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2a2d6ada7eb2db83/GripZ/Brand stuff/Latest order forms/"/>
    </mc:Choice>
  </mc:AlternateContent>
  <xr:revisionPtr revIDLastSave="120" documentId="11_422FC3F546FD5C36FE44E57C5318A0EE2466A55F" xr6:coauthVersionLast="47" xr6:coauthVersionMax="47" xr10:uidLastSave="{7F6706F1-2661-43FF-8A7D-3CA50339A0EC}"/>
  <bookViews>
    <workbookView xWindow="28680" yWindow="-120" windowWidth="20640" windowHeight="11040" xr2:uid="{00000000-000D-0000-FFFF-FFFF00000000}"/>
  </bookViews>
  <sheets>
    <sheet name="Blatt 1 - Tabel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8" i="1" l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99" i="1" s="1"/>
  <c r="I3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Y98" i="1"/>
  <c r="Z98" i="1" s="1"/>
  <c r="X98" i="1"/>
  <c r="Y97" i="1"/>
  <c r="Z97" i="1" s="1"/>
  <c r="X97" i="1"/>
  <c r="AB97" i="1" s="1"/>
  <c r="Y96" i="1"/>
  <c r="Z96" i="1" s="1"/>
  <c r="X96" i="1"/>
  <c r="AA96" i="1" s="1"/>
  <c r="Y95" i="1"/>
  <c r="Z95" i="1" s="1"/>
  <c r="X95" i="1"/>
  <c r="Y94" i="1"/>
  <c r="Z94" i="1" s="1"/>
  <c r="X94" i="1"/>
  <c r="Y93" i="1"/>
  <c r="Z93" i="1" s="1"/>
  <c r="X93" i="1"/>
  <c r="AB93" i="1" s="1"/>
  <c r="Y92" i="1"/>
  <c r="Z92" i="1" s="1"/>
  <c r="X92" i="1"/>
  <c r="AB92" i="1" s="1"/>
  <c r="Y91" i="1"/>
  <c r="Z91" i="1" s="1"/>
  <c r="X91" i="1"/>
  <c r="Y90" i="1"/>
  <c r="Z90" i="1" s="1"/>
  <c r="X90" i="1"/>
  <c r="Y89" i="1"/>
  <c r="Z89" i="1" s="1"/>
  <c r="X89" i="1"/>
  <c r="AA89" i="1" s="1"/>
  <c r="Y88" i="1"/>
  <c r="Z88" i="1" s="1"/>
  <c r="X88" i="1"/>
  <c r="Y87" i="1"/>
  <c r="Z87" i="1" s="1"/>
  <c r="X87" i="1"/>
  <c r="AA87" i="1" s="1"/>
  <c r="Y86" i="1"/>
  <c r="Z86" i="1" s="1"/>
  <c r="X86" i="1"/>
  <c r="AA86" i="1" s="1"/>
  <c r="Y85" i="1"/>
  <c r="Z85" i="1" s="1"/>
  <c r="X85" i="1"/>
  <c r="AB85" i="1" s="1"/>
  <c r="Y84" i="1"/>
  <c r="Z84" i="1" s="1"/>
  <c r="X84" i="1"/>
  <c r="Y83" i="1"/>
  <c r="Z83" i="1" s="1"/>
  <c r="X83" i="1"/>
  <c r="Y82" i="1"/>
  <c r="Z82" i="1" s="1"/>
  <c r="X82" i="1"/>
  <c r="AB82" i="1" s="1"/>
  <c r="AA81" i="1"/>
  <c r="Y81" i="1"/>
  <c r="Z81" i="1" s="1"/>
  <c r="X81" i="1"/>
  <c r="Y80" i="1"/>
  <c r="Z80" i="1" s="1"/>
  <c r="X80" i="1"/>
  <c r="Y79" i="1"/>
  <c r="Z79" i="1" s="1"/>
  <c r="X79" i="1"/>
  <c r="AA79" i="1" s="1"/>
  <c r="AA78" i="1"/>
  <c r="Y78" i="1"/>
  <c r="Z78" i="1" s="1"/>
  <c r="X78" i="1"/>
  <c r="Y77" i="1"/>
  <c r="Z77" i="1" s="1"/>
  <c r="X77" i="1"/>
  <c r="Y76" i="1"/>
  <c r="Z76" i="1" s="1"/>
  <c r="X76" i="1"/>
  <c r="AB76" i="1" s="1"/>
  <c r="Y75" i="1"/>
  <c r="Z75" i="1" s="1"/>
  <c r="X75" i="1"/>
  <c r="Y74" i="1"/>
  <c r="Z74" i="1" s="1"/>
  <c r="X74" i="1"/>
  <c r="Y73" i="1"/>
  <c r="Z73" i="1" s="1"/>
  <c r="X73" i="1"/>
  <c r="AA73" i="1" s="1"/>
  <c r="Y72" i="1"/>
  <c r="Z72" i="1" s="1"/>
  <c r="X72" i="1"/>
  <c r="AB72" i="1" s="1"/>
  <c r="Y71" i="1"/>
  <c r="Z71" i="1" s="1"/>
  <c r="X71" i="1"/>
  <c r="AA71" i="1" s="1"/>
  <c r="Y70" i="1"/>
  <c r="Z70" i="1" s="1"/>
  <c r="X70" i="1"/>
  <c r="Y69" i="1"/>
  <c r="Z69" i="1" s="1"/>
  <c r="X69" i="1"/>
  <c r="AB69" i="1" s="1"/>
  <c r="Y68" i="1"/>
  <c r="Z68" i="1" s="1"/>
  <c r="X68" i="1"/>
  <c r="Y67" i="1"/>
  <c r="Z67" i="1" s="1"/>
  <c r="X67" i="1"/>
  <c r="Y66" i="1"/>
  <c r="Z66" i="1" s="1"/>
  <c r="X66" i="1"/>
  <c r="AA66" i="1" s="1"/>
  <c r="Y65" i="1"/>
  <c r="Z65" i="1" s="1"/>
  <c r="X65" i="1"/>
  <c r="AA65" i="1" s="1"/>
  <c r="Y64" i="1"/>
  <c r="Z64" i="1" s="1"/>
  <c r="X64" i="1"/>
  <c r="AA64" i="1" s="1"/>
  <c r="AA63" i="1"/>
  <c r="Y63" i="1"/>
  <c r="Z63" i="1" s="1"/>
  <c r="X63" i="1"/>
  <c r="Y62" i="1"/>
  <c r="Z62" i="1" s="1"/>
  <c r="X62" i="1"/>
  <c r="AA62" i="1" s="1"/>
  <c r="Y61" i="1"/>
  <c r="Z61" i="1" s="1"/>
  <c r="X61" i="1"/>
  <c r="AA61" i="1" s="1"/>
  <c r="Y60" i="1"/>
  <c r="Z60" i="1" s="1"/>
  <c r="X60" i="1"/>
  <c r="AA60" i="1" s="1"/>
  <c r="Y59" i="1"/>
  <c r="Z59" i="1" s="1"/>
  <c r="X59" i="1"/>
  <c r="Y58" i="1"/>
  <c r="Z58" i="1" s="1"/>
  <c r="X58" i="1"/>
  <c r="AA58" i="1" s="1"/>
  <c r="Y57" i="1"/>
  <c r="Z57" i="1" s="1"/>
  <c r="X57" i="1"/>
  <c r="AA57" i="1" s="1"/>
  <c r="Y56" i="1"/>
  <c r="Z56" i="1" s="1"/>
  <c r="X56" i="1"/>
  <c r="AA56" i="1" s="1"/>
  <c r="Y55" i="1"/>
  <c r="Z55" i="1" s="1"/>
  <c r="X55" i="1"/>
  <c r="AA55" i="1" s="1"/>
  <c r="Y54" i="1"/>
  <c r="Z54" i="1" s="1"/>
  <c r="X54" i="1"/>
  <c r="AA54" i="1" s="1"/>
  <c r="Y53" i="1"/>
  <c r="Z53" i="1" s="1"/>
  <c r="X53" i="1"/>
  <c r="AA53" i="1" s="1"/>
  <c r="Y52" i="1"/>
  <c r="Z52" i="1" s="1"/>
  <c r="X52" i="1"/>
  <c r="AA52" i="1" s="1"/>
  <c r="Y51" i="1"/>
  <c r="Z51" i="1" s="1"/>
  <c r="X51" i="1"/>
  <c r="Y50" i="1"/>
  <c r="Z50" i="1" s="1"/>
  <c r="X50" i="1"/>
  <c r="AA50" i="1" s="1"/>
  <c r="Y49" i="1"/>
  <c r="Z49" i="1" s="1"/>
  <c r="X49" i="1"/>
  <c r="AA49" i="1" s="1"/>
  <c r="Y48" i="1"/>
  <c r="Z48" i="1" s="1"/>
  <c r="X48" i="1"/>
  <c r="AA48" i="1" s="1"/>
  <c r="AA47" i="1"/>
  <c r="Y47" i="1"/>
  <c r="Z47" i="1" s="1"/>
  <c r="X47" i="1"/>
  <c r="Y46" i="1"/>
  <c r="Z46" i="1" s="1"/>
  <c r="X46" i="1"/>
  <c r="AA46" i="1" s="1"/>
  <c r="AA45" i="1"/>
  <c r="Y45" i="1"/>
  <c r="Z45" i="1" s="1"/>
  <c r="X45" i="1"/>
  <c r="Y44" i="1"/>
  <c r="Z44" i="1" s="1"/>
  <c r="X44" i="1"/>
  <c r="AA44" i="1" s="1"/>
  <c r="Y43" i="1"/>
  <c r="Z43" i="1" s="1"/>
  <c r="X43" i="1"/>
  <c r="Y42" i="1"/>
  <c r="Z42" i="1" s="1"/>
  <c r="X42" i="1"/>
  <c r="AA42" i="1" s="1"/>
  <c r="Y41" i="1"/>
  <c r="Z41" i="1" s="1"/>
  <c r="X41" i="1"/>
  <c r="AA41" i="1" s="1"/>
  <c r="Y40" i="1"/>
  <c r="Z40" i="1" s="1"/>
  <c r="X40" i="1"/>
  <c r="AA40" i="1" s="1"/>
  <c r="Y39" i="1"/>
  <c r="Z39" i="1" s="1"/>
  <c r="X39" i="1"/>
  <c r="AA39" i="1" s="1"/>
  <c r="Y38" i="1"/>
  <c r="Z38" i="1" s="1"/>
  <c r="X38" i="1"/>
  <c r="AA38" i="1" s="1"/>
  <c r="Y37" i="1"/>
  <c r="Z37" i="1" s="1"/>
  <c r="X37" i="1"/>
  <c r="AA37" i="1" s="1"/>
  <c r="Y36" i="1"/>
  <c r="Z36" i="1" s="1"/>
  <c r="X36" i="1"/>
  <c r="AA36" i="1" s="1"/>
  <c r="Y35" i="1"/>
  <c r="Z35" i="1" s="1"/>
  <c r="X35" i="1"/>
  <c r="AA35" i="1" s="1"/>
  <c r="Y34" i="1"/>
  <c r="Z34" i="1" s="1"/>
  <c r="X34" i="1"/>
  <c r="AA34" i="1" s="1"/>
  <c r="Y33" i="1"/>
  <c r="Z33" i="1" s="1"/>
  <c r="X33" i="1"/>
  <c r="AA33" i="1" s="1"/>
  <c r="Y32" i="1"/>
  <c r="Z32" i="1" s="1"/>
  <c r="X32" i="1"/>
  <c r="AA32" i="1" s="1"/>
  <c r="Y31" i="1"/>
  <c r="Z31" i="1" s="1"/>
  <c r="X31" i="1"/>
  <c r="AA31" i="1" s="1"/>
  <c r="Y30" i="1"/>
  <c r="X30" i="1"/>
  <c r="AA30" i="1" s="1"/>
  <c r="Y29" i="1"/>
  <c r="Z29" i="1" s="1"/>
  <c r="X29" i="1"/>
  <c r="Y28" i="1"/>
  <c r="Z28" i="1" s="1"/>
  <c r="X28" i="1"/>
  <c r="Y27" i="1"/>
  <c r="Z27" i="1" s="1"/>
  <c r="X27" i="1"/>
  <c r="AA27" i="1" s="1"/>
  <c r="Y26" i="1"/>
  <c r="Z26" i="1" s="1"/>
  <c r="X26" i="1"/>
  <c r="Y25" i="1"/>
  <c r="Z25" i="1" s="1"/>
  <c r="X25" i="1"/>
  <c r="Y24" i="1"/>
  <c r="Z24" i="1" s="1"/>
  <c r="X24" i="1"/>
  <c r="Y23" i="1"/>
  <c r="Z23" i="1" s="1"/>
  <c r="X23" i="1"/>
  <c r="AA23" i="1" s="1"/>
  <c r="Y22" i="1"/>
  <c r="Z22" i="1" s="1"/>
  <c r="X22" i="1"/>
  <c r="AB22" i="1" s="1"/>
  <c r="AA21" i="1"/>
  <c r="Y21" i="1"/>
  <c r="Z21" i="1" s="1"/>
  <c r="X21" i="1"/>
  <c r="Y20" i="1"/>
  <c r="Z20" i="1" s="1"/>
  <c r="X20" i="1"/>
  <c r="Y19" i="1"/>
  <c r="Z19" i="1" s="1"/>
  <c r="X19" i="1"/>
  <c r="AA19" i="1" s="1"/>
  <c r="Y18" i="1"/>
  <c r="Z18" i="1" s="1"/>
  <c r="X18" i="1"/>
  <c r="AA18" i="1" s="1"/>
  <c r="Y17" i="1"/>
  <c r="Z17" i="1" s="1"/>
  <c r="X17" i="1"/>
  <c r="AA17" i="1" s="1"/>
  <c r="Y16" i="1"/>
  <c r="Z16" i="1" s="1"/>
  <c r="X16" i="1"/>
  <c r="AB16" i="1" s="1"/>
  <c r="Y15" i="1"/>
  <c r="Z15" i="1" s="1"/>
  <c r="X15" i="1"/>
  <c r="AA15" i="1" s="1"/>
  <c r="AA14" i="1"/>
  <c r="Y14" i="1"/>
  <c r="Z14" i="1" s="1"/>
  <c r="X14" i="1"/>
  <c r="Y13" i="1"/>
  <c r="Z13" i="1" s="1"/>
  <c r="X13" i="1"/>
  <c r="Y12" i="1"/>
  <c r="Z12" i="1" s="1"/>
  <c r="X12" i="1"/>
  <c r="Y11" i="1"/>
  <c r="Z11" i="1" s="1"/>
  <c r="X11" i="1"/>
  <c r="AA11" i="1" s="1"/>
  <c r="Y10" i="1"/>
  <c r="Z10" i="1" s="1"/>
  <c r="X10" i="1"/>
  <c r="Y9" i="1"/>
  <c r="Z9" i="1" s="1"/>
  <c r="X9" i="1"/>
  <c r="AA9" i="1" s="1"/>
  <c r="Y8" i="1"/>
  <c r="Z8" i="1" s="1"/>
  <c r="X8" i="1"/>
  <c r="Y7" i="1"/>
  <c r="Z7" i="1" s="1"/>
  <c r="X7" i="1"/>
  <c r="AA7" i="1" s="1"/>
  <c r="Y6" i="1"/>
  <c r="Z6" i="1" s="1"/>
  <c r="X6" i="1"/>
  <c r="AB6" i="1" s="1"/>
  <c r="Z5" i="1"/>
  <c r="Y5" i="1"/>
  <c r="X5" i="1"/>
  <c r="AB5" i="1" s="1"/>
  <c r="Y4" i="1"/>
  <c r="Z4" i="1" s="1"/>
  <c r="X4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Y3" i="1"/>
  <c r="Z3" i="1" s="1"/>
  <c r="X3" i="1"/>
  <c r="AA3" i="1" s="1"/>
  <c r="AB43" i="1" l="1"/>
  <c r="AB51" i="1"/>
  <c r="AB59" i="1"/>
  <c r="AB67" i="1"/>
  <c r="AB83" i="1"/>
  <c r="AA6" i="1"/>
  <c r="AA76" i="1"/>
  <c r="AB30" i="1"/>
  <c r="AB28" i="1"/>
  <c r="AB10" i="1"/>
  <c r="AB14" i="1"/>
  <c r="AB78" i="1"/>
  <c r="AB88" i="1"/>
  <c r="AB12" i="1"/>
  <c r="AB25" i="1"/>
  <c r="AB29" i="1"/>
  <c r="AB70" i="1"/>
  <c r="AB86" i="1"/>
  <c r="AB13" i="1"/>
  <c r="AA70" i="1"/>
  <c r="AB77" i="1"/>
  <c r="AB80" i="1"/>
  <c r="AB20" i="1"/>
  <c r="AB68" i="1"/>
  <c r="AB74" i="1"/>
  <c r="AB84" i="1"/>
  <c r="AB90" i="1"/>
  <c r="AB94" i="1"/>
  <c r="AB21" i="1"/>
  <c r="AB24" i="1"/>
  <c r="AB45" i="1"/>
  <c r="AA68" i="1"/>
  <c r="AB75" i="1"/>
  <c r="AA84" i="1"/>
  <c r="AB91" i="1"/>
  <c r="Z30" i="1"/>
  <c r="AA43" i="1"/>
  <c r="AA74" i="1"/>
  <c r="AA82" i="1"/>
  <c r="AA90" i="1"/>
  <c r="AB96" i="1"/>
  <c r="AB8" i="1"/>
  <c r="AA10" i="1"/>
  <c r="AA13" i="1"/>
  <c r="AB17" i="1"/>
  <c r="AB38" i="1"/>
  <c r="AA51" i="1"/>
  <c r="AA69" i="1"/>
  <c r="AA77" i="1"/>
  <c r="AA85" i="1"/>
  <c r="AA93" i="1"/>
  <c r="AA25" i="1"/>
  <c r="AB46" i="1"/>
  <c r="AA59" i="1"/>
  <c r="AA72" i="1"/>
  <c r="AA80" i="1"/>
  <c r="AA88" i="1"/>
  <c r="AA5" i="1"/>
  <c r="AB9" i="1"/>
  <c r="AB26" i="1"/>
  <c r="AB37" i="1"/>
  <c r="AB54" i="1"/>
  <c r="AA67" i="1"/>
  <c r="AB73" i="1"/>
  <c r="AA75" i="1"/>
  <c r="AB81" i="1"/>
  <c r="AA83" i="1"/>
  <c r="AB89" i="1"/>
  <c r="AA91" i="1"/>
  <c r="AA29" i="1"/>
  <c r="AB62" i="1"/>
  <c r="AA94" i="1"/>
  <c r="AB4" i="1"/>
  <c r="AB18" i="1"/>
  <c r="AB35" i="1"/>
  <c r="AB53" i="1"/>
  <c r="AB71" i="1"/>
  <c r="AB79" i="1"/>
  <c r="AB87" i="1"/>
  <c r="AB95" i="1"/>
  <c r="AA92" i="1"/>
  <c r="AA95" i="1"/>
  <c r="X99" i="1"/>
  <c r="AA97" i="1"/>
  <c r="Z99" i="1"/>
  <c r="Z103" i="1" s="1"/>
  <c r="Y99" i="1"/>
  <c r="AB98" i="1"/>
  <c r="AA22" i="1"/>
  <c r="AB23" i="1"/>
  <c r="AA26" i="1"/>
  <c r="AB27" i="1"/>
  <c r="AB33" i="1"/>
  <c r="AB36" i="1"/>
  <c r="AB41" i="1"/>
  <c r="AB44" i="1"/>
  <c r="AB49" i="1"/>
  <c r="AB52" i="1"/>
  <c r="AB57" i="1"/>
  <c r="AB60" i="1"/>
  <c r="AB65" i="1"/>
  <c r="AB7" i="1"/>
  <c r="AB11" i="1"/>
  <c r="AB19" i="1"/>
  <c r="AB3" i="1"/>
  <c r="AA4" i="1"/>
  <c r="AA8" i="1"/>
  <c r="AA12" i="1"/>
  <c r="AA16" i="1"/>
  <c r="AA20" i="1"/>
  <c r="AA24" i="1"/>
  <c r="AA28" i="1"/>
  <c r="AB32" i="1"/>
  <c r="AB40" i="1"/>
  <c r="AB48" i="1"/>
  <c r="AB56" i="1"/>
  <c r="AB61" i="1"/>
  <c r="AB64" i="1"/>
  <c r="AB15" i="1"/>
  <c r="AB31" i="1"/>
  <c r="AB34" i="1"/>
  <c r="AB39" i="1"/>
  <c r="AB42" i="1"/>
  <c r="AB47" i="1"/>
  <c r="AB50" i="1"/>
  <c r="AB55" i="1"/>
  <c r="AB58" i="1"/>
  <c r="AB63" i="1"/>
  <c r="AB66" i="1"/>
  <c r="AA98" i="1"/>
  <c r="AA99" i="1" l="1"/>
  <c r="Y100" i="1"/>
  <c r="AA100" i="1"/>
  <c r="AB99" i="1"/>
  <c r="Z101" i="1" l="1"/>
  <c r="Z111" i="1" s="1"/>
  <c r="Z112" i="1" s="1"/>
</calcChain>
</file>

<file path=xl/sharedStrings.xml><?xml version="1.0" encoding="utf-8"?>
<sst xmlns="http://schemas.openxmlformats.org/spreadsheetml/2006/main" count="263" uniqueCount="263">
  <si>
    <t>PLEASE NOTE: Prices are excluding VAT, shipping and export/ import charges.  Payment before production.        Orders to: Kate.gripz@gmail.com</t>
  </si>
  <si>
    <t xml:space="preserve">SPECIAL COLORS                          </t>
  </si>
  <si>
    <t>Total Sets Standard Colors</t>
  </si>
  <si>
    <t>Total Sets Special Colors</t>
  </si>
  <si>
    <t>Weights Special Colors</t>
  </si>
  <si>
    <t>Weights Standard Colors</t>
  </si>
  <si>
    <t>Price</t>
  </si>
  <si>
    <t>SERIES</t>
  </si>
  <si>
    <t>NR</t>
  </si>
  <si>
    <r>
      <rPr>
        <b/>
        <sz val="9"/>
        <color indexed="8"/>
        <rFont val="Arial"/>
        <family val="2"/>
      </rPr>
      <t>SET</t>
    </r>
    <r>
      <rPr>
        <b/>
        <sz val="12"/>
        <color indexed="8"/>
        <rFont val="Arial"/>
        <family val="2"/>
      </rPr>
      <t xml:space="preserve"> Nr</t>
    </r>
  </si>
  <si>
    <t>ART Nr</t>
  </si>
  <si>
    <t>SET NAME</t>
  </si>
  <si>
    <t>Q</t>
  </si>
  <si>
    <t>KG</t>
  </si>
  <si>
    <t>2022 PRICE</t>
  </si>
  <si>
    <t>YELLOW RAL 1023</t>
  </si>
  <si>
    <t>WHITE  RAL 9003</t>
  </si>
  <si>
    <t>ORANGE RAL 2011</t>
  </si>
  <si>
    <t>RED       RAL 3020</t>
  </si>
  <si>
    <t>VIOLET   RAL 4005</t>
  </si>
  <si>
    <t xml:space="preserve">GREEN   RAL 6018 </t>
  </si>
  <si>
    <r>
      <rPr>
        <b/>
        <sz val="11"/>
        <color indexed="8"/>
        <rFont val="Arial"/>
        <family val="2"/>
      </rPr>
      <t>SATELLITE</t>
    </r>
    <r>
      <rPr>
        <b/>
        <sz val="12"/>
        <color indexed="8"/>
        <rFont val="Arial"/>
        <family val="2"/>
      </rPr>
      <t xml:space="preserve">    Blue</t>
    </r>
  </si>
  <si>
    <t>BLUE     RAL 5015</t>
  </si>
  <si>
    <t>GREY    RAL 7040</t>
  </si>
  <si>
    <t>BLACK   RAL 9005</t>
  </si>
  <si>
    <r>
      <rPr>
        <b/>
        <sz val="12"/>
        <color indexed="9"/>
        <rFont val="Arial"/>
        <family val="2"/>
      </rPr>
      <t xml:space="preserve">FLASH PINK     </t>
    </r>
  </si>
  <si>
    <t xml:space="preserve">FLASH GREEN </t>
  </si>
  <si>
    <t>FLASH YELLOW</t>
  </si>
  <si>
    <t xml:space="preserve">FLASH ORANGE </t>
  </si>
  <si>
    <t>TORON</t>
  </si>
  <si>
    <t>SAT-1</t>
  </si>
  <si>
    <t>MegaToron Hole 1</t>
  </si>
  <si>
    <t>SAT-2</t>
  </si>
  <si>
    <t>MegaToron Hole 2</t>
  </si>
  <si>
    <t>SAT-3</t>
  </si>
  <si>
    <t>Toron Hole XL1</t>
  </si>
  <si>
    <t>SAT-4</t>
  </si>
  <si>
    <t>Giga Toron</t>
  </si>
  <si>
    <t>SAT-5</t>
  </si>
  <si>
    <t>Mega Toron1</t>
  </si>
  <si>
    <t>SAT-6</t>
  </si>
  <si>
    <t>Mega Toron2</t>
  </si>
  <si>
    <t>SAT-7</t>
  </si>
  <si>
    <t>Mega Toron3</t>
  </si>
  <si>
    <t>SAT-8</t>
  </si>
  <si>
    <t>Mega Toron Pinch</t>
  </si>
  <si>
    <t>SAT-9</t>
  </si>
  <si>
    <t>Deca Toron1</t>
  </si>
  <si>
    <t>SAT-10</t>
  </si>
  <si>
    <t>Deca Toron2</t>
  </si>
  <si>
    <t>SAT-11</t>
  </si>
  <si>
    <t>Deca Toron3</t>
  </si>
  <si>
    <t>SAT-12</t>
  </si>
  <si>
    <t>Toron XL1</t>
  </si>
  <si>
    <t>SAT-13</t>
  </si>
  <si>
    <t>Toron PinchL</t>
  </si>
  <si>
    <t>SAT-14</t>
  </si>
  <si>
    <t>DecaToron Pinch1</t>
  </si>
  <si>
    <t>SAT-15</t>
  </si>
  <si>
    <t>DecaToron Pinch2</t>
  </si>
  <si>
    <t>SAT-16</t>
  </si>
  <si>
    <t>DecaToron Pinch3</t>
  </si>
  <si>
    <t>SAT-17</t>
  </si>
  <si>
    <t>DecaToron Pinch Set１</t>
  </si>
  <si>
    <t>SAT-18</t>
  </si>
  <si>
    <t>Toron Ultra Jug XL１</t>
  </si>
  <si>
    <t xml:space="preserve">MANTA </t>
  </si>
  <si>
    <t>SAT-19</t>
  </si>
  <si>
    <t>Manta Jug XL</t>
  </si>
  <si>
    <t>MONOKA</t>
  </si>
  <si>
    <t>SAT-20</t>
  </si>
  <si>
    <t>Monoka XL</t>
  </si>
  <si>
    <t>SAT-21</t>
  </si>
  <si>
    <t>Monoka Set 1</t>
  </si>
  <si>
    <t>SHINKA</t>
  </si>
  <si>
    <t>SAT-22</t>
  </si>
  <si>
    <t>Shinka XL</t>
  </si>
  <si>
    <t>SAT-23</t>
  </si>
  <si>
    <t>Shinka L</t>
  </si>
  <si>
    <t>SAT-24</t>
  </si>
  <si>
    <t>Shinka XXS1</t>
  </si>
  <si>
    <t>SAT-25</t>
  </si>
  <si>
    <t>Shinka XXS2 Mild</t>
  </si>
  <si>
    <t>SAT-26</t>
  </si>
  <si>
    <t>Shinka XXS2 Sharp</t>
  </si>
  <si>
    <t>SAT-27</t>
  </si>
  <si>
    <t>Shinka XS1</t>
  </si>
  <si>
    <t>APOLLO</t>
  </si>
  <si>
    <t>SAT-29</t>
  </si>
  <si>
    <t>Mega Apollo</t>
  </si>
  <si>
    <t>SAT-30</t>
  </si>
  <si>
    <t>Deca Apollo</t>
  </si>
  <si>
    <t>SAT-31</t>
  </si>
  <si>
    <t>Apollo XXL1</t>
  </si>
  <si>
    <t>SAT-32</t>
  </si>
  <si>
    <t>Apollo XXL2</t>
  </si>
  <si>
    <t>SAT-34</t>
  </si>
  <si>
    <t>Apollo XXL4</t>
  </si>
  <si>
    <t>SAT-35</t>
  </si>
  <si>
    <t>Apollo XXL5</t>
  </si>
  <si>
    <t>SAT-36</t>
  </si>
  <si>
    <t>Apollo Pinch XL1</t>
  </si>
  <si>
    <t>SAT-37</t>
  </si>
  <si>
    <t>Apollo XL1</t>
  </si>
  <si>
    <t>SAT-38</t>
  </si>
  <si>
    <t>Apollo L</t>
  </si>
  <si>
    <t xml:space="preserve">CAMABOCO </t>
  </si>
  <si>
    <t>SAT-39</t>
  </si>
  <si>
    <t>Camaboco S</t>
  </si>
  <si>
    <t>SAT-40</t>
  </si>
  <si>
    <t>Camaboco M1</t>
  </si>
  <si>
    <t>SAT-41</t>
  </si>
  <si>
    <t>Camaboco M2</t>
  </si>
  <si>
    <t>SAT-42</t>
  </si>
  <si>
    <t>DeCamaboco 1</t>
  </si>
  <si>
    <t>DIAMOND</t>
  </si>
  <si>
    <t>SAT-43</t>
  </si>
  <si>
    <t>Gigamond</t>
  </si>
  <si>
    <t>SAT-45</t>
  </si>
  <si>
    <t>Decamond 2</t>
  </si>
  <si>
    <t>SAT-46</t>
  </si>
  <si>
    <t>Diamond XXL1</t>
  </si>
  <si>
    <t>SAT-47</t>
  </si>
  <si>
    <t>Diamond XXL2</t>
  </si>
  <si>
    <t>SAT-48</t>
  </si>
  <si>
    <t>Diamond Jug XL</t>
  </si>
  <si>
    <t>SAT-49</t>
  </si>
  <si>
    <t>Diamond XL1</t>
  </si>
  <si>
    <t>SAT-50</t>
  </si>
  <si>
    <t>Diamond XL2</t>
  </si>
  <si>
    <t>SAT-51</t>
  </si>
  <si>
    <t>Diamond XL3</t>
  </si>
  <si>
    <t>SAT-52</t>
  </si>
  <si>
    <t>Diamond L1</t>
  </si>
  <si>
    <t>SAT-53</t>
  </si>
  <si>
    <t>Diamond L2</t>
  </si>
  <si>
    <t>SAT-54</t>
  </si>
  <si>
    <t>Diamond M1</t>
  </si>
  <si>
    <t>SAT-55</t>
  </si>
  <si>
    <t>Diamond M2</t>
  </si>
  <si>
    <t>SAT-56</t>
  </si>
  <si>
    <t>Diamond S1</t>
  </si>
  <si>
    <t>SAT-57</t>
  </si>
  <si>
    <t>Diamond S2</t>
  </si>
  <si>
    <t>SHARK</t>
  </si>
  <si>
    <t>SAT-58</t>
  </si>
  <si>
    <t>Shark M1</t>
  </si>
  <si>
    <t>SAT-59</t>
  </si>
  <si>
    <t>Shark L1</t>
  </si>
  <si>
    <t>SAT-60</t>
  </si>
  <si>
    <t>Shark XL1</t>
  </si>
  <si>
    <t>SAT-61</t>
  </si>
  <si>
    <t>Shark Jug M1</t>
  </si>
  <si>
    <t>ROUND JUG</t>
  </si>
  <si>
    <t>SAT-62</t>
  </si>
  <si>
    <t>Round Jug M1</t>
  </si>
  <si>
    <t>SAT-63</t>
  </si>
  <si>
    <t>Round Jug L1</t>
  </si>
  <si>
    <t>SAT-66</t>
  </si>
  <si>
    <t>Super Round Jug</t>
  </si>
  <si>
    <t>BOLKA</t>
  </si>
  <si>
    <t>SAT-67</t>
  </si>
  <si>
    <t>Bolka S1</t>
  </si>
  <si>
    <t>BALL BALL</t>
  </si>
  <si>
    <t>SAT-68</t>
  </si>
  <si>
    <t>Ball Ball Set</t>
  </si>
  <si>
    <t>PERFECT FOOT</t>
  </si>
  <si>
    <t>SAT-64</t>
  </si>
  <si>
    <t>Perfect Foot Pack 1</t>
  </si>
  <si>
    <t>SAT-65</t>
  </si>
  <si>
    <t>Perfect Foot Pack 2</t>
  </si>
  <si>
    <t>SNT SERIES</t>
  </si>
  <si>
    <t>SAT-69</t>
  </si>
  <si>
    <t>Ghost Crimp</t>
  </si>
  <si>
    <t>SAT-70</t>
  </si>
  <si>
    <t>Shakey Hand</t>
  </si>
  <si>
    <t>SAT-71</t>
  </si>
  <si>
    <t>TOW</t>
  </si>
  <si>
    <t>SAT-72</t>
  </si>
  <si>
    <t xml:space="preserve">Grip Katty </t>
  </si>
  <si>
    <t>SAT-73</t>
  </si>
  <si>
    <t>Loop Jug</t>
  </si>
  <si>
    <t>SAT-74</t>
  </si>
  <si>
    <t>Geki Katty</t>
  </si>
  <si>
    <t>SAT-75</t>
  </si>
  <si>
    <t>Benkey Donkey</t>
  </si>
  <si>
    <t>SAT-76</t>
  </si>
  <si>
    <t>Fake</t>
  </si>
  <si>
    <t>SAT-77</t>
  </si>
  <si>
    <t>Moon Debris</t>
  </si>
  <si>
    <t>SAT-78</t>
  </si>
  <si>
    <t>OTR Katty Pinch</t>
  </si>
  <si>
    <t>SAT-79</t>
  </si>
  <si>
    <t>OTR Cutie Hearts</t>
  </si>
  <si>
    <t>SAT-80</t>
  </si>
  <si>
    <t>Shallow Haunch</t>
  </si>
  <si>
    <t>SAT-81</t>
  </si>
  <si>
    <t>SSS</t>
  </si>
  <si>
    <t>SAT-82</t>
  </si>
  <si>
    <t>Big Daddy</t>
  </si>
  <si>
    <t>SAT-83</t>
  </si>
  <si>
    <t>Rudra</t>
  </si>
  <si>
    <t>SAT-84</t>
  </si>
  <si>
    <t>Mondrian</t>
  </si>
  <si>
    <t>SAT-85</t>
  </si>
  <si>
    <t>Feet</t>
  </si>
  <si>
    <t>SAT-86</t>
  </si>
  <si>
    <t>BLT</t>
  </si>
  <si>
    <t>SAT-87</t>
  </si>
  <si>
    <t>Pintea Pinch</t>
  </si>
  <si>
    <t>SAT-88</t>
  </si>
  <si>
    <t>Jaggy Jug</t>
  </si>
  <si>
    <t>SAT-89</t>
  </si>
  <si>
    <t>PP FDP</t>
  </si>
  <si>
    <t>SAT-90</t>
  </si>
  <si>
    <t>Scrimper</t>
  </si>
  <si>
    <t>SAT-91</t>
  </si>
  <si>
    <t>PP Joker</t>
  </si>
  <si>
    <t>SAT-92</t>
  </si>
  <si>
    <t>PP Pinch</t>
  </si>
  <si>
    <t>SAT-93</t>
  </si>
  <si>
    <t>Sliders</t>
  </si>
  <si>
    <t>SAT-94</t>
  </si>
  <si>
    <t>PP Ball</t>
  </si>
  <si>
    <t>SAT-95</t>
  </si>
  <si>
    <t>Guppy Crimp</t>
  </si>
  <si>
    <t>SAT-96</t>
  </si>
  <si>
    <t>PP Flipper</t>
  </si>
  <si>
    <t>BOARDS</t>
  </si>
  <si>
    <t>SAT-98</t>
  </si>
  <si>
    <t>Satellite Finger Board</t>
  </si>
  <si>
    <t>SAT-101</t>
  </si>
  <si>
    <t>Satellite Board Mini</t>
  </si>
  <si>
    <t>SAT-100</t>
  </si>
  <si>
    <t>Satellite Board</t>
  </si>
  <si>
    <t>ALL HOLDS:</t>
  </si>
  <si>
    <t>Total Holds &gt; piece</t>
  </si>
  <si>
    <t>Total Weight &gt; kg</t>
  </si>
  <si>
    <t>INVOICE ADDRESS</t>
  </si>
  <si>
    <t>SHIPPING ADDRESS (IF DIFFERENT)</t>
  </si>
  <si>
    <r>
      <rPr>
        <b/>
        <sz val="12"/>
        <color indexed="8"/>
        <rFont val="Arial"/>
        <family val="2"/>
      </rPr>
      <t>ALSO AVAILABLE</t>
    </r>
    <r>
      <rPr>
        <sz val="10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SPECIAL COLORS:</t>
    </r>
  </si>
  <si>
    <t>MINT - GREEN</t>
  </si>
  <si>
    <t>Total Value</t>
  </si>
  <si>
    <t>COMPANY</t>
  </si>
  <si>
    <t>PINK RAL 3015</t>
  </si>
  <si>
    <t>VAT-ID</t>
  </si>
  <si>
    <t>SIENNA RAL 3012</t>
  </si>
  <si>
    <t>Surcharges / Special Color (3%)</t>
  </si>
  <si>
    <t>NAME</t>
  </si>
  <si>
    <t>PURPLE 4001</t>
  </si>
  <si>
    <t>STREET</t>
  </si>
  <si>
    <t>POSTAL CODE</t>
  </si>
  <si>
    <t>ORDER NUMBER</t>
  </si>
  <si>
    <t>CITY</t>
  </si>
  <si>
    <t>ORDER DATE</t>
  </si>
  <si>
    <t xml:space="preserve">DELIVERY DATE </t>
  </si>
  <si>
    <t>COUNTY</t>
  </si>
  <si>
    <t>TELEPHONE</t>
  </si>
  <si>
    <t>EMAIL</t>
  </si>
  <si>
    <t xml:space="preserve">COMMENTS REQUESTS: </t>
  </si>
  <si>
    <t>Total value inc. surcharge</t>
  </si>
  <si>
    <t>TOTAL inc. standard 5% discount</t>
  </si>
  <si>
    <t>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</si>
</sst>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€-2]#,##0.00"/>
    <numFmt numFmtId="165" formatCode="0.0"/>
    <numFmt numFmtId="166" formatCode="0.000"/>
    <numFmt numFmtId="167" formatCode="[$€-2]&quot; &quot;0.00"/>
    <numFmt numFmtId="168" formatCode="0.0%"/>
    <numFmt numFmtId="169" formatCode="[$€-2]0.00"/>
    <numFmt numFmtId="170" formatCode="dd&quot;.&quot;mm&quot;.&quot;yyyy"/>
    <numFmt numFmtId="171" formatCode="&quot;£&quot;#,##0.00"/>
    <numFmt numFmtId="176" formatCode="0&quot; &quot;;\(0\)"/>
  </numFmts>
  <fonts count="26">
    <font>
      <sz val="10"/>
      <color indexed="8"/>
      <name val="Helvetica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Helvetica Neue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sz val="10"/>
      <color indexed="8"/>
      <name val="Eurostile"/>
    </font>
    <font>
      <sz val="12"/>
      <color indexed="8"/>
      <name val="Monda"/>
    </font>
    <font>
      <sz val="12"/>
      <color indexed="8"/>
      <name val="Eurostile"/>
    </font>
    <font>
      <sz val="12"/>
      <color indexed="9"/>
      <name val="Eurostile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39"/>
      <name val="Arial"/>
      <family val="2"/>
    </font>
    <font>
      <b/>
      <sz val="12"/>
      <color indexed="8"/>
      <name val="Eurostile"/>
    </font>
    <font>
      <sz val="14"/>
      <color indexed="8"/>
      <name val="Arial"/>
      <family val="2"/>
    </font>
    <font>
      <b/>
      <sz val="13"/>
      <color indexed="39"/>
      <name val="Helvetica"/>
      <family val="2"/>
    </font>
    <font>
      <b/>
      <sz val="12"/>
      <color indexed="57"/>
      <name val="Arial"/>
      <family val="2"/>
    </font>
    <font>
      <sz val="11"/>
      <color indexed="8"/>
      <name val="Eurostile"/>
    </font>
    <font>
      <b/>
      <sz val="13"/>
      <color indexed="8"/>
      <name val="Arial"/>
      <family val="2"/>
    </font>
    <font>
      <b/>
      <sz val="14"/>
      <color indexed="58"/>
      <name val="Arial"/>
      <family val="2"/>
    </font>
    <font>
      <sz val="25"/>
      <color indexed="8"/>
      <name val="Arial"/>
      <family val="2"/>
    </font>
    <font>
      <sz val="11"/>
      <color indexed="8"/>
      <name val="Calibri"/>
    </font>
  </fonts>
  <fills count="46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9"/>
        <bgColor auto="1"/>
      </patternFill>
    </fill>
    <fill>
      <patternFill patternType="solid">
        <fgColor indexed="50"/>
        <bgColor auto="1"/>
      </patternFill>
    </fill>
    <fill>
      <patternFill patternType="solid">
        <fgColor indexed="51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54"/>
        <bgColor auto="1"/>
      </patternFill>
    </fill>
    <fill>
      <patternFill patternType="solid">
        <fgColor indexed="55"/>
        <bgColor auto="1"/>
      </patternFill>
    </fill>
    <fill>
      <patternFill patternType="solid">
        <fgColor indexed="56"/>
        <bgColor auto="1"/>
      </patternFill>
    </fill>
    <fill>
      <patternFill patternType="solid">
        <fgColor indexed="59"/>
        <bgColor auto="1"/>
      </patternFill>
    </fill>
    <fill>
      <patternFill patternType="solid">
        <fgColor indexed="60"/>
        <bgColor auto="1"/>
      </patternFill>
    </fill>
  </fills>
  <borders count="1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25"/>
      </right>
      <top style="medium">
        <color indexed="8"/>
      </top>
      <bottom/>
      <diagonal/>
    </border>
    <border>
      <left style="thin">
        <color indexed="25"/>
      </left>
      <right style="thin">
        <color indexed="25"/>
      </right>
      <top style="medium">
        <color indexed="8"/>
      </top>
      <bottom style="thin">
        <color indexed="25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25"/>
      </right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25"/>
      </right>
      <top/>
      <bottom style="medium">
        <color indexed="8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25"/>
      </right>
      <top style="medium">
        <color indexed="8"/>
      </top>
      <bottom style="medium">
        <color indexed="8"/>
      </bottom>
      <diagonal/>
    </border>
    <border>
      <left style="thin">
        <color indexed="25"/>
      </left>
      <right style="thin">
        <color indexed="25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45"/>
      </bottom>
      <diagonal/>
    </border>
    <border>
      <left/>
      <right/>
      <top style="medium">
        <color indexed="8"/>
      </top>
      <bottom style="thin">
        <color indexed="45"/>
      </bottom>
      <diagonal/>
    </border>
    <border>
      <left/>
      <right style="medium">
        <color indexed="8"/>
      </right>
      <top style="medium">
        <color indexed="8"/>
      </top>
      <bottom style="thin">
        <color indexed="45"/>
      </bottom>
      <diagonal/>
    </border>
    <border>
      <left style="medium">
        <color indexed="47"/>
      </left>
      <right/>
      <top style="medium">
        <color indexed="8"/>
      </top>
      <bottom style="thick">
        <color indexed="15"/>
      </bottom>
      <diagonal/>
    </border>
    <border>
      <left/>
      <right style="medium">
        <color indexed="47"/>
      </right>
      <top style="medium">
        <color indexed="8"/>
      </top>
      <bottom style="thick">
        <color indexed="15"/>
      </bottom>
      <diagonal/>
    </border>
    <border>
      <left style="medium">
        <color indexed="47"/>
      </left>
      <right/>
      <top style="medium">
        <color indexed="8"/>
      </top>
      <bottom style="thick">
        <color indexed="48"/>
      </bottom>
      <diagonal/>
    </border>
    <border>
      <left/>
      <right/>
      <top style="medium">
        <color indexed="8"/>
      </top>
      <bottom style="thick">
        <color indexed="48"/>
      </bottom>
      <diagonal/>
    </border>
    <border>
      <left/>
      <right style="thin">
        <color indexed="8"/>
      </right>
      <top style="medium">
        <color indexed="8"/>
      </top>
      <bottom style="thick">
        <color indexed="48"/>
      </bottom>
      <diagonal/>
    </border>
    <border>
      <left style="thin">
        <color indexed="8"/>
      </left>
      <right/>
      <top style="medium">
        <color indexed="8"/>
      </top>
      <bottom style="thick">
        <color indexed="48"/>
      </bottom>
      <diagonal/>
    </border>
    <border>
      <left/>
      <right style="medium">
        <color indexed="8"/>
      </right>
      <top style="medium">
        <color indexed="8"/>
      </top>
      <bottom style="thick">
        <color indexed="4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45"/>
      </top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 style="medium">
        <color indexed="8"/>
      </right>
      <top style="thin">
        <color indexed="45"/>
      </top>
      <bottom style="thin">
        <color indexed="45"/>
      </bottom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medium">
        <color indexed="8"/>
      </right>
      <top style="thick">
        <color indexed="15"/>
      </top>
      <bottom style="thick">
        <color indexed="15"/>
      </bottom>
      <diagonal/>
    </border>
    <border>
      <left style="medium">
        <color indexed="8"/>
      </left>
      <right/>
      <top style="thick">
        <color indexed="48"/>
      </top>
      <bottom style="thick">
        <color indexed="48"/>
      </bottom>
      <diagonal/>
    </border>
    <border>
      <left/>
      <right/>
      <top style="thick">
        <color indexed="48"/>
      </top>
      <bottom style="thick">
        <color indexed="48"/>
      </bottom>
      <diagonal/>
    </border>
    <border>
      <left/>
      <right style="medium">
        <color indexed="8"/>
      </right>
      <top style="thick">
        <color indexed="48"/>
      </top>
      <bottom style="thick">
        <color indexed="48"/>
      </bottom>
      <diagonal/>
    </border>
    <border>
      <left/>
      <right style="thick">
        <color indexed="53"/>
      </right>
      <top style="medium">
        <color indexed="8"/>
      </top>
      <bottom style="medium">
        <color indexed="8"/>
      </bottom>
      <diagonal/>
    </border>
    <border>
      <left style="thick">
        <color indexed="53"/>
      </left>
      <right style="thick">
        <color indexed="53"/>
      </right>
      <top style="medium">
        <color indexed="8"/>
      </top>
      <bottom style="medium">
        <color indexed="8"/>
      </bottom>
      <diagonal/>
    </border>
    <border>
      <left style="thick">
        <color indexed="53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47"/>
      </left>
      <right/>
      <top style="thick">
        <color indexed="15"/>
      </top>
      <bottom style="thin">
        <color indexed="25"/>
      </bottom>
      <diagonal/>
    </border>
    <border>
      <left/>
      <right style="medium">
        <color indexed="8"/>
      </right>
      <top style="thick">
        <color indexed="15"/>
      </top>
      <bottom style="thin">
        <color indexed="25"/>
      </bottom>
      <diagonal/>
    </border>
    <border>
      <left style="medium">
        <color indexed="8"/>
      </left>
      <right/>
      <top style="thick">
        <color indexed="48"/>
      </top>
      <bottom style="thin">
        <color indexed="8"/>
      </bottom>
      <diagonal/>
    </border>
    <border>
      <left/>
      <right/>
      <top style="thick">
        <color indexed="48"/>
      </top>
      <bottom style="thin">
        <color indexed="8"/>
      </bottom>
      <diagonal/>
    </border>
    <border>
      <left/>
      <right style="thin">
        <color indexed="8"/>
      </right>
      <top style="thick">
        <color indexed="48"/>
      </top>
      <bottom style="thin">
        <color indexed="8"/>
      </bottom>
      <diagonal/>
    </border>
    <border>
      <left style="thin">
        <color indexed="8"/>
      </left>
      <right/>
      <top style="thick">
        <color indexed="48"/>
      </top>
      <bottom style="thin">
        <color indexed="8"/>
      </bottom>
      <diagonal/>
    </border>
    <border>
      <left/>
      <right style="medium">
        <color indexed="8"/>
      </right>
      <top style="thick">
        <color indexed="4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47"/>
      </left>
      <right/>
      <top style="thin">
        <color indexed="25"/>
      </top>
      <bottom style="thin">
        <color indexed="25"/>
      </bottom>
      <diagonal/>
    </border>
    <border>
      <left/>
      <right style="medium">
        <color indexed="8"/>
      </right>
      <top style="thin">
        <color indexed="25"/>
      </top>
      <bottom style="thin">
        <color indexed="25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45"/>
      </top>
      <bottom/>
      <diagonal/>
    </border>
    <border>
      <left/>
      <right/>
      <top style="thin">
        <color indexed="45"/>
      </top>
      <bottom/>
      <diagonal/>
    </border>
    <border>
      <left/>
      <right style="medium">
        <color indexed="8"/>
      </right>
      <top style="thin">
        <color indexed="45"/>
      </top>
      <bottom/>
      <diagonal/>
    </border>
    <border>
      <left style="medium">
        <color indexed="47"/>
      </left>
      <right/>
      <top style="thin">
        <color indexed="25"/>
      </top>
      <bottom style="medium">
        <color indexed="8"/>
      </bottom>
      <diagonal/>
    </border>
    <border>
      <left/>
      <right style="medium">
        <color indexed="8"/>
      </right>
      <top style="thin">
        <color indexed="25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 style="medium">
        <color indexed="8"/>
      </right>
      <top/>
      <bottom style="thin">
        <color indexed="45"/>
      </bottom>
      <diagonal/>
    </border>
    <border>
      <left style="medium">
        <color indexed="47"/>
      </left>
      <right/>
      <top style="medium">
        <color indexed="8"/>
      </top>
      <bottom style="thin">
        <color indexed="25"/>
      </bottom>
      <diagonal/>
    </border>
    <border>
      <left/>
      <right style="thin">
        <color indexed="8"/>
      </right>
      <top style="medium">
        <color indexed="8"/>
      </top>
      <bottom style="thin">
        <color indexed="25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47"/>
      </left>
      <right/>
      <top style="thin">
        <color indexed="25"/>
      </top>
      <bottom style="medium">
        <color indexed="47"/>
      </bottom>
      <diagonal/>
    </border>
    <border>
      <left/>
      <right style="thin">
        <color indexed="8"/>
      </right>
      <top style="thin">
        <color indexed="25"/>
      </top>
      <bottom style="medium">
        <color indexed="47"/>
      </bottom>
      <diagonal/>
    </border>
    <border>
      <left style="medium">
        <color indexed="8"/>
      </left>
      <right/>
      <top/>
      <bottom style="thin">
        <color indexed="36"/>
      </bottom>
      <diagonal/>
    </border>
    <border>
      <left/>
      <right/>
      <top/>
      <bottom style="thin">
        <color indexed="36"/>
      </bottom>
      <diagonal/>
    </border>
    <border>
      <left/>
      <right style="medium">
        <color indexed="8"/>
      </right>
      <top/>
      <bottom style="thin">
        <color indexed="36"/>
      </bottom>
      <diagonal/>
    </border>
    <border>
      <left style="medium">
        <color indexed="8"/>
      </left>
      <right/>
      <top style="thin">
        <color indexed="45"/>
      </top>
      <bottom style="medium">
        <color indexed="8"/>
      </bottom>
      <diagonal/>
    </border>
    <border>
      <left/>
      <right/>
      <top style="thin">
        <color indexed="45"/>
      </top>
      <bottom style="medium">
        <color indexed="8"/>
      </bottom>
      <diagonal/>
    </border>
    <border>
      <left/>
      <right style="medium">
        <color indexed="8"/>
      </right>
      <top style="thin">
        <color indexed="45"/>
      </top>
      <bottom style="medium">
        <color indexed="8"/>
      </bottom>
      <diagonal/>
    </border>
    <border>
      <left style="thin">
        <color indexed="61"/>
      </left>
      <right/>
      <top style="medium">
        <color indexed="47"/>
      </top>
      <bottom style="thin">
        <color indexed="61"/>
      </bottom>
      <diagonal/>
    </border>
    <border>
      <left/>
      <right/>
      <top style="medium">
        <color indexed="47"/>
      </top>
      <bottom style="thin">
        <color indexed="61"/>
      </bottom>
      <diagonal/>
    </border>
    <border>
      <left/>
      <right/>
      <top style="medium">
        <color indexed="8"/>
      </top>
      <bottom style="thin">
        <color indexed="61"/>
      </bottom>
      <diagonal/>
    </border>
    <border>
      <left/>
      <right/>
      <top style="thin">
        <color indexed="36"/>
      </top>
      <bottom style="thin">
        <color indexed="61"/>
      </bottom>
      <diagonal/>
    </border>
    <border>
      <left/>
      <right style="thin">
        <color indexed="61"/>
      </right>
      <top style="medium">
        <color indexed="8"/>
      </top>
      <bottom style="thin">
        <color indexed="6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 style="thin">
        <color indexed="25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/>
      <top style="medium">
        <color indexed="8"/>
      </top>
      <bottom style="thin">
        <color indexed="25"/>
      </bottom>
      <diagonal/>
    </border>
    <border>
      <left style="thin">
        <color indexed="25"/>
      </left>
      <right/>
      <top style="thin">
        <color indexed="25"/>
      </top>
      <bottom style="thin">
        <color indexed="25"/>
      </bottom>
      <diagonal/>
    </border>
    <border>
      <left style="thin">
        <color indexed="25"/>
      </left>
      <right/>
      <top style="thin">
        <color indexed="25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5" fillId="0" borderId="47" applyNumberFormat="0" applyFill="0" applyBorder="0" applyProtection="0"/>
  </cellStyleXfs>
  <cellXfs count="380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6" fillId="10" borderId="8" xfId="0" applyNumberFormat="1" applyFont="1" applyFill="1" applyBorder="1" applyAlignment="1">
      <alignment horizontal="center" vertical="center" wrapText="1"/>
    </xf>
    <xf numFmtId="49" fontId="2" fillId="11" borderId="8" xfId="0" applyNumberFormat="1" applyFont="1" applyFill="1" applyBorder="1" applyAlignment="1">
      <alignment horizontal="center" vertical="center" wrapText="1"/>
    </xf>
    <xf numFmtId="49" fontId="6" fillId="12" borderId="8" xfId="0" applyNumberFormat="1" applyFont="1" applyFill="1" applyBorder="1" applyAlignment="1">
      <alignment horizontal="center" vertical="center" wrapText="1"/>
    </xf>
    <xf numFmtId="49" fontId="2" fillId="13" borderId="8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2" fillId="15" borderId="8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right" vertical="center" wrapText="1"/>
    </xf>
    <xf numFmtId="1" fontId="8" fillId="3" borderId="17" xfId="0" applyNumberFormat="1" applyFont="1" applyFill="1" applyBorder="1" applyAlignment="1">
      <alignment horizontal="right" vertical="center" wrapText="1"/>
    </xf>
    <xf numFmtId="49" fontId="9" fillId="3" borderId="17" xfId="0" applyNumberFormat="1" applyFont="1" applyFill="1" applyBorder="1" applyAlignment="1">
      <alignment horizontal="left" vertical="center" wrapText="1"/>
    </xf>
    <xf numFmtId="3" fontId="9" fillId="3" borderId="17" xfId="0" applyNumberFormat="1" applyFont="1" applyFill="1" applyBorder="1" applyAlignment="1">
      <alignment horizontal="right" vertical="center" wrapText="1"/>
    </xf>
    <xf numFmtId="3" fontId="12" fillId="3" borderId="19" xfId="0" applyNumberFormat="1" applyFont="1" applyFill="1" applyBorder="1" applyAlignment="1">
      <alignment vertical="center" wrapText="1"/>
    </xf>
    <xf numFmtId="2" fontId="12" fillId="3" borderId="19" xfId="0" applyNumberFormat="1" applyFont="1" applyFill="1" applyBorder="1" applyAlignment="1">
      <alignment vertical="center" wrapText="1"/>
    </xf>
    <xf numFmtId="1" fontId="8" fillId="3" borderId="22" xfId="0" applyNumberFormat="1" applyFont="1" applyFill="1" applyBorder="1" applyAlignment="1">
      <alignment horizontal="right" vertical="center" wrapText="1"/>
    </xf>
    <xf numFmtId="1" fontId="8" fillId="3" borderId="23" xfId="0" applyNumberFormat="1" applyFont="1" applyFill="1" applyBorder="1" applyAlignment="1">
      <alignment horizontal="right" vertical="center" wrapText="1"/>
    </xf>
    <xf numFmtId="49" fontId="9" fillId="3" borderId="23" xfId="0" applyNumberFormat="1" applyFont="1" applyFill="1" applyBorder="1" applyAlignment="1">
      <alignment horizontal="left" vertical="center" wrapText="1"/>
    </xf>
    <xf numFmtId="3" fontId="9" fillId="3" borderId="23" xfId="0" applyNumberFormat="1" applyFont="1" applyFill="1" applyBorder="1" applyAlignment="1">
      <alignment horizontal="right" vertical="center" wrapText="1"/>
    </xf>
    <xf numFmtId="3" fontId="12" fillId="3" borderId="25" xfId="0" applyNumberFormat="1" applyFont="1" applyFill="1" applyBorder="1" applyAlignment="1">
      <alignment vertical="center" wrapText="1"/>
    </xf>
    <xf numFmtId="2" fontId="12" fillId="3" borderId="25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right" vertical="center" wrapText="1"/>
    </xf>
    <xf numFmtId="1" fontId="8" fillId="3" borderId="28" xfId="0" applyNumberFormat="1" applyFont="1" applyFill="1" applyBorder="1" applyAlignment="1">
      <alignment horizontal="right" vertical="center" wrapText="1"/>
    </xf>
    <xf numFmtId="49" fontId="9" fillId="3" borderId="28" xfId="0" applyNumberFormat="1" applyFont="1" applyFill="1" applyBorder="1" applyAlignment="1">
      <alignment horizontal="left" vertical="center" wrapText="1"/>
    </xf>
    <xf numFmtId="3" fontId="9" fillId="3" borderId="28" xfId="0" applyNumberFormat="1" applyFont="1" applyFill="1" applyBorder="1" applyAlignment="1">
      <alignment horizontal="right" vertical="center" wrapText="1"/>
    </xf>
    <xf numFmtId="3" fontId="12" fillId="3" borderId="30" xfId="0" applyNumberFormat="1" applyFont="1" applyFill="1" applyBorder="1" applyAlignment="1">
      <alignment vertical="center" wrapText="1"/>
    </xf>
    <xf numFmtId="2" fontId="12" fillId="3" borderId="30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right" vertical="center" wrapText="1"/>
    </xf>
    <xf numFmtId="1" fontId="8" fillId="3" borderId="33" xfId="0" applyNumberFormat="1" applyFont="1" applyFill="1" applyBorder="1" applyAlignment="1">
      <alignment horizontal="right" vertical="center" wrapText="1"/>
    </xf>
    <xf numFmtId="49" fontId="9" fillId="3" borderId="33" xfId="0" applyNumberFormat="1" applyFont="1" applyFill="1" applyBorder="1" applyAlignment="1">
      <alignment horizontal="left" vertical="center" wrapText="1"/>
    </xf>
    <xf numFmtId="3" fontId="9" fillId="3" borderId="33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vertical="center" wrapText="1"/>
    </xf>
    <xf numFmtId="2" fontId="12" fillId="3" borderId="10" xfId="0" applyNumberFormat="1" applyFont="1" applyFill="1" applyBorder="1" applyAlignment="1">
      <alignment vertical="center" wrapText="1"/>
    </xf>
    <xf numFmtId="1" fontId="8" fillId="27" borderId="16" xfId="0" applyNumberFormat="1" applyFont="1" applyFill="1" applyBorder="1" applyAlignment="1">
      <alignment horizontal="right" vertical="center" wrapText="1"/>
    </xf>
    <xf numFmtId="1" fontId="8" fillId="27" borderId="17" xfId="0" applyNumberFormat="1" applyFont="1" applyFill="1" applyBorder="1" applyAlignment="1">
      <alignment horizontal="right" vertical="center" wrapText="1"/>
    </xf>
    <xf numFmtId="49" fontId="9" fillId="27" borderId="17" xfId="0" applyNumberFormat="1" applyFont="1" applyFill="1" applyBorder="1" applyAlignment="1">
      <alignment horizontal="left" vertical="center" wrapText="1"/>
    </xf>
    <xf numFmtId="1" fontId="8" fillId="27" borderId="22" xfId="0" applyNumberFormat="1" applyFont="1" applyFill="1" applyBorder="1" applyAlignment="1">
      <alignment horizontal="right" vertical="center" wrapText="1"/>
    </xf>
    <xf numFmtId="1" fontId="8" fillId="27" borderId="23" xfId="0" applyNumberFormat="1" applyFont="1" applyFill="1" applyBorder="1" applyAlignment="1">
      <alignment horizontal="right" vertical="center" wrapText="1"/>
    </xf>
    <xf numFmtId="49" fontId="9" fillId="27" borderId="23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5" fillId="28" borderId="7" xfId="0" applyFont="1" applyFill="1" applyBorder="1" applyAlignment="1">
      <alignment horizontal="left" vertical="center" wrapText="1"/>
    </xf>
    <xf numFmtId="0" fontId="15" fillId="28" borderId="8" xfId="0" applyFont="1" applyFill="1" applyBorder="1" applyAlignment="1">
      <alignment horizontal="left" vertical="center" wrapText="1"/>
    </xf>
    <xf numFmtId="49" fontId="15" fillId="28" borderId="9" xfId="0" applyNumberFormat="1" applyFont="1" applyFill="1" applyBorder="1" applyAlignment="1">
      <alignment horizontal="left" vertical="center" wrapText="1"/>
    </xf>
    <xf numFmtId="3" fontId="15" fillId="28" borderId="10" xfId="0" applyNumberFormat="1" applyFont="1" applyFill="1" applyBorder="1" applyAlignment="1">
      <alignment horizontal="left" vertical="center" wrapText="1"/>
    </xf>
    <xf numFmtId="3" fontId="4" fillId="29" borderId="7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16" fillId="7" borderId="8" xfId="0" applyNumberFormat="1" applyFont="1" applyFill="1" applyBorder="1" applyAlignment="1">
      <alignment horizontal="center" vertical="center" wrapText="1"/>
    </xf>
    <xf numFmtId="3" fontId="16" fillId="30" borderId="8" xfId="0" applyNumberFormat="1" applyFont="1" applyFill="1" applyBorder="1" applyAlignment="1">
      <alignment horizontal="center" vertical="center" wrapText="1"/>
    </xf>
    <xf numFmtId="3" fontId="4" fillId="9" borderId="8" xfId="0" applyNumberFormat="1" applyFont="1" applyFill="1" applyBorder="1" applyAlignment="1">
      <alignment horizontal="center" vertical="center" wrapText="1"/>
    </xf>
    <xf numFmtId="3" fontId="16" fillId="10" borderId="8" xfId="0" applyNumberFormat="1" applyFont="1" applyFill="1" applyBorder="1" applyAlignment="1">
      <alignment horizontal="center" vertical="center" wrapText="1"/>
    </xf>
    <xf numFmtId="3" fontId="16" fillId="11" borderId="8" xfId="0" applyNumberFormat="1" applyFont="1" applyFill="1" applyBorder="1" applyAlignment="1">
      <alignment horizontal="center" vertical="center" wrapText="1"/>
    </xf>
    <xf numFmtId="3" fontId="16" fillId="12" borderId="8" xfId="0" applyNumberFormat="1" applyFont="1" applyFill="1" applyBorder="1" applyAlignment="1">
      <alignment horizontal="center" vertical="center" wrapText="1"/>
    </xf>
    <xf numFmtId="3" fontId="16" fillId="13" borderId="8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14" borderId="8" xfId="0" applyNumberFormat="1" applyFont="1" applyFill="1" applyBorder="1" applyAlignment="1">
      <alignment horizontal="center" vertical="center" wrapText="1"/>
    </xf>
    <xf numFmtId="3" fontId="4" fillId="15" borderId="8" xfId="0" applyNumberFormat="1" applyFont="1" applyFill="1" applyBorder="1" applyAlignment="1">
      <alignment horizontal="center" vertical="center" wrapText="1"/>
    </xf>
    <xf numFmtId="3" fontId="4" fillId="29" borderId="8" xfId="0" applyNumberFormat="1" applyFont="1" applyFill="1" applyBorder="1" applyAlignment="1">
      <alignment horizontal="center" vertical="center" wrapText="1"/>
    </xf>
    <xf numFmtId="3" fontId="4" fillId="31" borderId="8" xfId="0" applyNumberFormat="1" applyFont="1" applyFill="1" applyBorder="1" applyAlignment="1">
      <alignment horizontal="right" vertical="center" wrapText="1"/>
    </xf>
    <xf numFmtId="4" fontId="4" fillId="31" borderId="8" xfId="0" applyNumberFormat="1" applyFont="1" applyFill="1" applyBorder="1" applyAlignment="1">
      <alignment horizontal="right" vertical="center" wrapText="1"/>
    </xf>
    <xf numFmtId="0" fontId="12" fillId="32" borderId="1" xfId="0" applyFont="1" applyFill="1" applyBorder="1" applyAlignment="1">
      <alignment vertical="center" wrapText="1"/>
    </xf>
    <xf numFmtId="0" fontId="12" fillId="32" borderId="2" xfId="0" applyFont="1" applyFill="1" applyBorder="1" applyAlignment="1">
      <alignment vertical="center" wrapText="1"/>
    </xf>
    <xf numFmtId="166" fontId="2" fillId="32" borderId="2" xfId="0" applyNumberFormat="1" applyFont="1" applyFill="1" applyBorder="1" applyAlignment="1">
      <alignment vertical="center" wrapText="1"/>
    </xf>
    <xf numFmtId="167" fontId="2" fillId="32" borderId="2" xfId="0" applyNumberFormat="1" applyFont="1" applyFill="1" applyBorder="1" applyAlignment="1">
      <alignment vertical="center" wrapText="1"/>
    </xf>
    <xf numFmtId="0" fontId="2" fillId="32" borderId="2" xfId="0" applyFont="1" applyFill="1" applyBorder="1" applyAlignment="1">
      <alignment vertical="center" wrapText="1"/>
    </xf>
    <xf numFmtId="0" fontId="2" fillId="32" borderId="35" xfId="0" applyFont="1" applyFill="1" applyBorder="1" applyAlignment="1">
      <alignment vertical="center" wrapText="1"/>
    </xf>
    <xf numFmtId="0" fontId="2" fillId="32" borderId="36" xfId="0" applyFont="1" applyFill="1" applyBorder="1" applyAlignment="1">
      <alignment vertical="center" wrapText="1"/>
    </xf>
    <xf numFmtId="164" fontId="2" fillId="32" borderId="37" xfId="0" applyNumberFormat="1" applyFont="1" applyFill="1" applyBorder="1" applyAlignment="1">
      <alignment vertical="center" wrapText="1"/>
    </xf>
    <xf numFmtId="0" fontId="2" fillId="32" borderId="7" xfId="0" applyFont="1" applyFill="1" applyBorder="1" applyAlignment="1">
      <alignment vertical="center" wrapText="1"/>
    </xf>
    <xf numFmtId="49" fontId="15" fillId="31" borderId="38" xfId="0" applyNumberFormat="1" applyFont="1" applyFill="1" applyBorder="1" applyAlignment="1">
      <alignment horizontal="center" vertical="center" wrapText="1"/>
    </xf>
    <xf numFmtId="1" fontId="4" fillId="31" borderId="39" xfId="0" applyNumberFormat="1" applyFont="1" applyFill="1" applyBorder="1" applyAlignment="1">
      <alignment horizontal="center" vertical="center" wrapText="1"/>
    </xf>
    <xf numFmtId="2" fontId="4" fillId="31" borderId="39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vertical="center" wrapText="1"/>
    </xf>
    <xf numFmtId="0" fontId="12" fillId="3" borderId="47" xfId="0" applyFont="1" applyFill="1" applyBorder="1" applyAlignment="1">
      <alignment vertical="center" wrapText="1"/>
    </xf>
    <xf numFmtId="164" fontId="17" fillId="3" borderId="48" xfId="0" applyNumberFormat="1" applyFont="1" applyFill="1" applyBorder="1" applyAlignment="1">
      <alignment vertical="center" wrapText="1"/>
    </xf>
    <xf numFmtId="0" fontId="2" fillId="32" borderId="40" xfId="0" applyFont="1" applyFill="1" applyBorder="1" applyAlignment="1">
      <alignment horizontal="left" vertical="center"/>
    </xf>
    <xf numFmtId="0" fontId="1" fillId="32" borderId="41" xfId="0" applyFont="1" applyFill="1" applyBorder="1" applyAlignment="1">
      <alignment vertical="center" wrapText="1"/>
    </xf>
    <xf numFmtId="0" fontId="12" fillId="32" borderId="46" xfId="0" applyFont="1" applyFill="1" applyBorder="1" applyAlignment="1">
      <alignment vertical="center" wrapText="1"/>
    </xf>
    <xf numFmtId="0" fontId="12" fillId="32" borderId="47" xfId="0" applyFont="1" applyFill="1" applyBorder="1" applyAlignment="1">
      <alignment vertical="center" wrapText="1"/>
    </xf>
    <xf numFmtId="168" fontId="12" fillId="32" borderId="48" xfId="0" applyNumberFormat="1" applyFont="1" applyFill="1" applyBorder="1" applyAlignment="1">
      <alignment vertical="center" wrapText="1"/>
    </xf>
    <xf numFmtId="0" fontId="4" fillId="32" borderId="40" xfId="0" applyFont="1" applyFill="1" applyBorder="1" applyAlignment="1">
      <alignment horizontal="left" vertical="center"/>
    </xf>
    <xf numFmtId="168" fontId="12" fillId="3" borderId="48" xfId="0" applyNumberFormat="1" applyFont="1" applyFill="1" applyBorder="1" applyAlignment="1">
      <alignment vertical="center" wrapText="1"/>
    </xf>
    <xf numFmtId="0" fontId="1" fillId="32" borderId="40" xfId="0" applyFont="1" applyFill="1" applyBorder="1" applyAlignment="1">
      <alignment vertical="center" wrapText="1"/>
    </xf>
    <xf numFmtId="0" fontId="12" fillId="32" borderId="48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vertical="center" wrapText="1"/>
    </xf>
    <xf numFmtId="0" fontId="1" fillId="3" borderId="43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2" fillId="3" borderId="48" xfId="0" applyFont="1" applyFill="1" applyBorder="1" applyAlignment="1">
      <alignment vertical="center" wrapText="1"/>
    </xf>
    <xf numFmtId="0" fontId="12" fillId="32" borderId="40" xfId="0" applyFont="1" applyFill="1" applyBorder="1" applyAlignment="1">
      <alignment vertical="center" wrapText="1"/>
    </xf>
    <xf numFmtId="0" fontId="12" fillId="32" borderId="87" xfId="0" applyFont="1" applyFill="1" applyBorder="1" applyAlignment="1">
      <alignment vertical="center" wrapText="1"/>
    </xf>
    <xf numFmtId="0" fontId="12" fillId="32" borderId="90" xfId="0" applyFont="1" applyFill="1" applyBorder="1" applyAlignment="1">
      <alignment vertical="center" wrapText="1"/>
    </xf>
    <xf numFmtId="169" fontId="12" fillId="32" borderId="48" xfId="0" applyNumberFormat="1" applyFont="1" applyFill="1" applyBorder="1" applyAlignment="1">
      <alignment vertical="center" wrapText="1"/>
    </xf>
    <xf numFmtId="1" fontId="12" fillId="32" borderId="48" xfId="0" applyNumberFormat="1" applyFont="1" applyFill="1" applyBorder="1" applyAlignment="1">
      <alignment vertical="center" wrapText="1"/>
    </xf>
    <xf numFmtId="0" fontId="21" fillId="16" borderId="40" xfId="0" applyFont="1" applyFill="1" applyBorder="1" applyAlignment="1"/>
    <xf numFmtId="0" fontId="21" fillId="16" borderId="87" xfId="0" applyFont="1" applyFill="1" applyBorder="1" applyAlignment="1"/>
    <xf numFmtId="0" fontId="12" fillId="16" borderId="90" xfId="0" applyFont="1" applyFill="1" applyBorder="1" applyAlignment="1">
      <alignment vertical="center" wrapText="1"/>
    </xf>
    <xf numFmtId="0" fontId="12" fillId="16" borderId="47" xfId="0" applyFont="1" applyFill="1" applyBorder="1" applyAlignment="1">
      <alignment vertical="center" wrapText="1"/>
    </xf>
    <xf numFmtId="0" fontId="12" fillId="16" borderId="48" xfId="0" applyFont="1" applyFill="1" applyBorder="1" applyAlignment="1">
      <alignment vertical="center" wrapText="1"/>
    </xf>
    <xf numFmtId="0" fontId="21" fillId="32" borderId="40" xfId="0" applyFont="1" applyFill="1" applyBorder="1" applyAlignment="1"/>
    <xf numFmtId="0" fontId="21" fillId="32" borderId="47" xfId="0" applyFont="1" applyFill="1" applyBorder="1" applyAlignment="1"/>
    <xf numFmtId="0" fontId="21" fillId="32" borderId="93" xfId="0" applyFont="1" applyFill="1" applyBorder="1" applyAlignment="1"/>
    <xf numFmtId="0" fontId="12" fillId="32" borderId="93" xfId="0" applyFont="1" applyFill="1" applyBorder="1" applyAlignment="1">
      <alignment vertical="center" wrapText="1"/>
    </xf>
    <xf numFmtId="0" fontId="2" fillId="16" borderId="124" xfId="0" applyFont="1" applyFill="1" applyBorder="1" applyAlignment="1">
      <alignment horizontal="center" vertical="center" wrapText="1"/>
    </xf>
    <xf numFmtId="0" fontId="2" fillId="16" borderId="125" xfId="0" applyFont="1" applyFill="1" applyBorder="1" applyAlignment="1">
      <alignment horizontal="center" vertical="center" wrapText="1"/>
    </xf>
    <xf numFmtId="0" fontId="2" fillId="16" borderId="126" xfId="0" applyFont="1" applyFill="1" applyBorder="1" applyAlignment="1">
      <alignment horizontal="center" vertical="center" wrapText="1"/>
    </xf>
    <xf numFmtId="3" fontId="11" fillId="17" borderId="18" xfId="0" applyNumberFormat="1" applyFont="1" applyFill="1" applyBorder="1" applyAlignment="1" applyProtection="1">
      <alignment vertical="center" wrapText="1"/>
      <protection locked="0"/>
    </xf>
    <xf numFmtId="3" fontId="12" fillId="3" borderId="19" xfId="0" applyNumberFormat="1" applyFont="1" applyFill="1" applyBorder="1" applyAlignment="1" applyProtection="1">
      <alignment vertical="center" wrapText="1"/>
      <protection locked="0"/>
    </xf>
    <xf numFmtId="3" fontId="12" fillId="18" borderId="19" xfId="0" applyNumberFormat="1" applyFont="1" applyFill="1" applyBorder="1" applyAlignment="1" applyProtection="1">
      <alignment vertical="center" wrapText="1"/>
      <protection locked="0"/>
    </xf>
    <xf numFmtId="3" fontId="12" fillId="19" borderId="19" xfId="0" applyNumberFormat="1" applyFont="1" applyFill="1" applyBorder="1" applyAlignment="1" applyProtection="1">
      <alignment vertical="center" wrapText="1"/>
      <protection locked="0"/>
    </xf>
    <xf numFmtId="3" fontId="12" fillId="20" borderId="19" xfId="0" applyNumberFormat="1" applyFont="1" applyFill="1" applyBorder="1" applyAlignment="1" applyProtection="1">
      <alignment vertical="center" wrapText="1"/>
      <protection locked="0"/>
    </xf>
    <xf numFmtId="3" fontId="12" fillId="21" borderId="19" xfId="0" applyNumberFormat="1" applyFont="1" applyFill="1" applyBorder="1" applyAlignment="1" applyProtection="1">
      <alignment vertical="center" wrapText="1"/>
      <protection locked="0"/>
    </xf>
    <xf numFmtId="3" fontId="11" fillId="22" borderId="19" xfId="0" applyNumberFormat="1" applyFont="1" applyFill="1" applyBorder="1" applyAlignment="1" applyProtection="1">
      <alignment vertical="center" wrapText="1"/>
      <protection locked="0"/>
    </xf>
    <xf numFmtId="3" fontId="12" fillId="23" borderId="19" xfId="0" applyNumberFormat="1" applyFont="1" applyFill="1" applyBorder="1" applyAlignment="1" applyProtection="1">
      <alignment vertical="center" wrapText="1"/>
      <protection locked="0"/>
    </xf>
    <xf numFmtId="3" fontId="12" fillId="24" borderId="19" xfId="0" applyNumberFormat="1" applyFont="1" applyFill="1" applyBorder="1" applyAlignment="1" applyProtection="1">
      <alignment vertical="center" wrapText="1"/>
      <protection locked="0"/>
    </xf>
    <xf numFmtId="3" fontId="13" fillId="25" borderId="20" xfId="0" applyNumberFormat="1" applyFont="1" applyFill="1" applyBorder="1" applyAlignment="1" applyProtection="1">
      <alignment vertical="center" wrapText="1"/>
      <protection locked="0"/>
    </xf>
    <xf numFmtId="3" fontId="12" fillId="19" borderId="18" xfId="0" applyNumberFormat="1" applyFont="1" applyFill="1" applyBorder="1" applyAlignment="1" applyProtection="1">
      <alignment vertical="center" wrapText="1"/>
      <protection locked="0"/>
    </xf>
    <xf numFmtId="3" fontId="12" fillId="17" borderId="19" xfId="0" applyNumberFormat="1" applyFont="1" applyFill="1" applyBorder="1" applyAlignment="1" applyProtection="1">
      <alignment vertical="center" wrapText="1"/>
      <protection locked="0"/>
    </xf>
    <xf numFmtId="3" fontId="12" fillId="26" borderId="19" xfId="0" applyNumberFormat="1" applyFont="1" applyFill="1" applyBorder="1" applyAlignment="1" applyProtection="1">
      <alignment vertical="center" wrapText="1"/>
      <protection locked="0"/>
    </xf>
    <xf numFmtId="3" fontId="11" fillId="17" borderId="24" xfId="0" applyNumberFormat="1" applyFont="1" applyFill="1" applyBorder="1" applyAlignment="1" applyProtection="1">
      <alignment vertical="center" wrapText="1"/>
      <protection locked="0"/>
    </xf>
    <xf numFmtId="3" fontId="12" fillId="3" borderId="25" xfId="0" applyNumberFormat="1" applyFont="1" applyFill="1" applyBorder="1" applyAlignment="1" applyProtection="1">
      <alignment vertical="center" wrapText="1"/>
      <protection locked="0"/>
    </xf>
    <xf numFmtId="3" fontId="12" fillId="18" borderId="25" xfId="0" applyNumberFormat="1" applyFont="1" applyFill="1" applyBorder="1" applyAlignment="1" applyProtection="1">
      <alignment vertical="center" wrapText="1"/>
      <protection locked="0"/>
    </xf>
    <xf numFmtId="3" fontId="12" fillId="19" borderId="25" xfId="0" applyNumberFormat="1" applyFont="1" applyFill="1" applyBorder="1" applyAlignment="1" applyProtection="1">
      <alignment vertical="center" wrapText="1"/>
      <protection locked="0"/>
    </xf>
    <xf numFmtId="3" fontId="12" fillId="20" borderId="25" xfId="0" applyNumberFormat="1" applyFont="1" applyFill="1" applyBorder="1" applyAlignment="1" applyProtection="1">
      <alignment vertical="center" wrapText="1"/>
      <protection locked="0"/>
    </xf>
    <xf numFmtId="3" fontId="12" fillId="21" borderId="25" xfId="0" applyNumberFormat="1" applyFont="1" applyFill="1" applyBorder="1" applyAlignment="1" applyProtection="1">
      <alignment vertical="center" wrapText="1"/>
      <protection locked="0"/>
    </xf>
    <xf numFmtId="3" fontId="11" fillId="22" borderId="25" xfId="0" applyNumberFormat="1" applyFont="1" applyFill="1" applyBorder="1" applyAlignment="1" applyProtection="1">
      <alignment vertical="center" wrapText="1"/>
      <protection locked="0"/>
    </xf>
    <xf numFmtId="3" fontId="12" fillId="23" borderId="25" xfId="0" applyNumberFormat="1" applyFont="1" applyFill="1" applyBorder="1" applyAlignment="1" applyProtection="1">
      <alignment vertical="center" wrapText="1"/>
      <protection locked="0"/>
    </xf>
    <xf numFmtId="3" fontId="12" fillId="24" borderId="25" xfId="0" applyNumberFormat="1" applyFont="1" applyFill="1" applyBorder="1" applyAlignment="1" applyProtection="1">
      <alignment vertical="center" wrapText="1"/>
      <protection locked="0"/>
    </xf>
    <xf numFmtId="3" fontId="13" fillId="25" borderId="26" xfId="0" applyNumberFormat="1" applyFont="1" applyFill="1" applyBorder="1" applyAlignment="1" applyProtection="1">
      <alignment vertical="center" wrapText="1"/>
      <protection locked="0"/>
    </xf>
    <xf numFmtId="3" fontId="12" fillId="19" borderId="24" xfId="0" applyNumberFormat="1" applyFont="1" applyFill="1" applyBorder="1" applyAlignment="1" applyProtection="1">
      <alignment vertical="center" wrapText="1"/>
      <protection locked="0"/>
    </xf>
    <xf numFmtId="3" fontId="12" fillId="17" borderId="25" xfId="0" applyNumberFormat="1" applyFont="1" applyFill="1" applyBorder="1" applyAlignment="1" applyProtection="1">
      <alignment vertical="center" wrapText="1"/>
      <protection locked="0"/>
    </xf>
    <xf numFmtId="3" fontId="12" fillId="26" borderId="25" xfId="0" applyNumberFormat="1" applyFont="1" applyFill="1" applyBorder="1" applyAlignment="1" applyProtection="1">
      <alignment vertical="center" wrapText="1"/>
      <protection locked="0"/>
    </xf>
    <xf numFmtId="1" fontId="1" fillId="17" borderId="24" xfId="0" applyNumberFormat="1" applyFont="1" applyFill="1" applyBorder="1" applyAlignment="1" applyProtection="1">
      <alignment vertical="center" wrapText="1"/>
      <protection locked="0"/>
    </xf>
    <xf numFmtId="1" fontId="12" fillId="3" borderId="25" xfId="0" applyNumberFormat="1" applyFont="1" applyFill="1" applyBorder="1" applyAlignment="1" applyProtection="1">
      <alignment vertical="center" wrapText="1"/>
      <protection locked="0"/>
    </xf>
    <xf numFmtId="3" fontId="12" fillId="17" borderId="25" xfId="0" applyNumberFormat="1" applyFont="1" applyFill="1" applyBorder="1" applyProtection="1">
      <alignment vertical="top" wrapText="1"/>
      <protection locked="0"/>
    </xf>
    <xf numFmtId="3" fontId="1" fillId="3" borderId="25" xfId="0" applyNumberFormat="1" applyFont="1" applyFill="1" applyBorder="1" applyProtection="1">
      <alignment vertical="top" wrapText="1"/>
      <protection locked="0"/>
    </xf>
    <xf numFmtId="3" fontId="11" fillId="17" borderId="29" xfId="0" applyNumberFormat="1" applyFont="1" applyFill="1" applyBorder="1" applyAlignment="1" applyProtection="1">
      <alignment vertical="center" wrapText="1"/>
      <protection locked="0"/>
    </xf>
    <xf numFmtId="3" fontId="1" fillId="3" borderId="30" xfId="0" applyNumberFormat="1" applyFont="1" applyFill="1" applyBorder="1" applyProtection="1">
      <alignment vertical="top" wrapText="1"/>
      <protection locked="0"/>
    </xf>
    <xf numFmtId="3" fontId="12" fillId="18" borderId="30" xfId="0" applyNumberFormat="1" applyFont="1" applyFill="1" applyBorder="1" applyAlignment="1" applyProtection="1">
      <alignment vertical="center" wrapText="1"/>
      <protection locked="0"/>
    </xf>
    <xf numFmtId="3" fontId="12" fillId="19" borderId="30" xfId="0" applyNumberFormat="1" applyFont="1" applyFill="1" applyBorder="1" applyAlignment="1" applyProtection="1">
      <alignment vertical="center" wrapText="1"/>
      <protection locked="0"/>
    </xf>
    <xf numFmtId="3" fontId="12" fillId="20" borderId="30" xfId="0" applyNumberFormat="1" applyFont="1" applyFill="1" applyBorder="1" applyAlignment="1" applyProtection="1">
      <alignment vertical="center" wrapText="1"/>
      <protection locked="0"/>
    </xf>
    <xf numFmtId="3" fontId="12" fillId="21" borderId="30" xfId="0" applyNumberFormat="1" applyFont="1" applyFill="1" applyBorder="1" applyAlignment="1" applyProtection="1">
      <alignment vertical="center" wrapText="1"/>
      <protection locked="0"/>
    </xf>
    <xf numFmtId="3" fontId="11" fillId="22" borderId="30" xfId="0" applyNumberFormat="1" applyFont="1" applyFill="1" applyBorder="1" applyAlignment="1" applyProtection="1">
      <alignment vertical="center" wrapText="1"/>
      <protection locked="0"/>
    </xf>
    <xf numFmtId="3" fontId="12" fillId="23" borderId="30" xfId="0" applyNumberFormat="1" applyFont="1" applyFill="1" applyBorder="1" applyAlignment="1" applyProtection="1">
      <alignment vertical="center" wrapText="1"/>
      <protection locked="0"/>
    </xf>
    <xf numFmtId="3" fontId="12" fillId="24" borderId="30" xfId="0" applyNumberFormat="1" applyFont="1" applyFill="1" applyBorder="1" applyAlignment="1" applyProtection="1">
      <alignment vertical="center" wrapText="1"/>
      <protection locked="0"/>
    </xf>
    <xf numFmtId="3" fontId="13" fillId="25" borderId="31" xfId="0" applyNumberFormat="1" applyFont="1" applyFill="1" applyBorder="1" applyAlignment="1" applyProtection="1">
      <alignment vertical="center" wrapText="1"/>
      <protection locked="0"/>
    </xf>
    <xf numFmtId="3" fontId="12" fillId="19" borderId="29" xfId="0" applyNumberFormat="1" applyFont="1" applyFill="1" applyBorder="1" applyAlignment="1" applyProtection="1">
      <alignment vertical="center" wrapText="1"/>
      <protection locked="0"/>
    </xf>
    <xf numFmtId="3" fontId="12" fillId="17" borderId="30" xfId="0" applyNumberFormat="1" applyFont="1" applyFill="1" applyBorder="1" applyAlignment="1" applyProtection="1">
      <alignment vertical="center" wrapText="1"/>
      <protection locked="0"/>
    </xf>
    <xf numFmtId="3" fontId="12" fillId="26" borderId="30" xfId="0" applyNumberFormat="1" applyFont="1" applyFill="1" applyBorder="1" applyAlignment="1" applyProtection="1">
      <alignment vertical="center" wrapText="1"/>
      <protection locked="0"/>
    </xf>
    <xf numFmtId="3" fontId="11" fillId="17" borderId="34" xfId="0" applyNumberFormat="1" applyFont="1" applyFill="1" applyBorder="1" applyAlignment="1" applyProtection="1">
      <alignment vertical="center" wrapText="1"/>
      <protection locked="0"/>
    </xf>
    <xf numFmtId="3" fontId="1" fillId="3" borderId="10" xfId="0" applyNumberFormat="1" applyFont="1" applyFill="1" applyBorder="1" applyProtection="1">
      <alignment vertical="top" wrapText="1"/>
      <protection locked="0"/>
    </xf>
    <xf numFmtId="3" fontId="12" fillId="18" borderId="10" xfId="0" applyNumberFormat="1" applyFont="1" applyFill="1" applyBorder="1" applyAlignment="1" applyProtection="1">
      <alignment vertical="center" wrapText="1"/>
      <protection locked="0"/>
    </xf>
    <xf numFmtId="3" fontId="12" fillId="19" borderId="10" xfId="0" applyNumberFormat="1" applyFont="1" applyFill="1" applyBorder="1" applyAlignment="1" applyProtection="1">
      <alignment vertical="center" wrapText="1"/>
      <protection locked="0"/>
    </xf>
    <xf numFmtId="3" fontId="12" fillId="20" borderId="10" xfId="0" applyNumberFormat="1" applyFont="1" applyFill="1" applyBorder="1" applyAlignment="1" applyProtection="1">
      <alignment vertical="center" wrapText="1"/>
      <protection locked="0"/>
    </xf>
    <xf numFmtId="3" fontId="12" fillId="21" borderId="10" xfId="0" applyNumberFormat="1" applyFont="1" applyFill="1" applyBorder="1" applyAlignment="1" applyProtection="1">
      <alignment vertical="center" wrapText="1"/>
      <protection locked="0"/>
    </xf>
    <xf numFmtId="3" fontId="11" fillId="22" borderId="10" xfId="0" applyNumberFormat="1" applyFont="1" applyFill="1" applyBorder="1" applyAlignment="1" applyProtection="1">
      <alignment vertical="center" wrapText="1"/>
      <protection locked="0"/>
    </xf>
    <xf numFmtId="3" fontId="12" fillId="23" borderId="10" xfId="0" applyNumberFormat="1" applyFont="1" applyFill="1" applyBorder="1" applyAlignment="1" applyProtection="1">
      <alignment vertical="center" wrapText="1"/>
      <protection locked="0"/>
    </xf>
    <xf numFmtId="3" fontId="12" fillId="24" borderId="10" xfId="0" applyNumberFormat="1" applyFont="1" applyFill="1" applyBorder="1" applyAlignment="1" applyProtection="1">
      <alignment vertical="center" wrapText="1"/>
      <protection locked="0"/>
    </xf>
    <xf numFmtId="3" fontId="13" fillId="25" borderId="11" xfId="0" applyNumberFormat="1" applyFont="1" applyFill="1" applyBorder="1" applyAlignment="1" applyProtection="1">
      <alignment vertical="center" wrapText="1"/>
      <protection locked="0"/>
    </xf>
    <xf numFmtId="3" fontId="12" fillId="19" borderId="34" xfId="0" applyNumberFormat="1" applyFont="1" applyFill="1" applyBorder="1" applyAlignment="1" applyProtection="1">
      <alignment vertical="center" wrapText="1"/>
      <protection locked="0"/>
    </xf>
    <xf numFmtId="3" fontId="12" fillId="17" borderId="10" xfId="0" applyNumberFormat="1" applyFont="1" applyFill="1" applyBorder="1" applyAlignment="1" applyProtection="1">
      <alignment vertical="center" wrapText="1"/>
      <protection locked="0"/>
    </xf>
    <xf numFmtId="3" fontId="12" fillId="26" borderId="10" xfId="0" applyNumberFormat="1" applyFont="1" applyFill="1" applyBorder="1" applyAlignment="1" applyProtection="1">
      <alignment vertical="center" wrapText="1"/>
      <protection locked="0"/>
    </xf>
    <xf numFmtId="3" fontId="1" fillId="3" borderId="19" xfId="0" applyNumberFormat="1" applyFont="1" applyFill="1" applyBorder="1" applyProtection="1">
      <alignment vertical="top" wrapText="1"/>
      <protection locked="0"/>
    </xf>
    <xf numFmtId="1" fontId="1" fillId="17" borderId="29" xfId="0" applyNumberFormat="1" applyFont="1" applyFill="1" applyBorder="1" applyAlignment="1" applyProtection="1">
      <alignment vertical="center" wrapText="1"/>
      <protection locked="0"/>
    </xf>
    <xf numFmtId="3" fontId="12" fillId="3" borderId="30" xfId="0" applyNumberFormat="1" applyFont="1" applyFill="1" applyBorder="1" applyAlignment="1" applyProtection="1">
      <alignment vertical="center" wrapText="1"/>
      <protection locked="0"/>
    </xf>
    <xf numFmtId="1" fontId="1" fillId="17" borderId="18" xfId="0" applyNumberFormat="1" applyFont="1" applyFill="1" applyBorder="1" applyAlignment="1" applyProtection="1">
      <alignment vertical="center" wrapText="1"/>
      <protection locked="0"/>
    </xf>
    <xf numFmtId="3" fontId="1" fillId="20" borderId="25" xfId="0" applyNumberFormat="1" applyFont="1" applyFill="1" applyBorder="1" applyProtection="1">
      <alignment vertical="top" wrapText="1"/>
      <protection locked="0"/>
    </xf>
    <xf numFmtId="3" fontId="1" fillId="20" borderId="30" xfId="0" applyNumberFormat="1" applyFont="1" applyFill="1" applyBorder="1" applyProtection="1">
      <alignment vertical="top" wrapText="1"/>
      <protection locked="0"/>
    </xf>
    <xf numFmtId="3" fontId="1" fillId="20" borderId="19" xfId="0" applyNumberFormat="1" applyFont="1" applyFill="1" applyBorder="1" applyProtection="1">
      <alignment vertical="top" wrapText="1"/>
      <protection locked="0"/>
    </xf>
    <xf numFmtId="3" fontId="1" fillId="21" borderId="30" xfId="0" applyNumberFormat="1" applyFont="1" applyFill="1" applyBorder="1" applyProtection="1">
      <alignment vertical="top" wrapText="1"/>
      <protection locked="0"/>
    </xf>
    <xf numFmtId="3" fontId="12" fillId="3" borderId="10" xfId="0" applyNumberFormat="1" applyFont="1" applyFill="1" applyBorder="1" applyAlignment="1" applyProtection="1">
      <alignment vertical="center" wrapText="1"/>
      <protection locked="0"/>
    </xf>
    <xf numFmtId="3" fontId="1" fillId="21" borderId="10" xfId="0" applyNumberFormat="1" applyFont="1" applyFill="1" applyBorder="1" applyProtection="1">
      <alignment vertical="top" wrapText="1"/>
      <protection locked="0"/>
    </xf>
    <xf numFmtId="3" fontId="1" fillId="21" borderId="19" xfId="0" applyNumberFormat="1" applyFont="1" applyFill="1" applyBorder="1" applyProtection="1">
      <alignment vertical="top" wrapText="1"/>
      <protection locked="0"/>
    </xf>
    <xf numFmtId="3" fontId="1" fillId="21" borderId="25" xfId="0" applyNumberFormat="1" applyFont="1" applyFill="1" applyBorder="1" applyProtection="1">
      <alignment vertical="top" wrapText="1"/>
      <protection locked="0"/>
    </xf>
    <xf numFmtId="0" fontId="4" fillId="39" borderId="66" xfId="0" applyFont="1" applyFill="1" applyBorder="1" applyAlignment="1" applyProtection="1">
      <alignment horizontal="left" vertical="center" wrapText="1" readingOrder="1"/>
      <protection locked="0"/>
    </xf>
    <xf numFmtId="0" fontId="4" fillId="39" borderId="67" xfId="0" applyFont="1" applyFill="1" applyBorder="1" applyAlignment="1" applyProtection="1">
      <alignment horizontal="left" vertical="center" wrapText="1" readingOrder="1"/>
      <protection locked="0"/>
    </xf>
    <xf numFmtId="0" fontId="0" fillId="3" borderId="2" xfId="0" applyFill="1" applyBorder="1">
      <alignment vertical="top" wrapText="1"/>
    </xf>
    <xf numFmtId="0" fontId="0" fillId="3" borderId="3" xfId="0" applyFill="1" applyBorder="1">
      <alignment vertical="top" wrapText="1"/>
    </xf>
    <xf numFmtId="171" fontId="2" fillId="32" borderId="2" xfId="0" applyNumberFormat="1" applyFont="1" applyFill="1" applyBorder="1" applyAlignment="1">
      <alignment vertical="center" wrapText="1"/>
    </xf>
    <xf numFmtId="171" fontId="0" fillId="0" borderId="0" xfId="0" applyNumberFormat="1">
      <alignment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71" fontId="12" fillId="3" borderId="20" xfId="0" applyNumberFormat="1" applyFont="1" applyFill="1" applyBorder="1" applyAlignment="1">
      <alignment vertical="center" wrapText="1"/>
    </xf>
    <xf numFmtId="171" fontId="12" fillId="3" borderId="26" xfId="0" applyNumberFormat="1" applyFont="1" applyFill="1" applyBorder="1" applyAlignment="1">
      <alignment vertical="center" wrapText="1"/>
    </xf>
    <xf numFmtId="171" fontId="12" fillId="3" borderId="31" xfId="0" applyNumberFormat="1" applyFont="1" applyFill="1" applyBorder="1" applyAlignment="1">
      <alignment vertical="center" wrapText="1"/>
    </xf>
    <xf numFmtId="171" fontId="12" fillId="3" borderId="11" xfId="0" applyNumberFormat="1" applyFont="1" applyFill="1" applyBorder="1" applyAlignment="1">
      <alignment vertical="center" wrapText="1"/>
    </xf>
    <xf numFmtId="171" fontId="4" fillId="31" borderId="12" xfId="0" applyNumberFormat="1" applyFont="1" applyFill="1" applyBorder="1" applyAlignment="1">
      <alignment horizontal="right" vertical="center" wrapText="1"/>
    </xf>
    <xf numFmtId="171" fontId="2" fillId="3" borderId="12" xfId="0" applyNumberFormat="1" applyFont="1" applyFill="1" applyBorder="1" applyAlignment="1">
      <alignment vertical="center" wrapText="1"/>
    </xf>
    <xf numFmtId="171" fontId="2" fillId="43" borderId="63" xfId="0" applyNumberFormat="1" applyFont="1" applyFill="1" applyBorder="1" applyAlignment="1">
      <alignment horizontal="right" vertical="center"/>
    </xf>
    <xf numFmtId="171" fontId="20" fillId="43" borderId="63" xfId="0" applyNumberFormat="1" applyFont="1" applyFill="1" applyBorder="1" applyAlignment="1">
      <alignment horizontal="right" vertical="center"/>
    </xf>
    <xf numFmtId="171" fontId="2" fillId="43" borderId="98" xfId="0" applyNumberFormat="1" applyFont="1" applyFill="1" applyBorder="1" applyAlignment="1">
      <alignment vertical="center"/>
    </xf>
    <xf numFmtId="171" fontId="2" fillId="43" borderId="108" xfId="0" applyNumberFormat="1" applyFont="1" applyFill="1" applyBorder="1" applyAlignment="1">
      <alignment vertical="center"/>
    </xf>
    <xf numFmtId="0" fontId="2" fillId="16" borderId="126" xfId="0" applyFont="1" applyFill="1" applyBorder="1" applyAlignment="1">
      <alignment horizontal="center" vertical="center" wrapText="1"/>
    </xf>
    <xf numFmtId="0" fontId="0" fillId="3" borderId="126" xfId="0" applyFill="1" applyBorder="1">
      <alignment vertical="top" wrapText="1"/>
    </xf>
    <xf numFmtId="0" fontId="0" fillId="16" borderId="126" xfId="0" applyFill="1" applyBorder="1">
      <alignment vertical="top" wrapText="1"/>
    </xf>
    <xf numFmtId="0" fontId="0" fillId="16" borderId="127" xfId="0" applyFill="1" applyBorder="1">
      <alignment vertical="top" wrapText="1"/>
    </xf>
    <xf numFmtId="0" fontId="0" fillId="3" borderId="127" xfId="0" applyFill="1" applyBorder="1">
      <alignment vertical="top" wrapText="1"/>
    </xf>
    <xf numFmtId="0" fontId="0" fillId="16" borderId="128" xfId="0" applyFill="1" applyBorder="1">
      <alignment vertical="top" wrapText="1"/>
    </xf>
    <xf numFmtId="0" fontId="2" fillId="28" borderId="88" xfId="0" applyFont="1" applyFill="1" applyBorder="1" applyAlignment="1" applyProtection="1">
      <alignment horizontal="left" vertical="center"/>
      <protection locked="0"/>
    </xf>
    <xf numFmtId="0" fontId="0" fillId="3" borderId="85" xfId="0" applyFill="1" applyBorder="1" applyProtection="1">
      <alignment vertical="top" wrapText="1"/>
      <protection locked="0"/>
    </xf>
    <xf numFmtId="0" fontId="0" fillId="16" borderId="85" xfId="0" applyFill="1" applyBorder="1" applyProtection="1">
      <alignment vertical="top" wrapText="1"/>
      <protection locked="0"/>
    </xf>
    <xf numFmtId="0" fontId="0" fillId="16" borderId="86" xfId="0" applyFill="1" applyBorder="1" applyProtection="1">
      <alignment vertical="top" wrapText="1"/>
      <protection locked="0"/>
    </xf>
    <xf numFmtId="0" fontId="2" fillId="28" borderId="57" xfId="0" applyFont="1" applyFill="1" applyBorder="1" applyAlignment="1" applyProtection="1">
      <alignment horizontal="left" vertical="center"/>
      <protection locked="0"/>
    </xf>
    <xf numFmtId="0" fontId="0" fillId="3" borderId="55" xfId="0" applyFill="1" applyBorder="1" applyProtection="1">
      <alignment vertical="top" wrapText="1"/>
      <protection locked="0"/>
    </xf>
    <xf numFmtId="0" fontId="0" fillId="16" borderId="55" xfId="0" applyFill="1" applyBorder="1" applyProtection="1">
      <alignment vertical="top" wrapText="1"/>
      <protection locked="0"/>
    </xf>
    <xf numFmtId="0" fontId="0" fillId="16" borderId="58" xfId="0" applyFill="1" applyBorder="1" applyProtection="1">
      <alignment vertical="top" wrapText="1"/>
      <protection locked="0"/>
    </xf>
    <xf numFmtId="0" fontId="4" fillId="39" borderId="67" xfId="0" applyFont="1" applyFill="1" applyBorder="1" applyAlignment="1" applyProtection="1">
      <alignment horizontal="left" vertical="center" wrapText="1" readingOrder="1"/>
      <protection locked="0"/>
    </xf>
    <xf numFmtId="0" fontId="0" fillId="3" borderId="67" xfId="0" applyFill="1" applyBorder="1" applyProtection="1">
      <alignment vertical="top" wrapText="1"/>
      <protection locked="0"/>
    </xf>
    <xf numFmtId="0" fontId="0" fillId="3" borderId="68" xfId="0" applyFill="1" applyBorder="1" applyProtection="1">
      <alignment vertical="top" wrapText="1"/>
      <protection locked="0"/>
    </xf>
    <xf numFmtId="0" fontId="2" fillId="28" borderId="77" xfId="0" applyFont="1" applyFill="1" applyBorder="1" applyAlignment="1" applyProtection="1">
      <alignment horizontal="left" vertical="center"/>
      <protection locked="0"/>
    </xf>
    <xf numFmtId="0" fontId="0" fillId="3" borderId="75" xfId="0" applyFill="1" applyBorder="1" applyProtection="1">
      <alignment vertical="top" wrapText="1"/>
      <protection locked="0"/>
    </xf>
    <xf numFmtId="0" fontId="0" fillId="16" borderId="75" xfId="0" applyFill="1" applyBorder="1" applyProtection="1">
      <alignment vertical="top" wrapText="1"/>
      <protection locked="0"/>
    </xf>
    <xf numFmtId="0" fontId="0" fillId="16" borderId="78" xfId="0" applyFill="1" applyBorder="1" applyProtection="1">
      <alignment vertical="top" wrapText="1"/>
      <protection locked="0"/>
    </xf>
    <xf numFmtId="0" fontId="0" fillId="3" borderId="86" xfId="0" applyFill="1" applyBorder="1" applyProtection="1">
      <alignment vertical="top" wrapText="1"/>
      <protection locked="0"/>
    </xf>
    <xf numFmtId="49" fontId="24" fillId="32" borderId="40" xfId="0" applyNumberFormat="1" applyFont="1" applyFill="1" applyBorder="1" applyAlignment="1">
      <alignment horizontal="center" vertical="center"/>
    </xf>
    <xf numFmtId="0" fontId="0" fillId="16" borderId="47" xfId="0" applyFill="1" applyBorder="1">
      <alignment vertical="top" wrapText="1"/>
    </xf>
    <xf numFmtId="0" fontId="0" fillId="3" borderId="47" xfId="0" applyFill="1" applyBorder="1">
      <alignment vertical="top" wrapText="1"/>
    </xf>
    <xf numFmtId="0" fontId="0" fillId="16" borderId="48" xfId="0" applyFill="1" applyBorder="1">
      <alignment vertical="top" wrapText="1"/>
    </xf>
    <xf numFmtId="0" fontId="0" fillId="3" borderId="118" xfId="0" applyFill="1" applyBorder="1">
      <alignment vertical="top" wrapText="1"/>
    </xf>
    <xf numFmtId="0" fontId="0" fillId="3" borderId="119" xfId="0" applyFill="1" applyBorder="1">
      <alignment vertical="top" wrapText="1"/>
    </xf>
    <xf numFmtId="0" fontId="0" fillId="3" borderId="120" xfId="0" applyFill="1" applyBorder="1">
      <alignment vertical="top" wrapText="1"/>
    </xf>
    <xf numFmtId="171" fontId="2" fillId="45" borderId="61" xfId="0" applyNumberFormat="1" applyFont="1" applyFill="1" applyBorder="1" applyAlignment="1">
      <alignment vertical="center"/>
    </xf>
    <xf numFmtId="171" fontId="0" fillId="16" borderId="62" xfId="0" applyNumberFormat="1" applyFill="1" applyBorder="1">
      <alignment vertical="top" wrapText="1"/>
    </xf>
    <xf numFmtId="171" fontId="2" fillId="15" borderId="121" xfId="0" applyNumberFormat="1" applyFont="1" applyFill="1" applyBorder="1" applyAlignment="1">
      <alignment vertical="center"/>
    </xf>
    <xf numFmtId="171" fontId="0" fillId="3" borderId="122" xfId="0" applyNumberFormat="1" applyFill="1" applyBorder="1">
      <alignment vertical="top" wrapText="1"/>
    </xf>
    <xf numFmtId="171" fontId="2" fillId="15" borderId="122" xfId="0" applyNumberFormat="1" applyFont="1" applyFill="1" applyBorder="1" applyAlignment="1">
      <alignment horizontal="right" vertical="center"/>
    </xf>
    <xf numFmtId="171" fontId="0" fillId="3" borderId="123" xfId="0" applyNumberFormat="1" applyFill="1" applyBorder="1">
      <alignment vertical="top" wrapText="1"/>
    </xf>
    <xf numFmtId="170" fontId="22" fillId="15" borderId="94" xfId="0" applyNumberFormat="1" applyFont="1" applyFill="1" applyBorder="1" applyAlignment="1">
      <alignment horizontal="center" vertical="center"/>
    </xf>
    <xf numFmtId="0" fontId="0" fillId="16" borderId="95" xfId="0" applyFill="1" applyBorder="1">
      <alignment vertical="top" wrapText="1"/>
    </xf>
    <xf numFmtId="170" fontId="23" fillId="15" borderId="94" xfId="0" applyNumberFormat="1" applyFont="1" applyFill="1" applyBorder="1" applyAlignment="1">
      <alignment horizontal="center" vertical="center"/>
    </xf>
    <xf numFmtId="0" fontId="0" fillId="16" borderId="96" xfId="0" applyFill="1" applyBorder="1">
      <alignment vertical="top" wrapText="1"/>
    </xf>
    <xf numFmtId="171" fontId="2" fillId="43" borderId="97" xfId="0" applyNumberFormat="1" applyFont="1" applyFill="1" applyBorder="1" applyAlignment="1">
      <alignment vertical="center"/>
    </xf>
    <xf numFmtId="171" fontId="0" fillId="16" borderId="98" xfId="0" applyNumberFormat="1" applyFill="1" applyBorder="1">
      <alignment vertical="top" wrapText="1"/>
    </xf>
    <xf numFmtId="171" fontId="0" fillId="3" borderId="107" xfId="0" applyNumberFormat="1" applyFill="1" applyBorder="1">
      <alignment vertical="top" wrapText="1"/>
    </xf>
    <xf numFmtId="171" fontId="0" fillId="3" borderId="108" xfId="0" applyNumberFormat="1" applyFill="1" applyBorder="1">
      <alignment vertical="top" wrapText="1"/>
    </xf>
    <xf numFmtId="171" fontId="2" fillId="43" borderId="99" xfId="0" applyNumberFormat="1" applyFont="1" applyFill="1" applyBorder="1" applyAlignment="1">
      <alignment horizontal="right" vertical="center"/>
    </xf>
    <xf numFmtId="171" fontId="0" fillId="3" borderId="109" xfId="0" applyNumberFormat="1" applyFill="1" applyBorder="1">
      <alignment vertical="top" wrapText="1"/>
    </xf>
    <xf numFmtId="49" fontId="2" fillId="15" borderId="91" xfId="0" applyNumberFormat="1" applyFont="1" applyFill="1" applyBorder="1" applyAlignment="1">
      <alignment horizontal="center" vertical="center"/>
    </xf>
    <xf numFmtId="0" fontId="0" fillId="3" borderId="93" xfId="0" applyFill="1" applyBorder="1">
      <alignment vertical="top" wrapText="1"/>
    </xf>
    <xf numFmtId="0" fontId="0" fillId="3" borderId="92" xfId="0" applyFill="1" applyBorder="1">
      <alignment vertical="top" wrapText="1"/>
    </xf>
    <xf numFmtId="171" fontId="20" fillId="43" borderId="61" xfId="0" applyNumberFormat="1" applyFont="1" applyFill="1" applyBorder="1" applyAlignment="1">
      <alignment vertical="center"/>
    </xf>
    <xf numFmtId="171" fontId="0" fillId="3" borderId="62" xfId="0" applyNumberFormat="1" applyFill="1" applyBorder="1">
      <alignment vertical="top" wrapText="1"/>
    </xf>
    <xf numFmtId="0" fontId="1" fillId="28" borderId="84" xfId="0" applyFont="1" applyFill="1" applyBorder="1" applyAlignment="1" applyProtection="1">
      <alignment horizontal="left" vertical="center" wrapText="1"/>
      <protection locked="0"/>
    </xf>
    <xf numFmtId="0" fontId="1" fillId="28" borderId="85" xfId="0" applyFont="1" applyFill="1" applyBorder="1" applyAlignment="1" applyProtection="1">
      <alignment horizontal="left" vertical="center" wrapText="1"/>
      <protection locked="0"/>
    </xf>
    <xf numFmtId="0" fontId="1" fillId="28" borderId="89" xfId="0" applyFont="1" applyFill="1" applyBorder="1" applyAlignment="1" applyProtection="1">
      <alignment horizontal="left" vertical="center" wrapText="1"/>
      <protection locked="0"/>
    </xf>
    <xf numFmtId="0" fontId="1" fillId="28" borderId="102" xfId="0" applyFont="1" applyFill="1" applyBorder="1" applyAlignment="1" applyProtection="1">
      <alignment horizontal="left" vertical="center" wrapText="1" readingOrder="1"/>
      <protection locked="0"/>
    </xf>
    <xf numFmtId="0" fontId="1" fillId="28" borderId="103" xfId="0" applyFont="1" applyFill="1" applyBorder="1" applyAlignment="1" applyProtection="1">
      <alignment horizontal="left" vertical="center" wrapText="1" readingOrder="1"/>
      <protection locked="0"/>
    </xf>
    <xf numFmtId="0" fontId="1" fillId="28" borderId="104" xfId="0" applyFont="1" applyFill="1" applyBorder="1" applyAlignment="1" applyProtection="1">
      <alignment horizontal="left" vertical="center" wrapText="1" readingOrder="1"/>
      <protection locked="0"/>
    </xf>
    <xf numFmtId="171" fontId="2" fillId="45" borderId="62" xfId="0" applyNumberFormat="1" applyFont="1" applyFill="1" applyBorder="1" applyAlignment="1">
      <alignment horizontal="right" vertical="center"/>
    </xf>
    <xf numFmtId="171" fontId="0" fillId="16" borderId="63" xfId="0" applyNumberFormat="1" applyFill="1" applyBorder="1">
      <alignment vertical="top" wrapText="1"/>
    </xf>
    <xf numFmtId="171" fontId="2" fillId="43" borderId="61" xfId="0" applyNumberFormat="1" applyFont="1" applyFill="1" applyBorder="1" applyAlignment="1">
      <alignment vertical="center"/>
    </xf>
    <xf numFmtId="49" fontId="2" fillId="7" borderId="88" xfId="0" applyNumberFormat="1" applyFont="1" applyFill="1" applyBorder="1" applyAlignment="1">
      <alignment horizontal="center" vertical="center"/>
    </xf>
    <xf numFmtId="0" fontId="0" fillId="16" borderId="89" xfId="0" applyFill="1" applyBorder="1">
      <alignment vertical="top" wrapText="1"/>
    </xf>
    <xf numFmtId="0" fontId="2" fillId="7" borderId="88" xfId="0" applyFont="1" applyFill="1" applyBorder="1" applyAlignment="1">
      <alignment horizontal="left" vertical="center" wrapText="1"/>
    </xf>
    <xf numFmtId="0" fontId="0" fillId="16" borderId="85" xfId="0" applyFill="1" applyBorder="1">
      <alignment vertical="top" wrapText="1"/>
    </xf>
    <xf numFmtId="49" fontId="2" fillId="15" borderId="88" xfId="0" applyNumberFormat="1" applyFont="1" applyFill="1" applyBorder="1" applyAlignment="1">
      <alignment horizontal="center"/>
    </xf>
    <xf numFmtId="0" fontId="0" fillId="3" borderId="89" xfId="0" applyFill="1" applyBorder="1">
      <alignment vertical="top" wrapText="1"/>
    </xf>
    <xf numFmtId="49" fontId="2" fillId="15" borderId="88" xfId="0" applyNumberFormat="1" applyFont="1" applyFill="1" applyBorder="1" applyAlignment="1">
      <alignment horizontal="center" vertical="center"/>
    </xf>
    <xf numFmtId="0" fontId="0" fillId="3" borderId="85" xfId="0" applyFill="1" applyBorder="1">
      <alignment vertical="top" wrapText="1"/>
    </xf>
    <xf numFmtId="49" fontId="2" fillId="37" borderId="2" xfId="0" applyNumberFormat="1" applyFont="1" applyFill="1" applyBorder="1" applyAlignment="1">
      <alignment horizontal="center" vertical="center"/>
    </xf>
    <xf numFmtId="0" fontId="0" fillId="16" borderId="2" xfId="0" applyFill="1" applyBorder="1">
      <alignment vertical="top" wrapText="1"/>
    </xf>
    <xf numFmtId="0" fontId="0" fillId="16" borderId="60" xfId="0" applyFill="1" applyBorder="1">
      <alignment vertical="top" wrapText="1"/>
    </xf>
    <xf numFmtId="171" fontId="2" fillId="38" borderId="61" xfId="0" applyNumberFormat="1" applyFont="1" applyFill="1" applyBorder="1" applyAlignment="1">
      <alignment vertical="center"/>
    </xf>
    <xf numFmtId="171" fontId="2" fillId="38" borderId="62" xfId="0" applyNumberFormat="1" applyFont="1" applyFill="1" applyBorder="1" applyAlignment="1">
      <alignment horizontal="right" vertical="center"/>
    </xf>
    <xf numFmtId="171" fontId="2" fillId="41" borderId="61" xfId="0" applyNumberFormat="1" applyFont="1" applyFill="1" applyBorder="1" applyAlignment="1">
      <alignment horizontal="left" vertical="center"/>
    </xf>
    <xf numFmtId="171" fontId="2" fillId="41" borderId="62" xfId="0" applyNumberFormat="1" applyFont="1" applyFill="1" applyBorder="1" applyAlignment="1">
      <alignment horizontal="right" vertical="center"/>
    </xf>
    <xf numFmtId="171" fontId="0" fillId="3" borderId="63" xfId="0" applyNumberFormat="1" applyFill="1" applyBorder="1">
      <alignment vertical="top" wrapText="1"/>
    </xf>
    <xf numFmtId="171" fontId="4" fillId="5" borderId="6" xfId="0" applyNumberFormat="1" applyFont="1" applyFill="1" applyBorder="1" applyAlignment="1">
      <alignment horizontal="center" wrapText="1"/>
    </xf>
    <xf numFmtId="171" fontId="0" fillId="16" borderId="15" xfId="0" applyNumberFormat="1" applyFill="1" applyBorder="1">
      <alignment vertical="top" wrapText="1"/>
    </xf>
    <xf numFmtId="49" fontId="2" fillId="33" borderId="38" xfId="0" applyNumberFormat="1" applyFont="1" applyFill="1" applyBorder="1" applyAlignment="1">
      <alignment horizontal="center" vertical="center"/>
    </xf>
    <xf numFmtId="0" fontId="0" fillId="3" borderId="2" xfId="0" applyFill="1" applyBorder="1">
      <alignment vertical="top" wrapText="1"/>
    </xf>
    <xf numFmtId="0" fontId="0" fillId="3" borderId="3" xfId="0" applyFill="1" applyBorder="1">
      <alignment vertical="top" wrapText="1"/>
    </xf>
    <xf numFmtId="0" fontId="2" fillId="3" borderId="40" xfId="0" applyFont="1" applyFill="1" applyBorder="1" applyAlignment="1">
      <alignment horizontal="left" vertical="center"/>
    </xf>
    <xf numFmtId="0" fontId="0" fillId="3" borderId="41" xfId="0" applyFill="1" applyBorder="1">
      <alignment vertical="top" wrapText="1"/>
    </xf>
    <xf numFmtId="49" fontId="2" fillId="34" borderId="44" xfId="0" applyNumberFormat="1" applyFont="1" applyFill="1" applyBorder="1" applyAlignment="1">
      <alignment horizontal="center" vertical="center" wrapText="1"/>
    </xf>
    <xf numFmtId="0" fontId="0" fillId="3" borderId="44" xfId="0" applyFill="1" applyBorder="1">
      <alignment vertical="top" wrapText="1"/>
    </xf>
    <xf numFmtId="0" fontId="0" fillId="3" borderId="45" xfId="0" applyFill="1" applyBorder="1">
      <alignment vertical="top" wrapText="1"/>
    </xf>
    <xf numFmtId="171" fontId="2" fillId="35" borderId="49" xfId="0" applyNumberFormat="1" applyFont="1" applyFill="1" applyBorder="1" applyAlignment="1">
      <alignment vertical="center"/>
    </xf>
    <xf numFmtId="171" fontId="0" fillId="3" borderId="50" xfId="0" applyNumberFormat="1" applyFill="1" applyBorder="1">
      <alignment vertical="top" wrapText="1"/>
    </xf>
    <xf numFmtId="171" fontId="2" fillId="35" borderId="50" xfId="0" applyNumberFormat="1" applyFont="1" applyFill="1" applyBorder="1" applyAlignment="1">
      <alignment horizontal="right" vertical="center"/>
    </xf>
    <xf numFmtId="171" fontId="0" fillId="3" borderId="51" xfId="0" applyNumberFormat="1" applyFill="1" applyBorder="1">
      <alignment vertical="top" wrapText="1"/>
    </xf>
    <xf numFmtId="49" fontId="4" fillId="5" borderId="4" xfId="0" applyNumberFormat="1" applyFont="1" applyFill="1" applyBorder="1" applyAlignment="1">
      <alignment horizontal="center" wrapText="1"/>
    </xf>
    <xf numFmtId="0" fontId="0" fillId="16" borderId="13" xfId="0" applyFill="1" applyBorder="1">
      <alignment vertical="top" wrapText="1"/>
    </xf>
    <xf numFmtId="49" fontId="4" fillId="5" borderId="5" xfId="0" applyNumberFormat="1" applyFont="1" applyFill="1" applyBorder="1" applyAlignment="1">
      <alignment horizontal="center" wrapText="1"/>
    </xf>
    <xf numFmtId="0" fontId="0" fillId="16" borderId="14" xfId="0" applyFill="1" applyBorder="1">
      <alignment vertical="top" wrapText="1"/>
    </xf>
    <xf numFmtId="0" fontId="3" fillId="4" borderId="129" xfId="0" applyFont="1" applyFill="1" applyBorder="1" applyAlignment="1">
      <alignment horizontal="left" vertical="top" wrapText="1"/>
    </xf>
    <xf numFmtId="0" fontId="3" fillId="4" borderId="130" xfId="0" applyFont="1" applyFill="1" applyBorder="1" applyAlignment="1">
      <alignment horizontal="left" vertical="top" wrapText="1"/>
    </xf>
    <xf numFmtId="0" fontId="3" fillId="4" borderId="13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2" fillId="40" borderId="69" xfId="0" applyNumberFormat="1" applyFont="1" applyFill="1" applyBorder="1" applyAlignment="1">
      <alignment horizontal="center" vertical="center" wrapText="1"/>
    </xf>
    <xf numFmtId="0" fontId="19" fillId="40" borderId="70" xfId="0" applyFont="1" applyFill="1" applyBorder="1" applyAlignment="1">
      <alignment horizontal="center" vertical="center" wrapText="1"/>
    </xf>
    <xf numFmtId="0" fontId="19" fillId="40" borderId="71" xfId="0" applyFont="1" applyFill="1" applyBorder="1" applyAlignment="1">
      <alignment horizontal="center" vertical="center" wrapText="1"/>
    </xf>
    <xf numFmtId="49" fontId="2" fillId="42" borderId="36" xfId="0" applyNumberFormat="1" applyFont="1" applyFill="1" applyBorder="1" applyAlignment="1">
      <alignment horizontal="center" vertical="center" wrapText="1"/>
    </xf>
    <xf numFmtId="0" fontId="19" fillId="42" borderId="36" xfId="0" applyFont="1" applyFill="1" applyBorder="1" applyAlignment="1">
      <alignment horizontal="center" vertical="center" wrapText="1"/>
    </xf>
    <xf numFmtId="0" fontId="19" fillId="42" borderId="81" xfId="0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0" fontId="0" fillId="3" borderId="43" xfId="0" applyFill="1" applyBorder="1">
      <alignment vertical="top" wrapText="1"/>
    </xf>
    <xf numFmtId="0" fontId="0" fillId="3" borderId="59" xfId="0" applyFill="1" applyBorder="1">
      <alignment vertical="top" wrapText="1"/>
    </xf>
    <xf numFmtId="0" fontId="0" fillId="3" borderId="79" xfId="0" applyFill="1" applyBorder="1">
      <alignment vertical="top" wrapText="1"/>
    </xf>
    <xf numFmtId="0" fontId="0" fillId="3" borderId="80" xfId="0" applyFill="1" applyBorder="1">
      <alignment vertical="top" wrapText="1"/>
    </xf>
    <xf numFmtId="49" fontId="2" fillId="15" borderId="91" xfId="0" applyNumberFormat="1" applyFont="1" applyFill="1" applyBorder="1" applyAlignment="1">
      <alignment horizontal="center"/>
    </xf>
    <xf numFmtId="49" fontId="7" fillId="36" borderId="82" xfId="0" applyNumberFormat="1" applyFont="1" applyFill="1" applyBorder="1" applyAlignment="1">
      <alignment horizontal="right"/>
    </xf>
    <xf numFmtId="0" fontId="0" fillId="3" borderId="83" xfId="0" applyFill="1" applyBorder="1">
      <alignment vertical="top" wrapText="1"/>
    </xf>
    <xf numFmtId="0" fontId="1" fillId="28" borderId="84" xfId="0" applyFont="1" applyFill="1" applyBorder="1" applyAlignment="1" applyProtection="1">
      <alignment horizontal="left" vertical="center" wrapText="1" readingOrder="1"/>
      <protection locked="0"/>
    </xf>
    <xf numFmtId="0" fontId="1" fillId="28" borderId="85" xfId="0" applyFont="1" applyFill="1" applyBorder="1" applyAlignment="1" applyProtection="1">
      <alignment horizontal="left" vertical="center" wrapText="1" readingOrder="1"/>
      <protection locked="0"/>
    </xf>
    <xf numFmtId="0" fontId="1" fillId="28" borderId="89" xfId="0" applyFont="1" applyFill="1" applyBorder="1" applyAlignment="1" applyProtection="1">
      <alignment horizontal="left" vertical="center" wrapText="1" readingOrder="1"/>
      <protection locked="0"/>
    </xf>
    <xf numFmtId="49" fontId="7" fillId="3" borderId="4" xfId="0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top" wrapText="1"/>
    </xf>
    <xf numFmtId="49" fontId="7" fillId="36" borderId="100" xfId="0" applyNumberFormat="1" applyFont="1" applyFill="1" applyBorder="1" applyAlignment="1">
      <alignment horizontal="right"/>
    </xf>
    <xf numFmtId="0" fontId="0" fillId="3" borderId="101" xfId="0" applyFill="1" applyBorder="1">
      <alignment vertical="top" wrapText="1"/>
    </xf>
    <xf numFmtId="49" fontId="7" fillId="44" borderId="110" xfId="0" applyNumberFormat="1" applyFont="1" applyFill="1" applyBorder="1" applyAlignment="1">
      <alignment horizontal="right" vertical="center" wrapText="1"/>
    </xf>
    <xf numFmtId="0" fontId="0" fillId="3" borderId="111" xfId="0" applyFill="1" applyBorder="1">
      <alignment vertical="top" wrapText="1"/>
    </xf>
    <xf numFmtId="0" fontId="0" fillId="3" borderId="116" xfId="0" applyFill="1" applyBorder="1">
      <alignment vertical="top" wrapText="1"/>
    </xf>
    <xf numFmtId="0" fontId="0" fillId="3" borderId="117" xfId="0" applyFill="1" applyBorder="1">
      <alignment vertical="top" wrapText="1"/>
    </xf>
    <xf numFmtId="0" fontId="1" fillId="44" borderId="112" xfId="0" applyFont="1" applyFill="1" applyBorder="1" applyAlignment="1" applyProtection="1">
      <alignment horizontal="justify" vertical="center" wrapText="1" readingOrder="1"/>
      <protection locked="0"/>
    </xf>
    <xf numFmtId="0" fontId="0" fillId="3" borderId="113" xfId="0" applyFill="1" applyBorder="1" applyProtection="1">
      <alignment vertical="top" wrapText="1"/>
      <protection locked="0"/>
    </xf>
    <xf numFmtId="0" fontId="0" fillId="3" borderId="114" xfId="0" applyFill="1" applyBorder="1" applyProtection="1">
      <alignment vertical="top" wrapText="1"/>
      <protection locked="0"/>
    </xf>
    <xf numFmtId="0" fontId="0" fillId="3" borderId="112" xfId="0" applyFill="1" applyBorder="1" applyProtection="1">
      <alignment vertical="top" wrapText="1"/>
      <protection locked="0"/>
    </xf>
    <xf numFmtId="0" fontId="0" fillId="3" borderId="115" xfId="0" applyFill="1" applyBorder="1" applyProtection="1">
      <alignment vertical="top" wrapText="1"/>
      <protection locked="0"/>
    </xf>
    <xf numFmtId="0" fontId="0" fillId="3" borderId="105" xfId="0" applyFill="1" applyBorder="1" applyProtection="1">
      <alignment vertical="top" wrapText="1"/>
      <protection locked="0"/>
    </xf>
    <xf numFmtId="0" fontId="0" fillId="3" borderId="103" xfId="0" applyFill="1" applyBorder="1" applyProtection="1">
      <alignment vertical="top" wrapText="1"/>
      <protection locked="0"/>
    </xf>
    <xf numFmtId="0" fontId="0" fillId="3" borderId="104" xfId="0" applyFill="1" applyBorder="1" applyProtection="1">
      <alignment vertical="top" wrapText="1"/>
      <protection locked="0"/>
    </xf>
    <xf numFmtId="0" fontId="0" fillId="3" borderId="106" xfId="0" applyFill="1" applyBorder="1" applyProtection="1">
      <alignment vertical="top" wrapText="1"/>
      <protection locked="0"/>
    </xf>
    <xf numFmtId="49" fontId="2" fillId="33" borderId="1" xfId="0" applyNumberFormat="1" applyFont="1" applyFill="1" applyBorder="1" applyAlignment="1">
      <alignment horizontal="center" vertical="center" wrapText="1"/>
    </xf>
    <xf numFmtId="0" fontId="0" fillId="3" borderId="39" xfId="0" applyFill="1" applyBorder="1">
      <alignment vertical="top" wrapText="1"/>
    </xf>
    <xf numFmtId="49" fontId="7" fillId="36" borderId="52" xfId="0" applyNumberFormat="1" applyFont="1" applyFill="1" applyBorder="1" applyAlignment="1">
      <alignment horizontal="right"/>
    </xf>
    <xf numFmtId="0" fontId="0" fillId="3" borderId="53" xfId="0" applyFill="1" applyBorder="1">
      <alignment vertical="top" wrapText="1"/>
    </xf>
    <xf numFmtId="49" fontId="7" fillId="36" borderId="64" xfId="0" applyNumberFormat="1" applyFont="1" applyFill="1" applyBorder="1" applyAlignment="1">
      <alignment horizontal="right"/>
    </xf>
    <xf numFmtId="0" fontId="0" fillId="3" borderId="65" xfId="0" applyFill="1" applyBorder="1">
      <alignment vertical="top" wrapText="1"/>
    </xf>
    <xf numFmtId="49" fontId="7" fillId="36" borderId="72" xfId="0" applyNumberFormat="1" applyFont="1" applyFill="1" applyBorder="1" applyAlignment="1">
      <alignment horizontal="right"/>
    </xf>
    <xf numFmtId="0" fontId="0" fillId="3" borderId="73" xfId="0" applyFill="1" applyBorder="1">
      <alignment vertical="top" wrapText="1"/>
    </xf>
    <xf numFmtId="0" fontId="2" fillId="28" borderId="105" xfId="0" applyFont="1" applyFill="1" applyBorder="1" applyAlignment="1" applyProtection="1">
      <alignment horizontal="left" vertical="center"/>
      <protection locked="0"/>
    </xf>
    <xf numFmtId="0" fontId="18" fillId="28" borderId="54" xfId="0" applyFont="1" applyFill="1" applyBorder="1" applyAlignment="1" applyProtection="1">
      <alignment horizontal="left" vertical="center" wrapText="1" readingOrder="1"/>
      <protection locked="0"/>
    </xf>
    <xf numFmtId="0" fontId="18" fillId="28" borderId="55" xfId="0" applyFont="1" applyFill="1" applyBorder="1" applyAlignment="1" applyProtection="1">
      <alignment horizontal="left" vertical="center" wrapText="1" readingOrder="1"/>
      <protection locked="0"/>
    </xf>
    <xf numFmtId="0" fontId="18" fillId="28" borderId="56" xfId="0" applyFont="1" applyFill="1" applyBorder="1" applyAlignment="1" applyProtection="1">
      <alignment horizontal="left" vertical="center" wrapText="1" readingOrder="1"/>
      <protection locked="0"/>
    </xf>
    <xf numFmtId="0" fontId="1" fillId="28" borderId="74" xfId="0" applyFont="1" applyFill="1" applyBorder="1" applyAlignment="1" applyProtection="1">
      <alignment horizontal="left" vertical="center" wrapText="1" readingOrder="1"/>
      <protection locked="0"/>
    </xf>
    <xf numFmtId="0" fontId="1" fillId="28" borderId="75" xfId="0" applyFont="1" applyFill="1" applyBorder="1" applyAlignment="1" applyProtection="1">
      <alignment horizontal="left" vertical="center" wrapText="1" readingOrder="1"/>
      <protection locked="0"/>
    </xf>
    <xf numFmtId="0" fontId="1" fillId="28" borderId="76" xfId="0" applyFont="1" applyFill="1" applyBorder="1" applyAlignment="1" applyProtection="1">
      <alignment horizontal="left" vertical="center" wrapText="1" readingOrder="1"/>
      <protection locked="0"/>
    </xf>
    <xf numFmtId="49" fontId="2" fillId="3" borderId="132" xfId="0" applyNumberFormat="1" applyFont="1" applyFill="1" applyBorder="1" applyAlignment="1">
      <alignment horizontal="center" wrapText="1"/>
    </xf>
    <xf numFmtId="4" fontId="9" fillId="3" borderId="133" xfId="0" applyNumberFormat="1" applyFont="1" applyFill="1" applyBorder="1" applyAlignment="1">
      <alignment horizontal="right" vertical="center" wrapText="1"/>
    </xf>
    <xf numFmtId="49" fontId="2" fillId="33" borderId="2" xfId="0" applyNumberFormat="1" applyFont="1" applyFill="1" applyBorder="1" applyAlignment="1">
      <alignment horizontal="center" vertical="center"/>
    </xf>
    <xf numFmtId="0" fontId="2" fillId="28" borderId="55" xfId="0" applyFont="1" applyFill="1" applyBorder="1" applyAlignment="1" applyProtection="1">
      <alignment horizontal="left" vertical="center"/>
      <protection locked="0"/>
    </xf>
    <xf numFmtId="0" fontId="2" fillId="28" borderId="75" xfId="0" applyFont="1" applyFill="1" applyBorder="1" applyAlignment="1" applyProtection="1">
      <alignment horizontal="left" vertical="center"/>
      <protection locked="0"/>
    </xf>
    <xf numFmtId="0" fontId="2" fillId="28" borderId="85" xfId="0" applyFont="1" applyFill="1" applyBorder="1" applyAlignment="1" applyProtection="1">
      <alignment horizontal="left" vertical="center"/>
      <protection locked="0"/>
    </xf>
    <xf numFmtId="0" fontId="2" fillId="28" borderId="103" xfId="0" applyFont="1" applyFill="1" applyBorder="1" applyAlignment="1" applyProtection="1">
      <alignment horizontal="left" vertical="center"/>
      <protection locked="0"/>
    </xf>
    <xf numFmtId="4" fontId="9" fillId="3" borderId="135" xfId="0" applyNumberFormat="1" applyFont="1" applyFill="1" applyBorder="1" applyAlignment="1">
      <alignment horizontal="right" vertical="center" wrapText="1"/>
    </xf>
    <xf numFmtId="4" fontId="9" fillId="3" borderId="136" xfId="0" applyNumberFormat="1" applyFont="1" applyFill="1" applyBorder="1" applyAlignment="1">
      <alignment horizontal="right" vertical="center" wrapText="1"/>
    </xf>
    <xf numFmtId="4" fontId="9" fillId="3" borderId="137" xfId="0" applyNumberFormat="1" applyFont="1" applyFill="1" applyBorder="1" applyAlignment="1">
      <alignment horizontal="right" vertical="center" wrapText="1"/>
    </xf>
    <xf numFmtId="165" fontId="15" fillId="28" borderId="132" xfId="0" applyNumberFormat="1" applyFont="1" applyFill="1" applyBorder="1" applyAlignment="1">
      <alignment horizontal="left" vertical="center" wrapText="1"/>
    </xf>
    <xf numFmtId="0" fontId="0" fillId="0" borderId="47" xfId="0" applyNumberFormat="1" applyBorder="1">
      <alignment vertical="top" wrapText="1"/>
    </xf>
    <xf numFmtId="171" fontId="2" fillId="3" borderId="3" xfId="0" applyNumberFormat="1" applyFont="1" applyFill="1" applyBorder="1" applyAlignment="1">
      <alignment horizontal="center" wrapText="1"/>
    </xf>
    <xf numFmtId="171" fontId="10" fillId="3" borderId="138" xfId="0" applyNumberFormat="1" applyFont="1" applyFill="1" applyBorder="1" applyAlignment="1">
      <alignment horizontal="right" vertical="center" wrapText="1"/>
    </xf>
    <xf numFmtId="171" fontId="15" fillId="28" borderId="3" xfId="0" applyNumberFormat="1" applyFont="1" applyFill="1" applyBorder="1" applyAlignment="1">
      <alignment horizontal="left" vertical="center" wrapText="1"/>
    </xf>
    <xf numFmtId="171" fontId="0" fillId="0" borderId="47" xfId="0" applyNumberFormat="1" applyBorder="1">
      <alignment vertical="top" wrapText="1"/>
    </xf>
    <xf numFmtId="165" fontId="15" fillId="28" borderId="134" xfId="0" applyNumberFormat="1" applyFont="1" applyFill="1" applyBorder="1" applyAlignment="1">
      <alignment horizontal="left" vertical="center" wrapText="1"/>
    </xf>
    <xf numFmtId="167" fontId="2" fillId="32" borderId="134" xfId="0" applyNumberFormat="1" applyFont="1" applyFill="1" applyBorder="1" applyAlignment="1">
      <alignment vertical="center" wrapText="1"/>
    </xf>
    <xf numFmtId="0" fontId="0" fillId="0" borderId="134" xfId="0" applyNumberFormat="1" applyBorder="1">
      <alignment vertical="top" wrapText="1"/>
    </xf>
    <xf numFmtId="49" fontId="2" fillId="3" borderId="140" xfId="0" applyNumberFormat="1" applyFont="1" applyFill="1" applyBorder="1" applyAlignment="1">
      <alignment horizontal="center" wrapText="1"/>
    </xf>
    <xf numFmtId="0" fontId="0" fillId="3" borderId="139" xfId="0" applyFill="1" applyBorder="1">
      <alignment vertical="top" wrapText="1"/>
    </xf>
    <xf numFmtId="176" fontId="25" fillId="0" borderId="141" xfId="1" applyNumberFormat="1" applyBorder="1" applyAlignment="1">
      <alignment horizontal="center"/>
    </xf>
    <xf numFmtId="176" fontId="25" fillId="0" borderId="142" xfId="1" applyNumberFormat="1" applyBorder="1" applyAlignment="1">
      <alignment horizontal="center"/>
    </xf>
    <xf numFmtId="176" fontId="25" fillId="0" borderId="143" xfId="1" applyNumberFormat="1" applyBorder="1" applyAlignment="1">
      <alignment horizontal="center"/>
    </xf>
    <xf numFmtId="176" fontId="25" fillId="0" borderId="12" xfId="1" applyNumberFormat="1" applyBorder="1" applyAlignment="1">
      <alignment horizontal="center"/>
    </xf>
  </cellXfs>
  <cellStyles count="2">
    <cellStyle name="Normal" xfId="0" builtinId="0"/>
    <cellStyle name="Normal 2" xfId="1" xr:uid="{24D09ACC-FDCF-4A8F-A4A6-A5F7CFD33748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9DCE1"/>
      <rgbColor rgb="FFDDDDDD"/>
      <rgbColor rgb="FF3F3F3F"/>
      <rgbColor rgb="FFFFFF00"/>
      <rgbColor rgb="FFFF9300"/>
      <rgbColor rgb="FFFF0000"/>
      <rgbColor rgb="FF9437FF"/>
      <rgbColor rgb="FF79AE3D"/>
      <rgbColor rgb="FF75D5FF"/>
      <rgbColor rgb="FF0432FF"/>
      <rgbColor rgb="FF919191"/>
      <rgbColor rgb="FFFF2F92"/>
      <rgbColor rgb="FF00F900"/>
      <rgbColor rgb="FFF1F5F6"/>
      <rgbColor rgb="FF7F7F7F"/>
      <rgbColor rgb="FF3F3F3F"/>
      <rgbColor rgb="FFF8E897"/>
      <rgbColor rgb="FFFFD49C"/>
      <rgbColor rgb="FFFF9690"/>
      <rgbColor rgb="FFB58FC2"/>
      <rgbColor rgb="FFB6DF9B"/>
      <rgbColor rgb="FFA4CDE4"/>
      <rgbColor rgb="FF76B4D6"/>
      <rgbColor rgb="FFC0C0C0"/>
      <rgbColor rgb="FF525252"/>
      <rgbColor rgb="FFFFD478"/>
      <rgbColor rgb="FFBFBFBF"/>
      <rgbColor rgb="FFFEF1D4"/>
      <rgbColor rgb="FFFEFB00"/>
      <rgbColor rgb="FFFEFEFE"/>
      <rgbColor rgb="FFE22400"/>
      <rgbColor rgb="FFF8E897"/>
      <rgbColor rgb="FFFEE4A8"/>
      <rgbColor rgb="FF53FCCA"/>
      <rgbColor rgb="FFDFEDD3"/>
      <rgbColor rgb="FF935100"/>
      <rgbColor rgb="FFFFD49C"/>
      <rgbColor rgb="FF525252"/>
      <rgbColor rgb="FFFF2600"/>
      <rgbColor rgb="FFFFB6C6"/>
      <rgbColor rgb="FFCCE8B4"/>
      <rgbColor rgb="FFFFDAD7"/>
      <rgbColor rgb="FFA67B00"/>
      <rgbColor rgb="FF0432FE"/>
      <rgbColor rgb="FFB0DD8B"/>
      <rgbColor rgb="FF942092"/>
      <rgbColor rgb="FFFFE2D6"/>
      <rgbColor rgb="FF39641E"/>
      <rgbColor rgb="FFCE222B"/>
      <rgbColor rgb="FFBBD5D0"/>
      <rgbColor rgb="FFFFC4AA"/>
      <rgbColor rgb="FFAAAAA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3"/>
  <sheetViews>
    <sheetView showGridLines="0" tabSelected="1" topLeftCell="A31" workbookViewId="0">
      <selection activeCell="J90" sqref="J90"/>
    </sheetView>
  </sheetViews>
  <sheetFormatPr defaultColWidth="12.44140625" defaultRowHeight="12" customHeight="1"/>
  <cols>
    <col min="1" max="1" width="10.44140625" style="1" customWidth="1"/>
    <col min="2" max="2" width="4.109375" style="1" customWidth="1"/>
    <col min="3" max="3" width="4" style="1" customWidth="1"/>
    <col min="4" max="4" width="7.88671875" style="1" customWidth="1"/>
    <col min="5" max="5" width="20.6640625" style="1" customWidth="1"/>
    <col min="6" max="6" width="3.88671875" style="1" customWidth="1"/>
    <col min="7" max="7" width="7.88671875" style="366" customWidth="1"/>
    <col min="8" max="8" width="7.88671875" style="373" hidden="1" customWidth="1"/>
    <col min="9" max="9" width="10.109375" style="370" customWidth="1"/>
    <col min="10" max="23" width="12.6640625" style="1" customWidth="1"/>
    <col min="24" max="27" width="12.44140625" style="1" customWidth="1"/>
    <col min="28" max="28" width="15.44140625" style="191" customWidth="1"/>
    <col min="29" max="29" width="12.44140625" style="1" customWidth="1"/>
    <col min="30" max="16384" width="12.44140625" style="1"/>
  </cols>
  <sheetData>
    <row r="1" spans="1:28" ht="73.349999999999994" customHeight="1" thickBot="1">
      <c r="B1" s="188"/>
      <c r="C1" s="188"/>
      <c r="D1" s="188"/>
      <c r="E1" s="192">
        <v>44946</v>
      </c>
      <c r="F1" s="188"/>
      <c r="G1" s="188"/>
      <c r="H1" s="375"/>
      <c r="I1" s="189"/>
      <c r="J1" s="296" t="s">
        <v>0</v>
      </c>
      <c r="K1" s="297"/>
      <c r="L1" s="297"/>
      <c r="M1" s="297"/>
      <c r="N1" s="297"/>
      <c r="O1" s="297"/>
      <c r="P1" s="297"/>
      <c r="Q1" s="297"/>
      <c r="R1" s="297"/>
      <c r="S1" s="298"/>
      <c r="T1" s="299" t="s">
        <v>1</v>
      </c>
      <c r="U1" s="300"/>
      <c r="V1" s="300"/>
      <c r="W1" s="301"/>
      <c r="X1" s="292" t="s">
        <v>2</v>
      </c>
      <c r="Y1" s="294" t="s">
        <v>3</v>
      </c>
      <c r="Z1" s="294" t="s">
        <v>4</v>
      </c>
      <c r="AA1" s="294" t="s">
        <v>5</v>
      </c>
      <c r="AB1" s="278" t="s">
        <v>6</v>
      </c>
    </row>
    <row r="2" spans="1:28" ht="56.85" customHeight="1" thickBot="1">
      <c r="A2" s="2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5" t="s">
        <v>12</v>
      </c>
      <c r="G2" s="355" t="s">
        <v>13</v>
      </c>
      <c r="H2" s="374" t="s">
        <v>262</v>
      </c>
      <c r="I2" s="367" t="s">
        <v>14</v>
      </c>
      <c r="J2" s="6" t="s">
        <v>15</v>
      </c>
      <c r="K2" s="7" t="s">
        <v>16</v>
      </c>
      <c r="L2" s="8" t="s">
        <v>17</v>
      </c>
      <c r="M2" s="9" t="s">
        <v>18</v>
      </c>
      <c r="N2" s="10" t="s">
        <v>19</v>
      </c>
      <c r="O2" s="11" t="s">
        <v>20</v>
      </c>
      <c r="P2" s="12" t="s">
        <v>21</v>
      </c>
      <c r="Q2" s="13" t="s">
        <v>22</v>
      </c>
      <c r="R2" s="14" t="s">
        <v>23</v>
      </c>
      <c r="S2" s="15" t="s">
        <v>24</v>
      </c>
      <c r="T2" s="16" t="s">
        <v>25</v>
      </c>
      <c r="U2" s="17" t="s">
        <v>26</v>
      </c>
      <c r="V2" s="18" t="s">
        <v>27</v>
      </c>
      <c r="W2" s="19" t="s">
        <v>28</v>
      </c>
      <c r="X2" s="293"/>
      <c r="Y2" s="295"/>
      <c r="Z2" s="295"/>
      <c r="AA2" s="295"/>
      <c r="AB2" s="279"/>
    </row>
    <row r="3" spans="1:28" ht="20.399999999999999" customHeight="1" thickBot="1">
      <c r="A3" s="319" t="s">
        <v>29</v>
      </c>
      <c r="B3" s="20">
        <v>1</v>
      </c>
      <c r="C3" s="21">
        <v>1</v>
      </c>
      <c r="D3" s="22" t="s">
        <v>30</v>
      </c>
      <c r="E3" s="22" t="s">
        <v>31</v>
      </c>
      <c r="F3" s="23">
        <v>1</v>
      </c>
      <c r="G3" s="362">
        <v>5.6</v>
      </c>
      <c r="H3" s="376">
        <v>205.893069</v>
      </c>
      <c r="I3" s="368">
        <f>H3/0.7</f>
        <v>294.13295571428574</v>
      </c>
      <c r="J3" s="118"/>
      <c r="K3" s="119"/>
      <c r="L3" s="120"/>
      <c r="M3" s="121"/>
      <c r="N3" s="122"/>
      <c r="O3" s="123"/>
      <c r="P3" s="124"/>
      <c r="Q3" s="125"/>
      <c r="R3" s="126"/>
      <c r="S3" s="127"/>
      <c r="T3" s="128"/>
      <c r="U3" s="123"/>
      <c r="V3" s="129"/>
      <c r="W3" s="130"/>
      <c r="X3" s="24">
        <f t="shared" ref="X3:X34" si="0">SUM(J3:S3)</f>
        <v>0</v>
      </c>
      <c r="Y3" s="24">
        <f t="shared" ref="Y3:Y34" si="1">SUM(T3:W3)</f>
        <v>0</v>
      </c>
      <c r="Z3" s="25">
        <f t="shared" ref="Z3:Z34" si="2">G3*Y3</f>
        <v>0</v>
      </c>
      <c r="AA3" s="25">
        <f t="shared" ref="AA3:AA34" si="3">G3*X3</f>
        <v>0</v>
      </c>
      <c r="AB3" s="193">
        <f t="shared" ref="AB3:AB34" si="4">(X3+Y3)*I3</f>
        <v>0</v>
      </c>
    </row>
    <row r="4" spans="1:28" ht="20.399999999999999" customHeight="1" thickBot="1">
      <c r="A4" s="320"/>
      <c r="B4" s="26">
        <f t="shared" ref="B4:B35" si="5">B3+1</f>
        <v>2</v>
      </c>
      <c r="C4" s="27">
        <f t="shared" ref="C4:C35" si="6">C3+1</f>
        <v>2</v>
      </c>
      <c r="D4" s="28" t="s">
        <v>32</v>
      </c>
      <c r="E4" s="28" t="s">
        <v>33</v>
      </c>
      <c r="F4" s="29">
        <v>1</v>
      </c>
      <c r="G4" s="363">
        <v>7.2</v>
      </c>
      <c r="H4" s="377">
        <v>254.73138299999999</v>
      </c>
      <c r="I4" s="368">
        <f t="shared" ref="I4:I67" si="7">H4/0.7</f>
        <v>363.90197571428575</v>
      </c>
      <c r="J4" s="131"/>
      <c r="K4" s="132"/>
      <c r="L4" s="133"/>
      <c r="M4" s="134"/>
      <c r="N4" s="135"/>
      <c r="O4" s="136"/>
      <c r="P4" s="137"/>
      <c r="Q4" s="138"/>
      <c r="R4" s="139"/>
      <c r="S4" s="140"/>
      <c r="T4" s="141"/>
      <c r="U4" s="136"/>
      <c r="V4" s="142"/>
      <c r="W4" s="143"/>
      <c r="X4" s="30">
        <f t="shared" si="0"/>
        <v>0</v>
      </c>
      <c r="Y4" s="30">
        <f t="shared" si="1"/>
        <v>0</v>
      </c>
      <c r="Z4" s="31">
        <f t="shared" si="2"/>
        <v>0</v>
      </c>
      <c r="AA4" s="31">
        <f t="shared" si="3"/>
        <v>0</v>
      </c>
      <c r="AB4" s="194">
        <f t="shared" si="4"/>
        <v>0</v>
      </c>
    </row>
    <row r="5" spans="1:28" ht="20.399999999999999" customHeight="1" thickBot="1">
      <c r="A5" s="320"/>
      <c r="B5" s="26">
        <f t="shared" si="5"/>
        <v>3</v>
      </c>
      <c r="C5" s="27">
        <f t="shared" si="6"/>
        <v>3</v>
      </c>
      <c r="D5" s="28" t="s">
        <v>34</v>
      </c>
      <c r="E5" s="28" t="s">
        <v>35</v>
      </c>
      <c r="F5" s="29">
        <v>2</v>
      </c>
      <c r="G5" s="363">
        <v>2.2999999999999998</v>
      </c>
      <c r="H5" s="377">
        <v>87.738079499999998</v>
      </c>
      <c r="I5" s="368">
        <f t="shared" si="7"/>
        <v>125.34011357142857</v>
      </c>
      <c r="J5" s="144"/>
      <c r="K5" s="145"/>
      <c r="L5" s="133"/>
      <c r="M5" s="134"/>
      <c r="N5" s="135"/>
      <c r="O5" s="136"/>
      <c r="P5" s="137"/>
      <c r="Q5" s="138"/>
      <c r="R5" s="139"/>
      <c r="S5" s="140"/>
      <c r="T5" s="141"/>
      <c r="U5" s="136"/>
      <c r="V5" s="142"/>
      <c r="W5" s="143"/>
      <c r="X5" s="30">
        <f t="shared" si="0"/>
        <v>0</v>
      </c>
      <c r="Y5" s="30">
        <f t="shared" si="1"/>
        <v>0</v>
      </c>
      <c r="Z5" s="31">
        <f t="shared" si="2"/>
        <v>0</v>
      </c>
      <c r="AA5" s="31">
        <f t="shared" si="3"/>
        <v>0</v>
      </c>
      <c r="AB5" s="194">
        <f t="shared" si="4"/>
        <v>0</v>
      </c>
    </row>
    <row r="6" spans="1:28" ht="20.399999999999999" customHeight="1" thickBot="1">
      <c r="A6" s="320"/>
      <c r="B6" s="26">
        <f t="shared" si="5"/>
        <v>4</v>
      </c>
      <c r="C6" s="27">
        <f t="shared" si="6"/>
        <v>4</v>
      </c>
      <c r="D6" s="28" t="s">
        <v>36</v>
      </c>
      <c r="E6" s="28" t="s">
        <v>37</v>
      </c>
      <c r="F6" s="29">
        <v>1</v>
      </c>
      <c r="G6" s="363">
        <v>11</v>
      </c>
      <c r="H6" s="377">
        <v>390</v>
      </c>
      <c r="I6" s="368">
        <f t="shared" si="7"/>
        <v>557.14285714285722</v>
      </c>
      <c r="J6" s="144"/>
      <c r="K6" s="132"/>
      <c r="L6" s="133"/>
      <c r="M6" s="134"/>
      <c r="N6" s="135"/>
      <c r="O6" s="136"/>
      <c r="P6" s="137"/>
      <c r="Q6" s="138"/>
      <c r="R6" s="139"/>
      <c r="S6" s="140"/>
      <c r="T6" s="141"/>
      <c r="U6" s="136"/>
      <c r="V6" s="142"/>
      <c r="W6" s="143"/>
      <c r="X6" s="30">
        <f t="shared" si="0"/>
        <v>0</v>
      </c>
      <c r="Y6" s="30">
        <f t="shared" si="1"/>
        <v>0</v>
      </c>
      <c r="Z6" s="31">
        <f t="shared" si="2"/>
        <v>0</v>
      </c>
      <c r="AA6" s="31">
        <f t="shared" si="3"/>
        <v>0</v>
      </c>
      <c r="AB6" s="194">
        <f t="shared" si="4"/>
        <v>0</v>
      </c>
    </row>
    <row r="7" spans="1:28" ht="20.399999999999999" customHeight="1" thickBot="1">
      <c r="A7" s="320"/>
      <c r="B7" s="26">
        <f t="shared" si="5"/>
        <v>5</v>
      </c>
      <c r="C7" s="27">
        <f t="shared" si="6"/>
        <v>5</v>
      </c>
      <c r="D7" s="28" t="s">
        <v>38</v>
      </c>
      <c r="E7" s="28" t="s">
        <v>39</v>
      </c>
      <c r="F7" s="29">
        <v>1</v>
      </c>
      <c r="G7" s="363">
        <v>6</v>
      </c>
      <c r="H7" s="377">
        <v>212.58330000000001</v>
      </c>
      <c r="I7" s="368">
        <f t="shared" si="7"/>
        <v>303.69042857142858</v>
      </c>
      <c r="J7" s="144"/>
      <c r="K7" s="132"/>
      <c r="L7" s="133"/>
      <c r="M7" s="134"/>
      <c r="N7" s="135"/>
      <c r="O7" s="136"/>
      <c r="P7" s="137"/>
      <c r="Q7" s="138"/>
      <c r="R7" s="139"/>
      <c r="S7" s="140"/>
      <c r="T7" s="141"/>
      <c r="U7" s="136"/>
      <c r="V7" s="142"/>
      <c r="W7" s="143"/>
      <c r="X7" s="30">
        <f t="shared" si="0"/>
        <v>0</v>
      </c>
      <c r="Y7" s="30">
        <f t="shared" si="1"/>
        <v>0</v>
      </c>
      <c r="Z7" s="31">
        <f t="shared" si="2"/>
        <v>0</v>
      </c>
      <c r="AA7" s="31">
        <f t="shared" si="3"/>
        <v>0</v>
      </c>
      <c r="AB7" s="194">
        <f t="shared" si="4"/>
        <v>0</v>
      </c>
    </row>
    <row r="8" spans="1:28" ht="20.399999999999999" customHeight="1" thickBot="1">
      <c r="A8" s="320"/>
      <c r="B8" s="26">
        <f t="shared" si="5"/>
        <v>6</v>
      </c>
      <c r="C8" s="27">
        <f t="shared" si="6"/>
        <v>6</v>
      </c>
      <c r="D8" s="28" t="s">
        <v>40</v>
      </c>
      <c r="E8" s="28" t="s">
        <v>41</v>
      </c>
      <c r="F8" s="29">
        <v>1</v>
      </c>
      <c r="G8" s="363">
        <v>5</v>
      </c>
      <c r="H8" s="377">
        <v>184.046505</v>
      </c>
      <c r="I8" s="368">
        <f t="shared" si="7"/>
        <v>262.92357857142861</v>
      </c>
      <c r="J8" s="144"/>
      <c r="K8" s="132"/>
      <c r="L8" s="133"/>
      <c r="M8" s="134"/>
      <c r="N8" s="135"/>
      <c r="O8" s="136"/>
      <c r="P8" s="137"/>
      <c r="Q8" s="138"/>
      <c r="R8" s="139"/>
      <c r="S8" s="140"/>
      <c r="T8" s="141"/>
      <c r="U8" s="136"/>
      <c r="V8" s="142"/>
      <c r="W8" s="143"/>
      <c r="X8" s="30">
        <f t="shared" si="0"/>
        <v>0</v>
      </c>
      <c r="Y8" s="30">
        <f t="shared" si="1"/>
        <v>0</v>
      </c>
      <c r="Z8" s="31">
        <f t="shared" si="2"/>
        <v>0</v>
      </c>
      <c r="AA8" s="31">
        <f t="shared" si="3"/>
        <v>0</v>
      </c>
      <c r="AB8" s="194">
        <f t="shared" si="4"/>
        <v>0</v>
      </c>
    </row>
    <row r="9" spans="1:28" ht="20.399999999999999" customHeight="1" thickBot="1">
      <c r="A9" s="320"/>
      <c r="B9" s="26">
        <f t="shared" si="5"/>
        <v>7</v>
      </c>
      <c r="C9" s="27">
        <f t="shared" si="6"/>
        <v>7</v>
      </c>
      <c r="D9" s="28" t="s">
        <v>42</v>
      </c>
      <c r="E9" s="28" t="s">
        <v>43</v>
      </c>
      <c r="F9" s="29">
        <v>1</v>
      </c>
      <c r="G9" s="363">
        <v>4.5</v>
      </c>
      <c r="H9" s="377">
        <v>170.35517250000001</v>
      </c>
      <c r="I9" s="368">
        <f t="shared" si="7"/>
        <v>243.36453214285717</v>
      </c>
      <c r="J9" s="144"/>
      <c r="K9" s="132"/>
      <c r="L9" s="133"/>
      <c r="M9" s="134"/>
      <c r="N9" s="135"/>
      <c r="O9" s="136"/>
      <c r="P9" s="137"/>
      <c r="Q9" s="138"/>
      <c r="R9" s="139"/>
      <c r="S9" s="140"/>
      <c r="T9" s="141"/>
      <c r="U9" s="136"/>
      <c r="V9" s="142"/>
      <c r="W9" s="143"/>
      <c r="X9" s="30">
        <f t="shared" si="0"/>
        <v>0</v>
      </c>
      <c r="Y9" s="30">
        <f t="shared" si="1"/>
        <v>0</v>
      </c>
      <c r="Z9" s="31">
        <f t="shared" si="2"/>
        <v>0</v>
      </c>
      <c r="AA9" s="31">
        <f t="shared" si="3"/>
        <v>0</v>
      </c>
      <c r="AB9" s="194">
        <f t="shared" si="4"/>
        <v>0</v>
      </c>
    </row>
    <row r="10" spans="1:28" ht="20.399999999999999" customHeight="1" thickBot="1">
      <c r="A10" s="320"/>
      <c r="B10" s="26">
        <f t="shared" si="5"/>
        <v>8</v>
      </c>
      <c r="C10" s="27">
        <f t="shared" si="6"/>
        <v>8</v>
      </c>
      <c r="D10" s="28" t="s">
        <v>44</v>
      </c>
      <c r="E10" s="28" t="s">
        <v>45</v>
      </c>
      <c r="F10" s="29">
        <v>1</v>
      </c>
      <c r="G10" s="363">
        <v>5</v>
      </c>
      <c r="H10" s="377">
        <v>187.76950500000001</v>
      </c>
      <c r="I10" s="368">
        <f t="shared" si="7"/>
        <v>268.24215000000004</v>
      </c>
      <c r="J10" s="144"/>
      <c r="K10" s="132"/>
      <c r="L10" s="133"/>
      <c r="M10" s="134"/>
      <c r="N10" s="135"/>
      <c r="O10" s="136"/>
      <c r="P10" s="137"/>
      <c r="Q10" s="138"/>
      <c r="R10" s="139"/>
      <c r="S10" s="140"/>
      <c r="T10" s="141"/>
      <c r="U10" s="136"/>
      <c r="V10" s="142"/>
      <c r="W10" s="143"/>
      <c r="X10" s="30">
        <f t="shared" si="0"/>
        <v>0</v>
      </c>
      <c r="Y10" s="30">
        <f t="shared" si="1"/>
        <v>0</v>
      </c>
      <c r="Z10" s="31">
        <f t="shared" si="2"/>
        <v>0</v>
      </c>
      <c r="AA10" s="31">
        <f t="shared" si="3"/>
        <v>0</v>
      </c>
      <c r="AB10" s="194">
        <f t="shared" si="4"/>
        <v>0</v>
      </c>
    </row>
    <row r="11" spans="1:28" ht="20.399999999999999" customHeight="1" thickBot="1">
      <c r="A11" s="320"/>
      <c r="B11" s="26">
        <f t="shared" si="5"/>
        <v>9</v>
      </c>
      <c r="C11" s="27">
        <f t="shared" si="6"/>
        <v>9</v>
      </c>
      <c r="D11" s="28" t="s">
        <v>46</v>
      </c>
      <c r="E11" s="28" t="s">
        <v>47</v>
      </c>
      <c r="F11" s="29">
        <v>1</v>
      </c>
      <c r="G11" s="363">
        <v>2.2000000000000002</v>
      </c>
      <c r="H11" s="377">
        <v>82.449557999999996</v>
      </c>
      <c r="I11" s="368">
        <f t="shared" si="7"/>
        <v>117.78508285714285</v>
      </c>
      <c r="J11" s="144"/>
      <c r="K11" s="132"/>
      <c r="L11" s="133"/>
      <c r="M11" s="134"/>
      <c r="N11" s="135"/>
      <c r="O11" s="136"/>
      <c r="P11" s="137"/>
      <c r="Q11" s="138"/>
      <c r="R11" s="139"/>
      <c r="S11" s="140"/>
      <c r="T11" s="141"/>
      <c r="U11" s="136"/>
      <c r="V11" s="142"/>
      <c r="W11" s="143"/>
      <c r="X11" s="30">
        <f t="shared" si="0"/>
        <v>0</v>
      </c>
      <c r="Y11" s="30">
        <f t="shared" si="1"/>
        <v>0</v>
      </c>
      <c r="Z11" s="31">
        <f t="shared" si="2"/>
        <v>0</v>
      </c>
      <c r="AA11" s="31">
        <f t="shared" si="3"/>
        <v>0</v>
      </c>
      <c r="AB11" s="194">
        <f t="shared" si="4"/>
        <v>0</v>
      </c>
    </row>
    <row r="12" spans="1:28" ht="20.399999999999999" customHeight="1" thickBot="1">
      <c r="A12" s="320"/>
      <c r="B12" s="26">
        <f t="shared" si="5"/>
        <v>10</v>
      </c>
      <c r="C12" s="27">
        <f t="shared" si="6"/>
        <v>10</v>
      </c>
      <c r="D12" s="28" t="s">
        <v>48</v>
      </c>
      <c r="E12" s="28" t="s">
        <v>49</v>
      </c>
      <c r="F12" s="29">
        <v>1</v>
      </c>
      <c r="G12" s="363">
        <v>2.4</v>
      </c>
      <c r="H12" s="377">
        <v>90.792800999999997</v>
      </c>
      <c r="I12" s="368">
        <f t="shared" si="7"/>
        <v>129.70400142857144</v>
      </c>
      <c r="J12" s="131"/>
      <c r="K12" s="132"/>
      <c r="L12" s="133"/>
      <c r="M12" s="134"/>
      <c r="N12" s="135"/>
      <c r="O12" s="136"/>
      <c r="P12" s="137"/>
      <c r="Q12" s="138"/>
      <c r="R12" s="139"/>
      <c r="S12" s="140"/>
      <c r="T12" s="141"/>
      <c r="U12" s="136"/>
      <c r="V12" s="142"/>
      <c r="W12" s="143"/>
      <c r="X12" s="30">
        <f t="shared" si="0"/>
        <v>0</v>
      </c>
      <c r="Y12" s="30">
        <f t="shared" si="1"/>
        <v>0</v>
      </c>
      <c r="Z12" s="31">
        <f t="shared" si="2"/>
        <v>0</v>
      </c>
      <c r="AA12" s="31">
        <f t="shared" si="3"/>
        <v>0</v>
      </c>
      <c r="AB12" s="194">
        <f t="shared" si="4"/>
        <v>0</v>
      </c>
    </row>
    <row r="13" spans="1:28" ht="20.399999999999999" customHeight="1" thickBot="1">
      <c r="A13" s="320"/>
      <c r="B13" s="26">
        <f t="shared" si="5"/>
        <v>11</v>
      </c>
      <c r="C13" s="27">
        <f t="shared" si="6"/>
        <v>11</v>
      </c>
      <c r="D13" s="28" t="s">
        <v>50</v>
      </c>
      <c r="E13" s="28" t="s">
        <v>51</v>
      </c>
      <c r="F13" s="29">
        <v>1</v>
      </c>
      <c r="G13" s="363">
        <v>2.8</v>
      </c>
      <c r="H13" s="377">
        <v>105.729477</v>
      </c>
      <c r="I13" s="368">
        <f t="shared" si="7"/>
        <v>151.04211000000001</v>
      </c>
      <c r="J13" s="131"/>
      <c r="K13" s="132"/>
      <c r="L13" s="133"/>
      <c r="M13" s="134"/>
      <c r="N13" s="135"/>
      <c r="O13" s="136"/>
      <c r="P13" s="137"/>
      <c r="Q13" s="138"/>
      <c r="R13" s="139"/>
      <c r="S13" s="140"/>
      <c r="T13" s="141"/>
      <c r="U13" s="136"/>
      <c r="V13" s="142"/>
      <c r="W13" s="143"/>
      <c r="X13" s="30">
        <f t="shared" si="0"/>
        <v>0</v>
      </c>
      <c r="Y13" s="30">
        <f t="shared" si="1"/>
        <v>0</v>
      </c>
      <c r="Z13" s="31">
        <f t="shared" si="2"/>
        <v>0</v>
      </c>
      <c r="AA13" s="31">
        <f t="shared" si="3"/>
        <v>0</v>
      </c>
      <c r="AB13" s="194">
        <f t="shared" si="4"/>
        <v>0</v>
      </c>
    </row>
    <row r="14" spans="1:28" ht="20.399999999999999" customHeight="1" thickBot="1">
      <c r="A14" s="320"/>
      <c r="B14" s="26">
        <f t="shared" si="5"/>
        <v>12</v>
      </c>
      <c r="C14" s="27">
        <f t="shared" si="6"/>
        <v>12</v>
      </c>
      <c r="D14" s="28" t="s">
        <v>52</v>
      </c>
      <c r="E14" s="28" t="s">
        <v>53</v>
      </c>
      <c r="F14" s="29">
        <v>3</v>
      </c>
      <c r="G14" s="363">
        <v>3</v>
      </c>
      <c r="H14" s="377">
        <v>112.69521</v>
      </c>
      <c r="I14" s="368">
        <f t="shared" si="7"/>
        <v>160.99315714285717</v>
      </c>
      <c r="J14" s="131"/>
      <c r="K14" s="132"/>
      <c r="L14" s="133"/>
      <c r="M14" s="134"/>
      <c r="N14" s="135"/>
      <c r="O14" s="136"/>
      <c r="P14" s="137"/>
      <c r="Q14" s="138"/>
      <c r="R14" s="139"/>
      <c r="S14" s="140"/>
      <c r="T14" s="141"/>
      <c r="U14" s="136"/>
      <c r="V14" s="142"/>
      <c r="W14" s="143"/>
      <c r="X14" s="30">
        <f t="shared" si="0"/>
        <v>0</v>
      </c>
      <c r="Y14" s="30">
        <f t="shared" si="1"/>
        <v>0</v>
      </c>
      <c r="Z14" s="31">
        <f t="shared" si="2"/>
        <v>0</v>
      </c>
      <c r="AA14" s="31">
        <f t="shared" si="3"/>
        <v>0</v>
      </c>
      <c r="AB14" s="194">
        <f t="shared" si="4"/>
        <v>0</v>
      </c>
    </row>
    <row r="15" spans="1:28" ht="20.399999999999999" customHeight="1" thickBot="1">
      <c r="A15" s="320"/>
      <c r="B15" s="26">
        <f t="shared" si="5"/>
        <v>13</v>
      </c>
      <c r="C15" s="27">
        <f t="shared" si="6"/>
        <v>13</v>
      </c>
      <c r="D15" s="28" t="s">
        <v>54</v>
      </c>
      <c r="E15" s="28" t="s">
        <v>55</v>
      </c>
      <c r="F15" s="29">
        <v>5</v>
      </c>
      <c r="G15" s="363">
        <v>2.7</v>
      </c>
      <c r="H15" s="377">
        <v>101.2041705</v>
      </c>
      <c r="I15" s="368">
        <f t="shared" si="7"/>
        <v>144.57738642857143</v>
      </c>
      <c r="J15" s="131"/>
      <c r="K15" s="132"/>
      <c r="L15" s="133"/>
      <c r="M15" s="134"/>
      <c r="N15" s="135"/>
      <c r="O15" s="136"/>
      <c r="P15" s="137"/>
      <c r="Q15" s="138"/>
      <c r="R15" s="139"/>
      <c r="S15" s="140"/>
      <c r="T15" s="141"/>
      <c r="U15" s="136"/>
      <c r="V15" s="142"/>
      <c r="W15" s="143"/>
      <c r="X15" s="30">
        <f t="shared" si="0"/>
        <v>0</v>
      </c>
      <c r="Y15" s="30">
        <f t="shared" si="1"/>
        <v>0</v>
      </c>
      <c r="Z15" s="31">
        <f t="shared" si="2"/>
        <v>0</v>
      </c>
      <c r="AA15" s="31">
        <f t="shared" si="3"/>
        <v>0</v>
      </c>
      <c r="AB15" s="194">
        <f t="shared" si="4"/>
        <v>0</v>
      </c>
    </row>
    <row r="16" spans="1:28" ht="20.399999999999999" customHeight="1" thickBot="1">
      <c r="A16" s="320"/>
      <c r="B16" s="26">
        <f t="shared" si="5"/>
        <v>14</v>
      </c>
      <c r="C16" s="27">
        <f t="shared" si="6"/>
        <v>14</v>
      </c>
      <c r="D16" s="28" t="s">
        <v>56</v>
      </c>
      <c r="E16" s="28" t="s">
        <v>57</v>
      </c>
      <c r="F16" s="29">
        <v>1</v>
      </c>
      <c r="G16" s="363">
        <v>3.2</v>
      </c>
      <c r="H16" s="377">
        <v>118.24620299999999</v>
      </c>
      <c r="I16" s="368">
        <f t="shared" si="7"/>
        <v>168.92314714285715</v>
      </c>
      <c r="J16" s="131"/>
      <c r="K16" s="132"/>
      <c r="L16" s="133"/>
      <c r="M16" s="134"/>
      <c r="N16" s="135"/>
      <c r="O16" s="136"/>
      <c r="P16" s="137"/>
      <c r="Q16" s="138"/>
      <c r="R16" s="139"/>
      <c r="S16" s="140"/>
      <c r="T16" s="141"/>
      <c r="U16" s="136"/>
      <c r="V16" s="146"/>
      <c r="W16" s="143"/>
      <c r="X16" s="30">
        <f t="shared" si="0"/>
        <v>0</v>
      </c>
      <c r="Y16" s="30">
        <f t="shared" si="1"/>
        <v>0</v>
      </c>
      <c r="Z16" s="31">
        <f t="shared" si="2"/>
        <v>0</v>
      </c>
      <c r="AA16" s="31">
        <f t="shared" si="3"/>
        <v>0</v>
      </c>
      <c r="AB16" s="194">
        <f t="shared" si="4"/>
        <v>0</v>
      </c>
    </row>
    <row r="17" spans="1:28" ht="20.399999999999999" customHeight="1" thickBot="1">
      <c r="A17" s="320"/>
      <c r="B17" s="26">
        <f t="shared" si="5"/>
        <v>15</v>
      </c>
      <c r="C17" s="27">
        <f t="shared" si="6"/>
        <v>15</v>
      </c>
      <c r="D17" s="28" t="s">
        <v>58</v>
      </c>
      <c r="E17" s="28" t="s">
        <v>59</v>
      </c>
      <c r="F17" s="29">
        <v>1</v>
      </c>
      <c r="G17" s="363">
        <v>3.3</v>
      </c>
      <c r="H17" s="377">
        <v>123.81394950000001</v>
      </c>
      <c r="I17" s="368">
        <f t="shared" si="7"/>
        <v>176.87707071428574</v>
      </c>
      <c r="J17" s="131"/>
      <c r="K17" s="147"/>
      <c r="L17" s="133"/>
      <c r="M17" s="134"/>
      <c r="N17" s="135"/>
      <c r="O17" s="136"/>
      <c r="P17" s="137"/>
      <c r="Q17" s="138"/>
      <c r="R17" s="139"/>
      <c r="S17" s="140"/>
      <c r="T17" s="141"/>
      <c r="U17" s="136"/>
      <c r="V17" s="142"/>
      <c r="W17" s="143"/>
      <c r="X17" s="30">
        <f t="shared" si="0"/>
        <v>0</v>
      </c>
      <c r="Y17" s="30">
        <f t="shared" si="1"/>
        <v>0</v>
      </c>
      <c r="Z17" s="31">
        <f t="shared" si="2"/>
        <v>0</v>
      </c>
      <c r="AA17" s="31">
        <f t="shared" si="3"/>
        <v>0</v>
      </c>
      <c r="AB17" s="194">
        <f t="shared" si="4"/>
        <v>0</v>
      </c>
    </row>
    <row r="18" spans="1:28" ht="20.399999999999999" customHeight="1" thickBot="1">
      <c r="A18" s="320"/>
      <c r="B18" s="26">
        <f t="shared" si="5"/>
        <v>16</v>
      </c>
      <c r="C18" s="27">
        <f t="shared" si="6"/>
        <v>16</v>
      </c>
      <c r="D18" s="28" t="s">
        <v>60</v>
      </c>
      <c r="E18" s="28" t="s">
        <v>61</v>
      </c>
      <c r="F18" s="29">
        <v>1</v>
      </c>
      <c r="G18" s="363">
        <v>3</v>
      </c>
      <c r="H18" s="377">
        <v>109.73542500000001</v>
      </c>
      <c r="I18" s="368">
        <f t="shared" si="7"/>
        <v>156.76489285714288</v>
      </c>
      <c r="J18" s="131"/>
      <c r="K18" s="147"/>
      <c r="L18" s="133"/>
      <c r="M18" s="134"/>
      <c r="N18" s="135"/>
      <c r="O18" s="136"/>
      <c r="P18" s="137"/>
      <c r="Q18" s="138"/>
      <c r="R18" s="139"/>
      <c r="S18" s="140"/>
      <c r="T18" s="141"/>
      <c r="U18" s="136"/>
      <c r="V18" s="142"/>
      <c r="W18" s="143"/>
      <c r="X18" s="30">
        <f t="shared" si="0"/>
        <v>0</v>
      </c>
      <c r="Y18" s="30">
        <f t="shared" si="1"/>
        <v>0</v>
      </c>
      <c r="Z18" s="31">
        <f t="shared" si="2"/>
        <v>0</v>
      </c>
      <c r="AA18" s="31">
        <f t="shared" si="3"/>
        <v>0</v>
      </c>
      <c r="AB18" s="194">
        <f t="shared" si="4"/>
        <v>0</v>
      </c>
    </row>
    <row r="19" spans="1:28" ht="20.399999999999999" customHeight="1" thickBot="1">
      <c r="A19" s="320"/>
      <c r="B19" s="26">
        <f t="shared" si="5"/>
        <v>17</v>
      </c>
      <c r="C19" s="27">
        <f t="shared" si="6"/>
        <v>17</v>
      </c>
      <c r="D19" s="28" t="s">
        <v>62</v>
      </c>
      <c r="E19" s="28" t="s">
        <v>63</v>
      </c>
      <c r="F19" s="29">
        <v>3</v>
      </c>
      <c r="G19" s="363">
        <v>4.7</v>
      </c>
      <c r="H19" s="377">
        <v>182.7192555</v>
      </c>
      <c r="I19" s="368">
        <f t="shared" si="7"/>
        <v>261.02750785714289</v>
      </c>
      <c r="J19" s="131"/>
      <c r="K19" s="147"/>
      <c r="L19" s="133"/>
      <c r="M19" s="134"/>
      <c r="N19" s="135"/>
      <c r="O19" s="136"/>
      <c r="P19" s="137"/>
      <c r="Q19" s="138"/>
      <c r="R19" s="139"/>
      <c r="S19" s="140"/>
      <c r="T19" s="141"/>
      <c r="U19" s="136"/>
      <c r="V19" s="142"/>
      <c r="W19" s="143"/>
      <c r="X19" s="30">
        <f t="shared" si="0"/>
        <v>0</v>
      </c>
      <c r="Y19" s="30">
        <f t="shared" si="1"/>
        <v>0</v>
      </c>
      <c r="Z19" s="31">
        <f t="shared" si="2"/>
        <v>0</v>
      </c>
      <c r="AA19" s="31">
        <f t="shared" si="3"/>
        <v>0</v>
      </c>
      <c r="AB19" s="194">
        <f t="shared" si="4"/>
        <v>0</v>
      </c>
    </row>
    <row r="20" spans="1:28" ht="20.399999999999999" customHeight="1" thickBot="1">
      <c r="A20" s="321"/>
      <c r="B20" s="32">
        <f t="shared" si="5"/>
        <v>18</v>
      </c>
      <c r="C20" s="33">
        <f t="shared" si="6"/>
        <v>18</v>
      </c>
      <c r="D20" s="34" t="s">
        <v>64</v>
      </c>
      <c r="E20" s="34" t="s">
        <v>65</v>
      </c>
      <c r="F20" s="35">
        <v>5</v>
      </c>
      <c r="G20" s="364">
        <v>6.6</v>
      </c>
      <c r="H20" s="378">
        <v>242.676309</v>
      </c>
      <c r="I20" s="368">
        <f t="shared" si="7"/>
        <v>346.68044142857144</v>
      </c>
      <c r="J20" s="148"/>
      <c r="K20" s="149"/>
      <c r="L20" s="150"/>
      <c r="M20" s="151"/>
      <c r="N20" s="152"/>
      <c r="O20" s="153"/>
      <c r="P20" s="154"/>
      <c r="Q20" s="155"/>
      <c r="R20" s="156"/>
      <c r="S20" s="157"/>
      <c r="T20" s="158"/>
      <c r="U20" s="153"/>
      <c r="V20" s="159"/>
      <c r="W20" s="160"/>
      <c r="X20" s="36">
        <f t="shared" si="0"/>
        <v>0</v>
      </c>
      <c r="Y20" s="36">
        <f t="shared" si="1"/>
        <v>0</v>
      </c>
      <c r="Z20" s="37">
        <f t="shared" si="2"/>
        <v>0</v>
      </c>
      <c r="AA20" s="37">
        <f t="shared" si="3"/>
        <v>0</v>
      </c>
      <c r="AB20" s="195">
        <f t="shared" si="4"/>
        <v>0</v>
      </c>
    </row>
    <row r="21" spans="1:28" ht="20.399999999999999" customHeight="1" thickBot="1">
      <c r="A21" s="38" t="s">
        <v>66</v>
      </c>
      <c r="B21" s="39">
        <f t="shared" si="5"/>
        <v>19</v>
      </c>
      <c r="C21" s="40">
        <f t="shared" si="6"/>
        <v>19</v>
      </c>
      <c r="D21" s="41" t="s">
        <v>67</v>
      </c>
      <c r="E21" s="41" t="s">
        <v>68</v>
      </c>
      <c r="F21" s="42">
        <v>3</v>
      </c>
      <c r="G21" s="356">
        <v>4.4000000000000004</v>
      </c>
      <c r="H21" s="379">
        <v>165.345876</v>
      </c>
      <c r="I21" s="368">
        <f t="shared" si="7"/>
        <v>236.20839428571432</v>
      </c>
      <c r="J21" s="161"/>
      <c r="K21" s="162"/>
      <c r="L21" s="163"/>
      <c r="M21" s="164"/>
      <c r="N21" s="165"/>
      <c r="O21" s="166"/>
      <c r="P21" s="167"/>
      <c r="Q21" s="168"/>
      <c r="R21" s="169"/>
      <c r="S21" s="170"/>
      <c r="T21" s="171"/>
      <c r="U21" s="166"/>
      <c r="V21" s="172"/>
      <c r="W21" s="173"/>
      <c r="X21" s="43">
        <f t="shared" si="0"/>
        <v>0</v>
      </c>
      <c r="Y21" s="43">
        <f t="shared" si="1"/>
        <v>0</v>
      </c>
      <c r="Z21" s="44">
        <f t="shared" si="2"/>
        <v>0</v>
      </c>
      <c r="AA21" s="44">
        <f t="shared" si="3"/>
        <v>0</v>
      </c>
      <c r="AB21" s="196">
        <f t="shared" si="4"/>
        <v>0</v>
      </c>
    </row>
    <row r="22" spans="1:28" ht="20.399999999999999" customHeight="1" thickBot="1">
      <c r="A22" s="323" t="s">
        <v>69</v>
      </c>
      <c r="B22" s="20">
        <f t="shared" si="5"/>
        <v>20</v>
      </c>
      <c r="C22" s="21">
        <f t="shared" si="6"/>
        <v>20</v>
      </c>
      <c r="D22" s="22" t="s">
        <v>70</v>
      </c>
      <c r="E22" s="22" t="s">
        <v>71</v>
      </c>
      <c r="F22" s="23">
        <v>3</v>
      </c>
      <c r="G22" s="362">
        <v>2.8</v>
      </c>
      <c r="H22" s="376">
        <v>102.564927</v>
      </c>
      <c r="I22" s="368">
        <f t="shared" si="7"/>
        <v>146.52132428571429</v>
      </c>
      <c r="J22" s="118"/>
      <c r="K22" s="174"/>
      <c r="L22" s="120"/>
      <c r="M22" s="121"/>
      <c r="N22" s="122"/>
      <c r="O22" s="123"/>
      <c r="P22" s="124"/>
      <c r="Q22" s="125"/>
      <c r="R22" s="126"/>
      <c r="S22" s="127"/>
      <c r="T22" s="128"/>
      <c r="U22" s="123"/>
      <c r="V22" s="129"/>
      <c r="W22" s="130"/>
      <c r="X22" s="24">
        <f t="shared" si="0"/>
        <v>0</v>
      </c>
      <c r="Y22" s="24">
        <f t="shared" si="1"/>
        <v>0</v>
      </c>
      <c r="Z22" s="25">
        <f t="shared" si="2"/>
        <v>0</v>
      </c>
      <c r="AA22" s="25">
        <f t="shared" si="3"/>
        <v>0</v>
      </c>
      <c r="AB22" s="193">
        <f t="shared" si="4"/>
        <v>0</v>
      </c>
    </row>
    <row r="23" spans="1:28" ht="20.399999999999999" customHeight="1" thickBot="1">
      <c r="A23" s="321"/>
      <c r="B23" s="32">
        <f t="shared" si="5"/>
        <v>21</v>
      </c>
      <c r="C23" s="33">
        <f t="shared" si="6"/>
        <v>21</v>
      </c>
      <c r="D23" s="34" t="s">
        <v>72</v>
      </c>
      <c r="E23" s="34" t="s">
        <v>73</v>
      </c>
      <c r="F23" s="35">
        <v>5</v>
      </c>
      <c r="G23" s="364">
        <v>1.5</v>
      </c>
      <c r="H23" s="378">
        <v>60.284677500000001</v>
      </c>
      <c r="I23" s="368">
        <f t="shared" si="7"/>
        <v>86.120967857142858</v>
      </c>
      <c r="J23" s="148"/>
      <c r="K23" s="149"/>
      <c r="L23" s="150"/>
      <c r="M23" s="151"/>
      <c r="N23" s="152"/>
      <c r="O23" s="153"/>
      <c r="P23" s="154"/>
      <c r="Q23" s="155"/>
      <c r="R23" s="156"/>
      <c r="S23" s="157"/>
      <c r="T23" s="158"/>
      <c r="U23" s="153"/>
      <c r="V23" s="159"/>
      <c r="W23" s="160"/>
      <c r="X23" s="36">
        <f t="shared" si="0"/>
        <v>0</v>
      </c>
      <c r="Y23" s="36">
        <f t="shared" si="1"/>
        <v>0</v>
      </c>
      <c r="Z23" s="37">
        <f t="shared" si="2"/>
        <v>0</v>
      </c>
      <c r="AA23" s="37">
        <f t="shared" si="3"/>
        <v>0</v>
      </c>
      <c r="AB23" s="195">
        <f t="shared" si="4"/>
        <v>0</v>
      </c>
    </row>
    <row r="24" spans="1:28" ht="20.399999999999999" customHeight="1" thickBot="1">
      <c r="A24" s="319" t="s">
        <v>74</v>
      </c>
      <c r="B24" s="20">
        <f t="shared" si="5"/>
        <v>22</v>
      </c>
      <c r="C24" s="21">
        <f t="shared" si="6"/>
        <v>22</v>
      </c>
      <c r="D24" s="22" t="s">
        <v>75</v>
      </c>
      <c r="E24" s="22" t="s">
        <v>76</v>
      </c>
      <c r="F24" s="23">
        <v>5</v>
      </c>
      <c r="G24" s="362">
        <v>2.4</v>
      </c>
      <c r="H24" s="376">
        <v>93.808430999999999</v>
      </c>
      <c r="I24" s="368">
        <f t="shared" si="7"/>
        <v>134.0120442857143</v>
      </c>
      <c r="J24" s="118"/>
      <c r="K24" s="174"/>
      <c r="L24" s="120"/>
      <c r="M24" s="121"/>
      <c r="N24" s="122"/>
      <c r="O24" s="123"/>
      <c r="P24" s="124"/>
      <c r="Q24" s="125"/>
      <c r="R24" s="126"/>
      <c r="S24" s="127"/>
      <c r="T24" s="128"/>
      <c r="U24" s="123"/>
      <c r="V24" s="129"/>
      <c r="W24" s="130"/>
      <c r="X24" s="24">
        <f t="shared" si="0"/>
        <v>0</v>
      </c>
      <c r="Y24" s="24">
        <f t="shared" si="1"/>
        <v>0</v>
      </c>
      <c r="Z24" s="25">
        <f t="shared" si="2"/>
        <v>0</v>
      </c>
      <c r="AA24" s="25">
        <f t="shared" si="3"/>
        <v>0</v>
      </c>
      <c r="AB24" s="193">
        <f t="shared" si="4"/>
        <v>0</v>
      </c>
    </row>
    <row r="25" spans="1:28" ht="20.399999999999999" customHeight="1" thickBot="1">
      <c r="A25" s="320"/>
      <c r="B25" s="26">
        <f t="shared" si="5"/>
        <v>23</v>
      </c>
      <c r="C25" s="27">
        <f t="shared" si="6"/>
        <v>23</v>
      </c>
      <c r="D25" s="28" t="s">
        <v>77</v>
      </c>
      <c r="E25" s="28" t="s">
        <v>78</v>
      </c>
      <c r="F25" s="29">
        <v>5</v>
      </c>
      <c r="G25" s="363">
        <v>1.5</v>
      </c>
      <c r="H25" s="377">
        <v>65.2176525</v>
      </c>
      <c r="I25" s="368">
        <f t="shared" si="7"/>
        <v>93.168075000000002</v>
      </c>
      <c r="J25" s="131"/>
      <c r="K25" s="147"/>
      <c r="L25" s="133"/>
      <c r="M25" s="134"/>
      <c r="N25" s="135"/>
      <c r="O25" s="136"/>
      <c r="P25" s="137"/>
      <c r="Q25" s="138"/>
      <c r="R25" s="139"/>
      <c r="S25" s="140"/>
      <c r="T25" s="141"/>
      <c r="U25" s="136"/>
      <c r="V25" s="142"/>
      <c r="W25" s="143"/>
      <c r="X25" s="30">
        <f t="shared" si="0"/>
        <v>0</v>
      </c>
      <c r="Y25" s="30">
        <f t="shared" si="1"/>
        <v>0</v>
      </c>
      <c r="Z25" s="31">
        <f t="shared" si="2"/>
        <v>0</v>
      </c>
      <c r="AA25" s="31">
        <f t="shared" si="3"/>
        <v>0</v>
      </c>
      <c r="AB25" s="194">
        <f t="shared" si="4"/>
        <v>0</v>
      </c>
    </row>
    <row r="26" spans="1:28" ht="20.399999999999999" customHeight="1" thickBot="1">
      <c r="A26" s="320"/>
      <c r="B26" s="26">
        <f t="shared" si="5"/>
        <v>24</v>
      </c>
      <c r="C26" s="27">
        <f t="shared" si="6"/>
        <v>24</v>
      </c>
      <c r="D26" s="28" t="s">
        <v>79</v>
      </c>
      <c r="E26" s="28" t="s">
        <v>80</v>
      </c>
      <c r="F26" s="29">
        <v>26</v>
      </c>
      <c r="G26" s="363">
        <v>0.65</v>
      </c>
      <c r="H26" s="377">
        <v>72.201069750000002</v>
      </c>
      <c r="I26" s="368">
        <f t="shared" si="7"/>
        <v>103.14438535714287</v>
      </c>
      <c r="J26" s="131"/>
      <c r="K26" s="132"/>
      <c r="L26" s="133"/>
      <c r="M26" s="134"/>
      <c r="N26" s="135"/>
      <c r="O26" s="136"/>
      <c r="P26" s="137"/>
      <c r="Q26" s="138"/>
      <c r="R26" s="139"/>
      <c r="S26" s="140"/>
      <c r="T26" s="141"/>
      <c r="U26" s="136"/>
      <c r="V26" s="142"/>
      <c r="W26" s="143"/>
      <c r="X26" s="30">
        <f t="shared" si="0"/>
        <v>0</v>
      </c>
      <c r="Y26" s="30">
        <f t="shared" si="1"/>
        <v>0</v>
      </c>
      <c r="Z26" s="31">
        <f t="shared" si="2"/>
        <v>0</v>
      </c>
      <c r="AA26" s="31">
        <f t="shared" si="3"/>
        <v>0</v>
      </c>
      <c r="AB26" s="194">
        <f t="shared" si="4"/>
        <v>0</v>
      </c>
    </row>
    <row r="27" spans="1:28" ht="20.399999999999999" customHeight="1" thickBot="1">
      <c r="A27" s="320"/>
      <c r="B27" s="26">
        <f t="shared" si="5"/>
        <v>25</v>
      </c>
      <c r="C27" s="27">
        <f t="shared" si="6"/>
        <v>25</v>
      </c>
      <c r="D27" s="28" t="s">
        <v>81</v>
      </c>
      <c r="E27" s="28" t="s">
        <v>82</v>
      </c>
      <c r="F27" s="29">
        <v>25</v>
      </c>
      <c r="G27" s="363">
        <v>0.65</v>
      </c>
      <c r="H27" s="377">
        <v>79.553994750000001</v>
      </c>
      <c r="I27" s="368">
        <f t="shared" si="7"/>
        <v>113.64856392857143</v>
      </c>
      <c r="J27" s="131"/>
      <c r="K27" s="132"/>
      <c r="L27" s="133"/>
      <c r="M27" s="134"/>
      <c r="N27" s="135"/>
      <c r="O27" s="136"/>
      <c r="P27" s="137"/>
      <c r="Q27" s="138"/>
      <c r="R27" s="139"/>
      <c r="S27" s="140"/>
      <c r="T27" s="141"/>
      <c r="U27" s="136"/>
      <c r="V27" s="142"/>
      <c r="W27" s="143"/>
      <c r="X27" s="30">
        <f t="shared" si="0"/>
        <v>0</v>
      </c>
      <c r="Y27" s="30">
        <f t="shared" si="1"/>
        <v>0</v>
      </c>
      <c r="Z27" s="31">
        <f t="shared" si="2"/>
        <v>0</v>
      </c>
      <c r="AA27" s="31">
        <f t="shared" si="3"/>
        <v>0</v>
      </c>
      <c r="AB27" s="194">
        <f t="shared" si="4"/>
        <v>0</v>
      </c>
    </row>
    <row r="28" spans="1:28" ht="20.399999999999999" customHeight="1" thickBot="1">
      <c r="A28" s="320"/>
      <c r="B28" s="26">
        <f t="shared" si="5"/>
        <v>26</v>
      </c>
      <c r="C28" s="27">
        <f t="shared" si="6"/>
        <v>26</v>
      </c>
      <c r="D28" s="28" t="s">
        <v>83</v>
      </c>
      <c r="E28" s="28" t="s">
        <v>84</v>
      </c>
      <c r="F28" s="29">
        <v>25</v>
      </c>
      <c r="G28" s="363">
        <v>0.61</v>
      </c>
      <c r="H28" s="377">
        <v>78.905448149999998</v>
      </c>
      <c r="I28" s="368">
        <f t="shared" si="7"/>
        <v>112.72206878571428</v>
      </c>
      <c r="J28" s="131"/>
      <c r="K28" s="132"/>
      <c r="L28" s="133"/>
      <c r="M28" s="134"/>
      <c r="N28" s="135"/>
      <c r="O28" s="136"/>
      <c r="P28" s="137"/>
      <c r="Q28" s="138"/>
      <c r="R28" s="139"/>
      <c r="S28" s="140"/>
      <c r="T28" s="141"/>
      <c r="U28" s="136"/>
      <c r="V28" s="142"/>
      <c r="W28" s="143"/>
      <c r="X28" s="30">
        <f t="shared" si="0"/>
        <v>0</v>
      </c>
      <c r="Y28" s="30">
        <f t="shared" si="1"/>
        <v>0</v>
      </c>
      <c r="Z28" s="31">
        <f t="shared" si="2"/>
        <v>0</v>
      </c>
      <c r="AA28" s="31">
        <f t="shared" si="3"/>
        <v>0</v>
      </c>
      <c r="AB28" s="194">
        <f t="shared" si="4"/>
        <v>0</v>
      </c>
    </row>
    <row r="29" spans="1:28" ht="20.399999999999999" customHeight="1" thickBot="1">
      <c r="A29" s="321"/>
      <c r="B29" s="32">
        <f t="shared" si="5"/>
        <v>27</v>
      </c>
      <c r="C29" s="33">
        <f t="shared" si="6"/>
        <v>27</v>
      </c>
      <c r="D29" s="34" t="s">
        <v>85</v>
      </c>
      <c r="E29" s="34" t="s">
        <v>86</v>
      </c>
      <c r="F29" s="35">
        <v>21</v>
      </c>
      <c r="G29" s="364">
        <v>1.3</v>
      </c>
      <c r="H29" s="378">
        <v>84.089539500000001</v>
      </c>
      <c r="I29" s="368">
        <f t="shared" si="7"/>
        <v>120.12791357142858</v>
      </c>
      <c r="J29" s="175"/>
      <c r="K29" s="176"/>
      <c r="L29" s="150"/>
      <c r="M29" s="151"/>
      <c r="N29" s="152"/>
      <c r="O29" s="153"/>
      <c r="P29" s="154"/>
      <c r="Q29" s="155"/>
      <c r="R29" s="156"/>
      <c r="S29" s="157"/>
      <c r="T29" s="158"/>
      <c r="U29" s="153"/>
      <c r="V29" s="159"/>
      <c r="W29" s="160"/>
      <c r="X29" s="36">
        <f t="shared" si="0"/>
        <v>0</v>
      </c>
      <c r="Y29" s="36">
        <f t="shared" si="1"/>
        <v>0</v>
      </c>
      <c r="Z29" s="37">
        <f t="shared" si="2"/>
        <v>0</v>
      </c>
      <c r="AA29" s="37">
        <f t="shared" si="3"/>
        <v>0</v>
      </c>
      <c r="AB29" s="195">
        <f t="shared" si="4"/>
        <v>0</v>
      </c>
    </row>
    <row r="30" spans="1:28" ht="20.399999999999999" customHeight="1" thickBot="1">
      <c r="A30" s="319" t="s">
        <v>87</v>
      </c>
      <c r="B30" s="20">
        <f t="shared" si="5"/>
        <v>28</v>
      </c>
      <c r="C30" s="21">
        <f t="shared" si="6"/>
        <v>28</v>
      </c>
      <c r="D30" s="22" t="s">
        <v>88</v>
      </c>
      <c r="E30" s="22" t="s">
        <v>89</v>
      </c>
      <c r="F30" s="23">
        <v>1</v>
      </c>
      <c r="G30" s="362">
        <v>6</v>
      </c>
      <c r="H30" s="376">
        <v>213.29067000000001</v>
      </c>
      <c r="I30" s="368">
        <f t="shared" si="7"/>
        <v>304.70095714285719</v>
      </c>
      <c r="J30" s="177"/>
      <c r="K30" s="119"/>
      <c r="L30" s="120"/>
      <c r="M30" s="121"/>
      <c r="N30" s="122"/>
      <c r="O30" s="123"/>
      <c r="P30" s="124"/>
      <c r="Q30" s="125"/>
      <c r="R30" s="126"/>
      <c r="S30" s="127"/>
      <c r="T30" s="128"/>
      <c r="U30" s="123"/>
      <c r="V30" s="129"/>
      <c r="W30" s="130"/>
      <c r="X30" s="24">
        <f t="shared" si="0"/>
        <v>0</v>
      </c>
      <c r="Y30" s="24">
        <f t="shared" si="1"/>
        <v>0</v>
      </c>
      <c r="Z30" s="25">
        <f t="shared" si="2"/>
        <v>0</v>
      </c>
      <c r="AA30" s="25">
        <f t="shared" si="3"/>
        <v>0</v>
      </c>
      <c r="AB30" s="193">
        <f t="shared" si="4"/>
        <v>0</v>
      </c>
    </row>
    <row r="31" spans="1:28" ht="20.399999999999999" customHeight="1" thickBot="1">
      <c r="A31" s="320"/>
      <c r="B31" s="26">
        <f t="shared" si="5"/>
        <v>29</v>
      </c>
      <c r="C31" s="27">
        <f t="shared" si="6"/>
        <v>29</v>
      </c>
      <c r="D31" s="28" t="s">
        <v>90</v>
      </c>
      <c r="E31" s="28" t="s">
        <v>91</v>
      </c>
      <c r="F31" s="29">
        <v>1</v>
      </c>
      <c r="G31" s="363">
        <v>3</v>
      </c>
      <c r="H31" s="377">
        <v>111.61554</v>
      </c>
      <c r="I31" s="368">
        <f t="shared" si="7"/>
        <v>159.45077142857144</v>
      </c>
      <c r="J31" s="144"/>
      <c r="K31" s="132"/>
      <c r="L31" s="133"/>
      <c r="M31" s="134"/>
      <c r="N31" s="135"/>
      <c r="O31" s="136"/>
      <c r="P31" s="137"/>
      <c r="Q31" s="138"/>
      <c r="R31" s="139"/>
      <c r="S31" s="140"/>
      <c r="T31" s="141"/>
      <c r="U31" s="136"/>
      <c r="V31" s="142"/>
      <c r="W31" s="143"/>
      <c r="X31" s="30">
        <f t="shared" si="0"/>
        <v>0</v>
      </c>
      <c r="Y31" s="30">
        <f t="shared" si="1"/>
        <v>0</v>
      </c>
      <c r="Z31" s="31">
        <f t="shared" si="2"/>
        <v>0</v>
      </c>
      <c r="AA31" s="31">
        <f t="shared" si="3"/>
        <v>0</v>
      </c>
      <c r="AB31" s="194">
        <f t="shared" si="4"/>
        <v>0</v>
      </c>
    </row>
    <row r="32" spans="1:28" ht="20.399999999999999" customHeight="1" thickBot="1">
      <c r="A32" s="320"/>
      <c r="B32" s="26">
        <f t="shared" si="5"/>
        <v>30</v>
      </c>
      <c r="C32" s="27">
        <f t="shared" si="6"/>
        <v>30</v>
      </c>
      <c r="D32" s="28" t="s">
        <v>92</v>
      </c>
      <c r="E32" s="28" t="s">
        <v>93</v>
      </c>
      <c r="F32" s="29">
        <v>1</v>
      </c>
      <c r="G32" s="363">
        <v>2</v>
      </c>
      <c r="H32" s="377">
        <v>73.026645000000002</v>
      </c>
      <c r="I32" s="368">
        <f t="shared" si="7"/>
        <v>104.32377857142858</v>
      </c>
      <c r="J32" s="144"/>
      <c r="K32" s="132"/>
      <c r="L32" s="133"/>
      <c r="M32" s="134"/>
      <c r="N32" s="135"/>
      <c r="O32" s="136"/>
      <c r="P32" s="137"/>
      <c r="Q32" s="138"/>
      <c r="R32" s="139"/>
      <c r="S32" s="140"/>
      <c r="T32" s="141"/>
      <c r="U32" s="136"/>
      <c r="V32" s="142"/>
      <c r="W32" s="143"/>
      <c r="X32" s="30">
        <f t="shared" si="0"/>
        <v>0</v>
      </c>
      <c r="Y32" s="30">
        <f t="shared" si="1"/>
        <v>0</v>
      </c>
      <c r="Z32" s="31">
        <f t="shared" si="2"/>
        <v>0</v>
      </c>
      <c r="AA32" s="31">
        <f t="shared" si="3"/>
        <v>0</v>
      </c>
      <c r="AB32" s="194">
        <f t="shared" si="4"/>
        <v>0</v>
      </c>
    </row>
    <row r="33" spans="1:28" ht="20.399999999999999" customHeight="1" thickBot="1">
      <c r="A33" s="320"/>
      <c r="B33" s="26">
        <f t="shared" si="5"/>
        <v>31</v>
      </c>
      <c r="C33" s="27">
        <f t="shared" si="6"/>
        <v>31</v>
      </c>
      <c r="D33" s="28" t="s">
        <v>94</v>
      </c>
      <c r="E33" s="28" t="s">
        <v>95</v>
      </c>
      <c r="F33" s="29">
        <v>1</v>
      </c>
      <c r="G33" s="363">
        <v>2</v>
      </c>
      <c r="H33" s="377">
        <v>73.492019999999997</v>
      </c>
      <c r="I33" s="368">
        <f t="shared" si="7"/>
        <v>104.98860000000001</v>
      </c>
      <c r="J33" s="144"/>
      <c r="K33" s="132"/>
      <c r="L33" s="133"/>
      <c r="M33" s="134"/>
      <c r="N33" s="135"/>
      <c r="O33" s="136"/>
      <c r="P33" s="137"/>
      <c r="Q33" s="138"/>
      <c r="R33" s="139"/>
      <c r="S33" s="140"/>
      <c r="T33" s="141"/>
      <c r="U33" s="136"/>
      <c r="V33" s="142"/>
      <c r="W33" s="143"/>
      <c r="X33" s="30">
        <f t="shared" si="0"/>
        <v>0</v>
      </c>
      <c r="Y33" s="30">
        <f t="shared" si="1"/>
        <v>0</v>
      </c>
      <c r="Z33" s="31">
        <f t="shared" si="2"/>
        <v>0</v>
      </c>
      <c r="AA33" s="31">
        <f t="shared" si="3"/>
        <v>0</v>
      </c>
      <c r="AB33" s="194">
        <f t="shared" si="4"/>
        <v>0</v>
      </c>
    </row>
    <row r="34" spans="1:28" ht="20.399999999999999" customHeight="1" thickBot="1">
      <c r="A34" s="320"/>
      <c r="B34" s="26">
        <f t="shared" si="5"/>
        <v>32</v>
      </c>
      <c r="C34" s="27">
        <f t="shared" si="6"/>
        <v>32</v>
      </c>
      <c r="D34" s="28" t="s">
        <v>96</v>
      </c>
      <c r="E34" s="28" t="s">
        <v>97</v>
      </c>
      <c r="F34" s="29">
        <v>1</v>
      </c>
      <c r="G34" s="363">
        <v>1.9</v>
      </c>
      <c r="H34" s="377">
        <v>67.384438500000002</v>
      </c>
      <c r="I34" s="368">
        <f t="shared" si="7"/>
        <v>96.26348357142858</v>
      </c>
      <c r="J34" s="144"/>
      <c r="K34" s="132"/>
      <c r="L34" s="133"/>
      <c r="M34" s="134"/>
      <c r="N34" s="135"/>
      <c r="O34" s="136"/>
      <c r="P34" s="137"/>
      <c r="Q34" s="138"/>
      <c r="R34" s="139"/>
      <c r="S34" s="140"/>
      <c r="T34" s="141"/>
      <c r="U34" s="136"/>
      <c r="V34" s="142"/>
      <c r="W34" s="143"/>
      <c r="X34" s="30">
        <f t="shared" si="0"/>
        <v>0</v>
      </c>
      <c r="Y34" s="30">
        <f t="shared" si="1"/>
        <v>0</v>
      </c>
      <c r="Z34" s="31">
        <f t="shared" si="2"/>
        <v>0</v>
      </c>
      <c r="AA34" s="31">
        <f t="shared" si="3"/>
        <v>0</v>
      </c>
      <c r="AB34" s="194">
        <f t="shared" si="4"/>
        <v>0</v>
      </c>
    </row>
    <row r="35" spans="1:28" ht="20.399999999999999" customHeight="1" thickBot="1">
      <c r="A35" s="320"/>
      <c r="B35" s="26">
        <f t="shared" si="5"/>
        <v>33</v>
      </c>
      <c r="C35" s="27">
        <f t="shared" si="6"/>
        <v>33</v>
      </c>
      <c r="D35" s="28" t="s">
        <v>98</v>
      </c>
      <c r="E35" s="28" t="s">
        <v>99</v>
      </c>
      <c r="F35" s="29">
        <v>1</v>
      </c>
      <c r="G35" s="363">
        <v>2</v>
      </c>
      <c r="H35" s="377">
        <v>72.095894999999999</v>
      </c>
      <c r="I35" s="368">
        <f t="shared" si="7"/>
        <v>102.99413571428572</v>
      </c>
      <c r="J35" s="144"/>
      <c r="K35" s="132"/>
      <c r="L35" s="133"/>
      <c r="M35" s="134"/>
      <c r="N35" s="135"/>
      <c r="O35" s="136"/>
      <c r="P35" s="137"/>
      <c r="Q35" s="138"/>
      <c r="R35" s="139"/>
      <c r="S35" s="140"/>
      <c r="T35" s="141"/>
      <c r="U35" s="136"/>
      <c r="V35" s="142"/>
      <c r="W35" s="143"/>
      <c r="X35" s="30">
        <f t="shared" ref="X35:X66" si="8">SUM(J35:S35)</f>
        <v>0</v>
      </c>
      <c r="Y35" s="30">
        <f t="shared" ref="Y35:Y66" si="9">SUM(T35:W35)</f>
        <v>0</v>
      </c>
      <c r="Z35" s="31">
        <f t="shared" ref="Z35:Z66" si="10">G35*Y35</f>
        <v>0</v>
      </c>
      <c r="AA35" s="31">
        <f t="shared" ref="AA35:AA66" si="11">G35*X35</f>
        <v>0</v>
      </c>
      <c r="AB35" s="194">
        <f t="shared" ref="AB35:AB66" si="12">(X35+Y35)*I35</f>
        <v>0</v>
      </c>
    </row>
    <row r="36" spans="1:28" ht="20.399999999999999" customHeight="1" thickBot="1">
      <c r="A36" s="320"/>
      <c r="B36" s="26">
        <f t="shared" ref="B36:B67" si="13">B35+1</f>
        <v>34</v>
      </c>
      <c r="C36" s="27">
        <f t="shared" ref="C36:C67" si="14">C35+1</f>
        <v>34</v>
      </c>
      <c r="D36" s="28" t="s">
        <v>100</v>
      </c>
      <c r="E36" s="28" t="s">
        <v>101</v>
      </c>
      <c r="F36" s="29">
        <v>2</v>
      </c>
      <c r="G36" s="363">
        <v>2.95</v>
      </c>
      <c r="H36" s="377">
        <v>98.844719249999997</v>
      </c>
      <c r="I36" s="368">
        <f t="shared" si="7"/>
        <v>141.20674178571429</v>
      </c>
      <c r="J36" s="131"/>
      <c r="K36" s="132"/>
      <c r="L36" s="133"/>
      <c r="M36" s="134"/>
      <c r="N36" s="135"/>
      <c r="O36" s="136"/>
      <c r="P36" s="137"/>
      <c r="Q36" s="138"/>
      <c r="R36" s="139"/>
      <c r="S36" s="140"/>
      <c r="T36" s="141"/>
      <c r="U36" s="136"/>
      <c r="V36" s="142"/>
      <c r="W36" s="143"/>
      <c r="X36" s="30">
        <f t="shared" si="8"/>
        <v>0</v>
      </c>
      <c r="Y36" s="30">
        <f t="shared" si="9"/>
        <v>0</v>
      </c>
      <c r="Z36" s="31">
        <f t="shared" si="10"/>
        <v>0</v>
      </c>
      <c r="AA36" s="31">
        <f t="shared" si="11"/>
        <v>0</v>
      </c>
      <c r="AB36" s="194">
        <f t="shared" si="12"/>
        <v>0</v>
      </c>
    </row>
    <row r="37" spans="1:28" ht="20.399999999999999" customHeight="1" thickBot="1">
      <c r="A37" s="320"/>
      <c r="B37" s="26">
        <f t="shared" si="13"/>
        <v>35</v>
      </c>
      <c r="C37" s="27">
        <f t="shared" si="14"/>
        <v>35</v>
      </c>
      <c r="D37" s="28" t="s">
        <v>102</v>
      </c>
      <c r="E37" s="28" t="s">
        <v>103</v>
      </c>
      <c r="F37" s="29">
        <v>2</v>
      </c>
      <c r="G37" s="363">
        <v>3.29</v>
      </c>
      <c r="H37" s="377">
        <v>121.42732035</v>
      </c>
      <c r="I37" s="368">
        <f t="shared" si="7"/>
        <v>173.4676005</v>
      </c>
      <c r="J37" s="131"/>
      <c r="K37" s="132"/>
      <c r="L37" s="133"/>
      <c r="M37" s="134"/>
      <c r="N37" s="135"/>
      <c r="O37" s="136"/>
      <c r="P37" s="137"/>
      <c r="Q37" s="138"/>
      <c r="R37" s="139"/>
      <c r="S37" s="140"/>
      <c r="T37" s="141"/>
      <c r="U37" s="136"/>
      <c r="V37" s="142"/>
      <c r="W37" s="143"/>
      <c r="X37" s="30">
        <f t="shared" si="8"/>
        <v>0</v>
      </c>
      <c r="Y37" s="30">
        <f t="shared" si="9"/>
        <v>0</v>
      </c>
      <c r="Z37" s="31">
        <f t="shared" si="10"/>
        <v>0</v>
      </c>
      <c r="AA37" s="31">
        <f t="shared" si="11"/>
        <v>0</v>
      </c>
      <c r="AB37" s="194">
        <f t="shared" si="12"/>
        <v>0</v>
      </c>
    </row>
    <row r="38" spans="1:28" ht="20.399999999999999" customHeight="1" thickBot="1">
      <c r="A38" s="321"/>
      <c r="B38" s="32">
        <f t="shared" si="13"/>
        <v>36</v>
      </c>
      <c r="C38" s="33">
        <f t="shared" si="14"/>
        <v>36</v>
      </c>
      <c r="D38" s="34" t="s">
        <v>104</v>
      </c>
      <c r="E38" s="34" t="s">
        <v>105</v>
      </c>
      <c r="F38" s="35">
        <v>3</v>
      </c>
      <c r="G38" s="364">
        <v>2.75</v>
      </c>
      <c r="H38" s="378">
        <v>102.52676624999999</v>
      </c>
      <c r="I38" s="368">
        <f t="shared" si="7"/>
        <v>146.46680892857142</v>
      </c>
      <c r="J38" s="148"/>
      <c r="K38" s="176"/>
      <c r="L38" s="150"/>
      <c r="M38" s="151"/>
      <c r="N38" s="152"/>
      <c r="O38" s="153"/>
      <c r="P38" s="154"/>
      <c r="Q38" s="155"/>
      <c r="R38" s="156"/>
      <c r="S38" s="157"/>
      <c r="T38" s="158"/>
      <c r="U38" s="153"/>
      <c r="V38" s="159"/>
      <c r="W38" s="160"/>
      <c r="X38" s="36">
        <f t="shared" si="8"/>
        <v>0</v>
      </c>
      <c r="Y38" s="36">
        <f t="shared" si="9"/>
        <v>0</v>
      </c>
      <c r="Z38" s="37">
        <f t="shared" si="10"/>
        <v>0</v>
      </c>
      <c r="AA38" s="37">
        <f t="shared" si="11"/>
        <v>0</v>
      </c>
      <c r="AB38" s="195">
        <f t="shared" si="12"/>
        <v>0</v>
      </c>
    </row>
    <row r="39" spans="1:28" ht="20.399999999999999" customHeight="1" thickBot="1">
      <c r="A39" s="322" t="s">
        <v>106</v>
      </c>
      <c r="B39" s="20">
        <f t="shared" si="13"/>
        <v>37</v>
      </c>
      <c r="C39" s="21">
        <f t="shared" si="14"/>
        <v>37</v>
      </c>
      <c r="D39" s="22" t="s">
        <v>107</v>
      </c>
      <c r="E39" s="22" t="s">
        <v>108</v>
      </c>
      <c r="F39" s="23">
        <v>21</v>
      </c>
      <c r="G39" s="362">
        <v>1.8</v>
      </c>
      <c r="H39" s="376">
        <v>110.662452</v>
      </c>
      <c r="I39" s="368">
        <f t="shared" si="7"/>
        <v>158.08921714285717</v>
      </c>
      <c r="J39" s="118"/>
      <c r="K39" s="119"/>
      <c r="L39" s="120"/>
      <c r="M39" s="121"/>
      <c r="N39" s="122"/>
      <c r="O39" s="123"/>
      <c r="P39" s="124"/>
      <c r="Q39" s="125"/>
      <c r="R39" s="126"/>
      <c r="S39" s="127"/>
      <c r="T39" s="128"/>
      <c r="U39" s="123"/>
      <c r="V39" s="129"/>
      <c r="W39" s="130"/>
      <c r="X39" s="24">
        <f t="shared" si="8"/>
        <v>0</v>
      </c>
      <c r="Y39" s="24">
        <f t="shared" si="9"/>
        <v>0</v>
      </c>
      <c r="Z39" s="25">
        <f t="shared" si="10"/>
        <v>0</v>
      </c>
      <c r="AA39" s="25">
        <f t="shared" si="11"/>
        <v>0</v>
      </c>
      <c r="AB39" s="193">
        <f t="shared" si="12"/>
        <v>0</v>
      </c>
    </row>
    <row r="40" spans="1:28" ht="20.399999999999999" customHeight="1" thickBot="1">
      <c r="A40" s="320"/>
      <c r="B40" s="26">
        <f t="shared" si="13"/>
        <v>38</v>
      </c>
      <c r="C40" s="27">
        <f t="shared" si="14"/>
        <v>38</v>
      </c>
      <c r="D40" s="28" t="s">
        <v>109</v>
      </c>
      <c r="E40" s="28" t="s">
        <v>110</v>
      </c>
      <c r="F40" s="29">
        <v>6</v>
      </c>
      <c r="G40" s="363">
        <v>1.2</v>
      </c>
      <c r="H40" s="377">
        <v>55.848723</v>
      </c>
      <c r="I40" s="368">
        <f t="shared" si="7"/>
        <v>79.78389</v>
      </c>
      <c r="J40" s="131"/>
      <c r="K40" s="132"/>
      <c r="L40" s="133"/>
      <c r="M40" s="134"/>
      <c r="N40" s="135"/>
      <c r="O40" s="136"/>
      <c r="P40" s="137"/>
      <c r="Q40" s="138"/>
      <c r="R40" s="139"/>
      <c r="S40" s="140"/>
      <c r="T40" s="141"/>
      <c r="U40" s="136"/>
      <c r="V40" s="142"/>
      <c r="W40" s="143"/>
      <c r="X40" s="30">
        <f t="shared" si="8"/>
        <v>0</v>
      </c>
      <c r="Y40" s="30">
        <f t="shared" si="9"/>
        <v>0</v>
      </c>
      <c r="Z40" s="31">
        <f t="shared" si="10"/>
        <v>0</v>
      </c>
      <c r="AA40" s="31">
        <f t="shared" si="11"/>
        <v>0</v>
      </c>
      <c r="AB40" s="194">
        <f t="shared" si="12"/>
        <v>0</v>
      </c>
    </row>
    <row r="41" spans="1:28" ht="20.399999999999999" customHeight="1" thickBot="1">
      <c r="A41" s="320"/>
      <c r="B41" s="26">
        <f t="shared" si="13"/>
        <v>39</v>
      </c>
      <c r="C41" s="27">
        <f t="shared" si="14"/>
        <v>39</v>
      </c>
      <c r="D41" s="28" t="s">
        <v>111</v>
      </c>
      <c r="E41" s="28" t="s">
        <v>112</v>
      </c>
      <c r="F41" s="29">
        <v>6</v>
      </c>
      <c r="G41" s="363">
        <v>1.55</v>
      </c>
      <c r="H41" s="377">
        <v>65.293043249999997</v>
      </c>
      <c r="I41" s="368">
        <f t="shared" si="7"/>
        <v>93.275776071428567</v>
      </c>
      <c r="J41" s="131"/>
      <c r="K41" s="132"/>
      <c r="L41" s="133"/>
      <c r="M41" s="134"/>
      <c r="N41" s="178"/>
      <c r="O41" s="136"/>
      <c r="P41" s="137"/>
      <c r="Q41" s="138"/>
      <c r="R41" s="139"/>
      <c r="S41" s="140"/>
      <c r="T41" s="141"/>
      <c r="U41" s="136"/>
      <c r="V41" s="142"/>
      <c r="W41" s="143"/>
      <c r="X41" s="30">
        <f t="shared" si="8"/>
        <v>0</v>
      </c>
      <c r="Y41" s="30">
        <f t="shared" si="9"/>
        <v>0</v>
      </c>
      <c r="Z41" s="31">
        <f t="shared" si="10"/>
        <v>0</v>
      </c>
      <c r="AA41" s="31">
        <f t="shared" si="11"/>
        <v>0</v>
      </c>
      <c r="AB41" s="194">
        <f t="shared" si="12"/>
        <v>0</v>
      </c>
    </row>
    <row r="42" spans="1:28" ht="20.399999999999999" customHeight="1" thickBot="1">
      <c r="A42" s="321"/>
      <c r="B42" s="32">
        <f t="shared" si="13"/>
        <v>40</v>
      </c>
      <c r="C42" s="33">
        <f t="shared" si="14"/>
        <v>40</v>
      </c>
      <c r="D42" s="34" t="s">
        <v>113</v>
      </c>
      <c r="E42" s="34" t="s">
        <v>114</v>
      </c>
      <c r="F42" s="35">
        <v>5</v>
      </c>
      <c r="G42" s="364">
        <v>1.28</v>
      </c>
      <c r="H42" s="378">
        <v>90.17333103</v>
      </c>
      <c r="I42" s="368">
        <f t="shared" si="7"/>
        <v>128.81904432857144</v>
      </c>
      <c r="J42" s="148"/>
      <c r="K42" s="176"/>
      <c r="L42" s="150"/>
      <c r="M42" s="151"/>
      <c r="N42" s="179"/>
      <c r="O42" s="153"/>
      <c r="P42" s="154"/>
      <c r="Q42" s="155"/>
      <c r="R42" s="156"/>
      <c r="S42" s="157"/>
      <c r="T42" s="158"/>
      <c r="U42" s="153"/>
      <c r="V42" s="159"/>
      <c r="W42" s="160"/>
      <c r="X42" s="36">
        <f t="shared" si="8"/>
        <v>0</v>
      </c>
      <c r="Y42" s="36">
        <f t="shared" si="9"/>
        <v>0</v>
      </c>
      <c r="Z42" s="37">
        <f t="shared" si="10"/>
        <v>0</v>
      </c>
      <c r="AA42" s="37">
        <f t="shared" si="11"/>
        <v>0</v>
      </c>
      <c r="AB42" s="195">
        <f t="shared" si="12"/>
        <v>0</v>
      </c>
    </row>
    <row r="43" spans="1:28" ht="20.399999999999999" customHeight="1" thickBot="1">
      <c r="A43" s="319" t="s">
        <v>115</v>
      </c>
      <c r="B43" s="45">
        <f t="shared" si="13"/>
        <v>41</v>
      </c>
      <c r="C43" s="46">
        <f t="shared" si="14"/>
        <v>41</v>
      </c>
      <c r="D43" s="47" t="s">
        <v>116</v>
      </c>
      <c r="E43" s="47" t="s">
        <v>117</v>
      </c>
      <c r="F43" s="23">
        <v>1</v>
      </c>
      <c r="G43" s="362">
        <v>9.3000000000000007</v>
      </c>
      <c r="H43" s="376">
        <v>331.3898145</v>
      </c>
      <c r="I43" s="368">
        <f t="shared" si="7"/>
        <v>473.41402071428575</v>
      </c>
      <c r="J43" s="118"/>
      <c r="K43" s="119"/>
      <c r="L43" s="120"/>
      <c r="M43" s="121"/>
      <c r="N43" s="180"/>
      <c r="O43" s="123"/>
      <c r="P43" s="124"/>
      <c r="Q43" s="125"/>
      <c r="R43" s="126"/>
      <c r="S43" s="127"/>
      <c r="T43" s="128"/>
      <c r="U43" s="123"/>
      <c r="V43" s="129"/>
      <c r="W43" s="130"/>
      <c r="X43" s="24">
        <f t="shared" si="8"/>
        <v>0</v>
      </c>
      <c r="Y43" s="24">
        <f t="shared" si="9"/>
        <v>0</v>
      </c>
      <c r="Z43" s="25">
        <f t="shared" si="10"/>
        <v>0</v>
      </c>
      <c r="AA43" s="25">
        <f t="shared" si="11"/>
        <v>0</v>
      </c>
      <c r="AB43" s="193">
        <f t="shared" si="12"/>
        <v>0</v>
      </c>
    </row>
    <row r="44" spans="1:28" ht="20.399999999999999" customHeight="1" thickBot="1">
      <c r="A44" s="320"/>
      <c r="B44" s="26">
        <f t="shared" si="13"/>
        <v>42</v>
      </c>
      <c r="C44" s="27">
        <f t="shared" si="14"/>
        <v>42</v>
      </c>
      <c r="D44" s="28" t="s">
        <v>118</v>
      </c>
      <c r="E44" s="28" t="s">
        <v>119</v>
      </c>
      <c r="F44" s="29">
        <v>1</v>
      </c>
      <c r="G44" s="363">
        <v>3.3</v>
      </c>
      <c r="H44" s="377">
        <v>123.5347245</v>
      </c>
      <c r="I44" s="368">
        <f t="shared" si="7"/>
        <v>176.47817785714287</v>
      </c>
      <c r="J44" s="131"/>
      <c r="K44" s="132"/>
      <c r="L44" s="133"/>
      <c r="M44" s="134"/>
      <c r="N44" s="178"/>
      <c r="O44" s="136"/>
      <c r="P44" s="137"/>
      <c r="Q44" s="138"/>
      <c r="R44" s="139"/>
      <c r="S44" s="140"/>
      <c r="T44" s="141"/>
      <c r="U44" s="136"/>
      <c r="V44" s="142"/>
      <c r="W44" s="143"/>
      <c r="X44" s="30">
        <f t="shared" si="8"/>
        <v>0</v>
      </c>
      <c r="Y44" s="30">
        <f t="shared" si="9"/>
        <v>0</v>
      </c>
      <c r="Z44" s="31">
        <f t="shared" si="10"/>
        <v>0</v>
      </c>
      <c r="AA44" s="31">
        <f t="shared" si="11"/>
        <v>0</v>
      </c>
      <c r="AB44" s="194">
        <f t="shared" si="12"/>
        <v>0</v>
      </c>
    </row>
    <row r="45" spans="1:28" ht="20.399999999999999" customHeight="1" thickBot="1">
      <c r="A45" s="320"/>
      <c r="B45" s="26">
        <f t="shared" si="13"/>
        <v>43</v>
      </c>
      <c r="C45" s="27">
        <f t="shared" si="14"/>
        <v>43</v>
      </c>
      <c r="D45" s="28" t="s">
        <v>120</v>
      </c>
      <c r="E45" s="28" t="s">
        <v>121</v>
      </c>
      <c r="F45" s="29">
        <v>2</v>
      </c>
      <c r="G45" s="363">
        <v>2.5</v>
      </c>
      <c r="H45" s="377">
        <v>94.201207499999995</v>
      </c>
      <c r="I45" s="368">
        <f t="shared" si="7"/>
        <v>134.57315357142858</v>
      </c>
      <c r="J45" s="131"/>
      <c r="K45" s="132"/>
      <c r="L45" s="133"/>
      <c r="M45" s="134"/>
      <c r="N45" s="178"/>
      <c r="O45" s="136"/>
      <c r="P45" s="137"/>
      <c r="Q45" s="138"/>
      <c r="R45" s="139"/>
      <c r="S45" s="140"/>
      <c r="T45" s="141"/>
      <c r="U45" s="136"/>
      <c r="V45" s="142"/>
      <c r="W45" s="143"/>
      <c r="X45" s="30">
        <f t="shared" si="8"/>
        <v>0</v>
      </c>
      <c r="Y45" s="30">
        <f t="shared" si="9"/>
        <v>0</v>
      </c>
      <c r="Z45" s="31">
        <f t="shared" si="10"/>
        <v>0</v>
      </c>
      <c r="AA45" s="31">
        <f t="shared" si="11"/>
        <v>0</v>
      </c>
      <c r="AB45" s="194">
        <f t="shared" si="12"/>
        <v>0</v>
      </c>
    </row>
    <row r="46" spans="1:28" ht="20.399999999999999" customHeight="1" thickBot="1">
      <c r="A46" s="320"/>
      <c r="B46" s="48">
        <f t="shared" si="13"/>
        <v>44</v>
      </c>
      <c r="C46" s="49">
        <f t="shared" si="14"/>
        <v>44</v>
      </c>
      <c r="D46" s="50" t="s">
        <v>122</v>
      </c>
      <c r="E46" s="50" t="s">
        <v>123</v>
      </c>
      <c r="F46" s="29">
        <v>2</v>
      </c>
      <c r="G46" s="363">
        <v>2.2599999999999998</v>
      </c>
      <c r="H46" s="377">
        <v>85.134957900000003</v>
      </c>
      <c r="I46" s="368">
        <f t="shared" si="7"/>
        <v>121.62136842857144</v>
      </c>
      <c r="J46" s="131"/>
      <c r="K46" s="132"/>
      <c r="L46" s="133"/>
      <c r="M46" s="134"/>
      <c r="N46" s="178"/>
      <c r="O46" s="136"/>
      <c r="P46" s="137"/>
      <c r="Q46" s="138"/>
      <c r="R46" s="139"/>
      <c r="S46" s="140"/>
      <c r="T46" s="141"/>
      <c r="U46" s="136"/>
      <c r="V46" s="142"/>
      <c r="W46" s="143"/>
      <c r="X46" s="30">
        <f t="shared" si="8"/>
        <v>0</v>
      </c>
      <c r="Y46" s="30">
        <f t="shared" si="9"/>
        <v>0</v>
      </c>
      <c r="Z46" s="31">
        <f t="shared" si="10"/>
        <v>0</v>
      </c>
      <c r="AA46" s="31">
        <f t="shared" si="11"/>
        <v>0</v>
      </c>
      <c r="AB46" s="194">
        <f t="shared" si="12"/>
        <v>0</v>
      </c>
    </row>
    <row r="47" spans="1:28" ht="20.399999999999999" customHeight="1" thickBot="1">
      <c r="A47" s="320"/>
      <c r="B47" s="26">
        <f t="shared" si="13"/>
        <v>45</v>
      </c>
      <c r="C47" s="27">
        <f t="shared" si="14"/>
        <v>45</v>
      </c>
      <c r="D47" s="28" t="s">
        <v>124</v>
      </c>
      <c r="E47" s="28" t="s">
        <v>125</v>
      </c>
      <c r="F47" s="29">
        <v>2</v>
      </c>
      <c r="G47" s="363">
        <v>3.9</v>
      </c>
      <c r="H47" s="377">
        <v>144.48776849999999</v>
      </c>
      <c r="I47" s="368">
        <f t="shared" si="7"/>
        <v>206.41109785714286</v>
      </c>
      <c r="J47" s="131"/>
      <c r="K47" s="132"/>
      <c r="L47" s="133"/>
      <c r="M47" s="134"/>
      <c r="N47" s="135"/>
      <c r="O47" s="136"/>
      <c r="P47" s="137"/>
      <c r="Q47" s="138"/>
      <c r="R47" s="139"/>
      <c r="S47" s="140"/>
      <c r="T47" s="141"/>
      <c r="U47" s="136"/>
      <c r="V47" s="142"/>
      <c r="W47" s="143"/>
      <c r="X47" s="30">
        <f t="shared" si="8"/>
        <v>0</v>
      </c>
      <c r="Y47" s="30">
        <f t="shared" si="9"/>
        <v>0</v>
      </c>
      <c r="Z47" s="31">
        <f t="shared" si="10"/>
        <v>0</v>
      </c>
      <c r="AA47" s="31">
        <f t="shared" si="11"/>
        <v>0</v>
      </c>
      <c r="AB47" s="194">
        <f t="shared" si="12"/>
        <v>0</v>
      </c>
    </row>
    <row r="48" spans="1:28" ht="20.399999999999999" customHeight="1" thickBot="1">
      <c r="A48" s="320"/>
      <c r="B48" s="26">
        <f t="shared" si="13"/>
        <v>46</v>
      </c>
      <c r="C48" s="27">
        <f t="shared" si="14"/>
        <v>46</v>
      </c>
      <c r="D48" s="28" t="s">
        <v>126</v>
      </c>
      <c r="E48" s="28" t="s">
        <v>127</v>
      </c>
      <c r="F48" s="29">
        <v>2</v>
      </c>
      <c r="G48" s="363">
        <v>3</v>
      </c>
      <c r="H48" s="377">
        <v>109.90295999999999</v>
      </c>
      <c r="I48" s="368">
        <f t="shared" si="7"/>
        <v>157.00422857142857</v>
      </c>
      <c r="J48" s="131"/>
      <c r="K48" s="132"/>
      <c r="L48" s="133"/>
      <c r="M48" s="134"/>
      <c r="N48" s="135"/>
      <c r="O48" s="136"/>
      <c r="P48" s="137"/>
      <c r="Q48" s="138"/>
      <c r="R48" s="139"/>
      <c r="S48" s="140"/>
      <c r="T48" s="141"/>
      <c r="U48" s="136"/>
      <c r="V48" s="142"/>
      <c r="W48" s="143"/>
      <c r="X48" s="30">
        <f t="shared" si="8"/>
        <v>0</v>
      </c>
      <c r="Y48" s="30">
        <f t="shared" si="9"/>
        <v>0</v>
      </c>
      <c r="Z48" s="31">
        <f t="shared" si="10"/>
        <v>0</v>
      </c>
      <c r="AA48" s="31">
        <f t="shared" si="11"/>
        <v>0</v>
      </c>
      <c r="AB48" s="194">
        <f t="shared" si="12"/>
        <v>0</v>
      </c>
    </row>
    <row r="49" spans="1:28" ht="20.399999999999999" customHeight="1" thickBot="1">
      <c r="A49" s="320"/>
      <c r="B49" s="26">
        <f t="shared" si="13"/>
        <v>47</v>
      </c>
      <c r="C49" s="27">
        <f t="shared" si="14"/>
        <v>47</v>
      </c>
      <c r="D49" s="28" t="s">
        <v>128</v>
      </c>
      <c r="E49" s="28" t="s">
        <v>129</v>
      </c>
      <c r="F49" s="29">
        <v>2</v>
      </c>
      <c r="G49" s="363">
        <v>0.9</v>
      </c>
      <c r="H49" s="377">
        <v>37.879663499999999</v>
      </c>
      <c r="I49" s="368">
        <f t="shared" si="7"/>
        <v>54.113804999999999</v>
      </c>
      <c r="J49" s="131"/>
      <c r="K49" s="132"/>
      <c r="L49" s="133"/>
      <c r="M49" s="134"/>
      <c r="N49" s="135"/>
      <c r="O49" s="136"/>
      <c r="P49" s="137"/>
      <c r="Q49" s="138"/>
      <c r="R49" s="139"/>
      <c r="S49" s="140"/>
      <c r="T49" s="141"/>
      <c r="U49" s="136"/>
      <c r="V49" s="142"/>
      <c r="W49" s="143"/>
      <c r="X49" s="30">
        <f t="shared" si="8"/>
        <v>0</v>
      </c>
      <c r="Y49" s="30">
        <f t="shared" si="9"/>
        <v>0</v>
      </c>
      <c r="Z49" s="31">
        <f t="shared" si="10"/>
        <v>0</v>
      </c>
      <c r="AA49" s="31">
        <f t="shared" si="11"/>
        <v>0</v>
      </c>
      <c r="AB49" s="194">
        <f t="shared" si="12"/>
        <v>0</v>
      </c>
    </row>
    <row r="50" spans="1:28" ht="20.399999999999999" customHeight="1" thickBot="1">
      <c r="A50" s="320"/>
      <c r="B50" s="26">
        <f t="shared" si="13"/>
        <v>48</v>
      </c>
      <c r="C50" s="27">
        <f t="shared" si="14"/>
        <v>48</v>
      </c>
      <c r="D50" s="28" t="s">
        <v>130</v>
      </c>
      <c r="E50" s="28" t="s">
        <v>131</v>
      </c>
      <c r="F50" s="29">
        <v>2</v>
      </c>
      <c r="G50" s="363">
        <v>1.3</v>
      </c>
      <c r="H50" s="377">
        <v>51.606364499999998</v>
      </c>
      <c r="I50" s="368">
        <f t="shared" si="7"/>
        <v>73.723377857142864</v>
      </c>
      <c r="J50" s="131"/>
      <c r="K50" s="132"/>
      <c r="L50" s="133"/>
      <c r="M50" s="134"/>
      <c r="N50" s="135"/>
      <c r="O50" s="136"/>
      <c r="P50" s="137"/>
      <c r="Q50" s="138"/>
      <c r="R50" s="139"/>
      <c r="S50" s="140"/>
      <c r="T50" s="141"/>
      <c r="U50" s="136"/>
      <c r="V50" s="142"/>
      <c r="W50" s="143"/>
      <c r="X50" s="30">
        <f t="shared" si="8"/>
        <v>0</v>
      </c>
      <c r="Y50" s="30">
        <f t="shared" si="9"/>
        <v>0</v>
      </c>
      <c r="Z50" s="31">
        <f t="shared" si="10"/>
        <v>0</v>
      </c>
      <c r="AA50" s="31">
        <f t="shared" si="11"/>
        <v>0</v>
      </c>
      <c r="AB50" s="194">
        <f t="shared" si="12"/>
        <v>0</v>
      </c>
    </row>
    <row r="51" spans="1:28" ht="20.399999999999999" customHeight="1" thickBot="1">
      <c r="A51" s="320"/>
      <c r="B51" s="26">
        <f t="shared" si="13"/>
        <v>49</v>
      </c>
      <c r="C51" s="27">
        <f t="shared" si="14"/>
        <v>49</v>
      </c>
      <c r="D51" s="28" t="s">
        <v>132</v>
      </c>
      <c r="E51" s="28" t="s">
        <v>133</v>
      </c>
      <c r="F51" s="29">
        <v>3</v>
      </c>
      <c r="G51" s="363">
        <v>2.4</v>
      </c>
      <c r="H51" s="377">
        <v>93.343056000000004</v>
      </c>
      <c r="I51" s="368">
        <f t="shared" si="7"/>
        <v>133.34722285714287</v>
      </c>
      <c r="J51" s="131"/>
      <c r="K51" s="132"/>
      <c r="L51" s="133"/>
      <c r="M51" s="134"/>
      <c r="N51" s="135"/>
      <c r="O51" s="136"/>
      <c r="P51" s="137"/>
      <c r="Q51" s="138"/>
      <c r="R51" s="139"/>
      <c r="S51" s="140"/>
      <c r="T51" s="141"/>
      <c r="U51" s="136"/>
      <c r="V51" s="142"/>
      <c r="W51" s="143"/>
      <c r="X51" s="30">
        <f t="shared" si="8"/>
        <v>0</v>
      </c>
      <c r="Y51" s="30">
        <f t="shared" si="9"/>
        <v>0</v>
      </c>
      <c r="Z51" s="31">
        <f t="shared" si="10"/>
        <v>0</v>
      </c>
      <c r="AA51" s="31">
        <f t="shared" si="11"/>
        <v>0</v>
      </c>
      <c r="AB51" s="194">
        <f t="shared" si="12"/>
        <v>0</v>
      </c>
    </row>
    <row r="52" spans="1:28" ht="20.399999999999999" customHeight="1" thickBot="1">
      <c r="A52" s="320"/>
      <c r="B52" s="26">
        <f t="shared" si="13"/>
        <v>50</v>
      </c>
      <c r="C52" s="27">
        <f t="shared" si="14"/>
        <v>50</v>
      </c>
      <c r="D52" s="28" t="s">
        <v>134</v>
      </c>
      <c r="E52" s="28" t="s">
        <v>135</v>
      </c>
      <c r="F52" s="29">
        <v>3</v>
      </c>
      <c r="G52" s="363">
        <v>1</v>
      </c>
      <c r="H52" s="377">
        <v>43.130955</v>
      </c>
      <c r="I52" s="368">
        <f t="shared" si="7"/>
        <v>61.615650000000002</v>
      </c>
      <c r="J52" s="131"/>
      <c r="K52" s="132"/>
      <c r="L52" s="133"/>
      <c r="M52" s="134"/>
      <c r="N52" s="135"/>
      <c r="O52" s="136"/>
      <c r="P52" s="137"/>
      <c r="Q52" s="138"/>
      <c r="R52" s="139"/>
      <c r="S52" s="140"/>
      <c r="T52" s="141"/>
      <c r="U52" s="136"/>
      <c r="V52" s="142"/>
      <c r="W52" s="143"/>
      <c r="X52" s="30">
        <f t="shared" si="8"/>
        <v>0</v>
      </c>
      <c r="Y52" s="30">
        <f t="shared" si="9"/>
        <v>0</v>
      </c>
      <c r="Z52" s="31">
        <f t="shared" si="10"/>
        <v>0</v>
      </c>
      <c r="AA52" s="31">
        <f t="shared" si="11"/>
        <v>0</v>
      </c>
      <c r="AB52" s="194">
        <f t="shared" si="12"/>
        <v>0</v>
      </c>
    </row>
    <row r="53" spans="1:28" ht="20.399999999999999" customHeight="1" thickBot="1">
      <c r="A53" s="320"/>
      <c r="B53" s="26">
        <f t="shared" si="13"/>
        <v>51</v>
      </c>
      <c r="C53" s="27">
        <f t="shared" si="14"/>
        <v>51</v>
      </c>
      <c r="D53" s="28" t="s">
        <v>136</v>
      </c>
      <c r="E53" s="28" t="s">
        <v>137</v>
      </c>
      <c r="F53" s="29">
        <v>5</v>
      </c>
      <c r="G53" s="363">
        <v>1.8</v>
      </c>
      <c r="H53" s="377">
        <v>68.201637000000005</v>
      </c>
      <c r="I53" s="368">
        <f t="shared" si="7"/>
        <v>97.430910000000011</v>
      </c>
      <c r="J53" s="131"/>
      <c r="K53" s="132"/>
      <c r="L53" s="133"/>
      <c r="M53" s="134"/>
      <c r="N53" s="135"/>
      <c r="O53" s="136"/>
      <c r="P53" s="137"/>
      <c r="Q53" s="138"/>
      <c r="R53" s="139"/>
      <c r="S53" s="140"/>
      <c r="T53" s="141"/>
      <c r="U53" s="136"/>
      <c r="V53" s="142"/>
      <c r="W53" s="143"/>
      <c r="X53" s="30">
        <f t="shared" si="8"/>
        <v>0</v>
      </c>
      <c r="Y53" s="30">
        <f t="shared" si="9"/>
        <v>0</v>
      </c>
      <c r="Z53" s="31">
        <f t="shared" si="10"/>
        <v>0</v>
      </c>
      <c r="AA53" s="31">
        <f t="shared" si="11"/>
        <v>0</v>
      </c>
      <c r="AB53" s="194">
        <f t="shared" si="12"/>
        <v>0</v>
      </c>
    </row>
    <row r="54" spans="1:28" ht="20.399999999999999" customHeight="1" thickBot="1">
      <c r="A54" s="320"/>
      <c r="B54" s="26">
        <f t="shared" si="13"/>
        <v>52</v>
      </c>
      <c r="C54" s="27">
        <f t="shared" si="14"/>
        <v>52</v>
      </c>
      <c r="D54" s="28" t="s">
        <v>138</v>
      </c>
      <c r="E54" s="28" t="s">
        <v>139</v>
      </c>
      <c r="F54" s="29">
        <v>5</v>
      </c>
      <c r="G54" s="363">
        <v>1.5</v>
      </c>
      <c r="H54" s="377">
        <v>56.412757499999998</v>
      </c>
      <c r="I54" s="368">
        <f t="shared" si="7"/>
        <v>80.58965357142857</v>
      </c>
      <c r="J54" s="131"/>
      <c r="K54" s="132"/>
      <c r="L54" s="133"/>
      <c r="M54" s="134"/>
      <c r="N54" s="135"/>
      <c r="O54" s="136"/>
      <c r="P54" s="137"/>
      <c r="Q54" s="138"/>
      <c r="R54" s="139"/>
      <c r="S54" s="140"/>
      <c r="T54" s="141"/>
      <c r="U54" s="136"/>
      <c r="V54" s="142"/>
      <c r="W54" s="143"/>
      <c r="X54" s="30">
        <f t="shared" si="8"/>
        <v>0</v>
      </c>
      <c r="Y54" s="30">
        <f t="shared" si="9"/>
        <v>0</v>
      </c>
      <c r="Z54" s="31">
        <f t="shared" si="10"/>
        <v>0</v>
      </c>
      <c r="AA54" s="31">
        <f t="shared" si="11"/>
        <v>0</v>
      </c>
      <c r="AB54" s="194">
        <f t="shared" si="12"/>
        <v>0</v>
      </c>
    </row>
    <row r="55" spans="1:28" ht="20.399999999999999" customHeight="1" thickBot="1">
      <c r="A55" s="320"/>
      <c r="B55" s="26">
        <f t="shared" si="13"/>
        <v>53</v>
      </c>
      <c r="C55" s="27">
        <f t="shared" si="14"/>
        <v>53</v>
      </c>
      <c r="D55" s="28" t="s">
        <v>140</v>
      </c>
      <c r="E55" s="28" t="s">
        <v>141</v>
      </c>
      <c r="F55" s="29">
        <v>10</v>
      </c>
      <c r="G55" s="363">
        <v>1</v>
      </c>
      <c r="H55" s="377">
        <v>40.915770000000002</v>
      </c>
      <c r="I55" s="368">
        <f t="shared" si="7"/>
        <v>58.451100000000004</v>
      </c>
      <c r="J55" s="131"/>
      <c r="K55" s="132"/>
      <c r="L55" s="133"/>
      <c r="M55" s="134"/>
      <c r="N55" s="135"/>
      <c r="O55" s="136"/>
      <c r="P55" s="137"/>
      <c r="Q55" s="138"/>
      <c r="R55" s="139"/>
      <c r="S55" s="140"/>
      <c r="T55" s="141"/>
      <c r="U55" s="136"/>
      <c r="V55" s="142"/>
      <c r="W55" s="143"/>
      <c r="X55" s="30">
        <f t="shared" si="8"/>
        <v>0</v>
      </c>
      <c r="Y55" s="30">
        <f t="shared" si="9"/>
        <v>0</v>
      </c>
      <c r="Z55" s="31">
        <f t="shared" si="10"/>
        <v>0</v>
      </c>
      <c r="AA55" s="31">
        <f t="shared" si="11"/>
        <v>0</v>
      </c>
      <c r="AB55" s="194">
        <f t="shared" si="12"/>
        <v>0</v>
      </c>
    </row>
    <row r="56" spans="1:28" ht="20.399999999999999" customHeight="1" thickBot="1">
      <c r="A56" s="321"/>
      <c r="B56" s="32">
        <f t="shared" si="13"/>
        <v>54</v>
      </c>
      <c r="C56" s="33">
        <f t="shared" si="14"/>
        <v>54</v>
      </c>
      <c r="D56" s="34" t="s">
        <v>142</v>
      </c>
      <c r="E56" s="34" t="s">
        <v>143</v>
      </c>
      <c r="F56" s="35">
        <v>10</v>
      </c>
      <c r="G56" s="364">
        <v>1.3</v>
      </c>
      <c r="H56" s="378">
        <v>51.457444500000001</v>
      </c>
      <c r="I56" s="368">
        <f t="shared" si="7"/>
        <v>73.510635000000008</v>
      </c>
      <c r="J56" s="148"/>
      <c r="K56" s="176"/>
      <c r="L56" s="150"/>
      <c r="M56" s="151"/>
      <c r="N56" s="152"/>
      <c r="O56" s="153"/>
      <c r="P56" s="154"/>
      <c r="Q56" s="155"/>
      <c r="R56" s="156"/>
      <c r="S56" s="157"/>
      <c r="T56" s="158"/>
      <c r="U56" s="153"/>
      <c r="V56" s="159"/>
      <c r="W56" s="160"/>
      <c r="X56" s="36">
        <f t="shared" si="8"/>
        <v>0</v>
      </c>
      <c r="Y56" s="36">
        <f t="shared" si="9"/>
        <v>0</v>
      </c>
      <c r="Z56" s="37">
        <f t="shared" si="10"/>
        <v>0</v>
      </c>
      <c r="AA56" s="37">
        <f t="shared" si="11"/>
        <v>0</v>
      </c>
      <c r="AB56" s="195">
        <f t="shared" si="12"/>
        <v>0</v>
      </c>
    </row>
    <row r="57" spans="1:28" ht="20.399999999999999" customHeight="1" thickBot="1">
      <c r="A57" s="323" t="s">
        <v>144</v>
      </c>
      <c r="B57" s="20">
        <f t="shared" si="13"/>
        <v>55</v>
      </c>
      <c r="C57" s="21">
        <f t="shared" si="14"/>
        <v>55</v>
      </c>
      <c r="D57" s="22" t="s">
        <v>145</v>
      </c>
      <c r="E57" s="22" t="s">
        <v>146</v>
      </c>
      <c r="F57" s="23">
        <v>5</v>
      </c>
      <c r="G57" s="362">
        <v>1.55</v>
      </c>
      <c r="H57" s="376">
        <v>57.139673250000001</v>
      </c>
      <c r="I57" s="368">
        <f t="shared" si="7"/>
        <v>81.628104642857153</v>
      </c>
      <c r="J57" s="118"/>
      <c r="K57" s="119"/>
      <c r="L57" s="120"/>
      <c r="M57" s="121"/>
      <c r="N57" s="122"/>
      <c r="O57" s="123"/>
      <c r="P57" s="124"/>
      <c r="Q57" s="125"/>
      <c r="R57" s="126"/>
      <c r="S57" s="127"/>
      <c r="T57" s="128"/>
      <c r="U57" s="123"/>
      <c r="V57" s="129"/>
      <c r="W57" s="130"/>
      <c r="X57" s="24">
        <f t="shared" si="8"/>
        <v>0</v>
      </c>
      <c r="Y57" s="24">
        <f t="shared" si="9"/>
        <v>0</v>
      </c>
      <c r="Z57" s="25">
        <f t="shared" si="10"/>
        <v>0</v>
      </c>
      <c r="AA57" s="25">
        <f t="shared" si="11"/>
        <v>0</v>
      </c>
      <c r="AB57" s="193">
        <f t="shared" si="12"/>
        <v>0</v>
      </c>
    </row>
    <row r="58" spans="1:28" ht="20.399999999999999" customHeight="1" thickBot="1">
      <c r="A58" s="320"/>
      <c r="B58" s="26">
        <f t="shared" si="13"/>
        <v>56</v>
      </c>
      <c r="C58" s="27">
        <f t="shared" si="14"/>
        <v>56</v>
      </c>
      <c r="D58" s="28" t="s">
        <v>147</v>
      </c>
      <c r="E58" s="28" t="s">
        <v>148</v>
      </c>
      <c r="F58" s="29">
        <v>2</v>
      </c>
      <c r="G58" s="363">
        <v>1.05</v>
      </c>
      <c r="H58" s="377">
        <v>46.166130750000001</v>
      </c>
      <c r="I58" s="368">
        <f t="shared" si="7"/>
        <v>65.951615357142856</v>
      </c>
      <c r="J58" s="131"/>
      <c r="K58" s="132"/>
      <c r="L58" s="133"/>
      <c r="M58" s="134"/>
      <c r="N58" s="135"/>
      <c r="O58" s="136"/>
      <c r="P58" s="137"/>
      <c r="Q58" s="138"/>
      <c r="R58" s="139"/>
      <c r="S58" s="140"/>
      <c r="T58" s="141"/>
      <c r="U58" s="136"/>
      <c r="V58" s="142"/>
      <c r="W58" s="143"/>
      <c r="X58" s="30">
        <f t="shared" si="8"/>
        <v>0</v>
      </c>
      <c r="Y58" s="30">
        <f t="shared" si="9"/>
        <v>0</v>
      </c>
      <c r="Z58" s="31">
        <f t="shared" si="10"/>
        <v>0</v>
      </c>
      <c r="AA58" s="31">
        <f t="shared" si="11"/>
        <v>0</v>
      </c>
      <c r="AB58" s="194">
        <f t="shared" si="12"/>
        <v>0</v>
      </c>
    </row>
    <row r="59" spans="1:28" ht="20.399999999999999" customHeight="1" thickBot="1">
      <c r="A59" s="320"/>
      <c r="B59" s="26">
        <f t="shared" si="13"/>
        <v>57</v>
      </c>
      <c r="C59" s="27">
        <f t="shared" si="14"/>
        <v>57</v>
      </c>
      <c r="D59" s="28" t="s">
        <v>149</v>
      </c>
      <c r="E59" s="28" t="s">
        <v>150</v>
      </c>
      <c r="F59" s="29">
        <v>1</v>
      </c>
      <c r="G59" s="363">
        <v>1.5</v>
      </c>
      <c r="H59" s="377">
        <v>55.500622499999999</v>
      </c>
      <c r="I59" s="368">
        <f t="shared" si="7"/>
        <v>79.286603571428572</v>
      </c>
      <c r="J59" s="131"/>
      <c r="K59" s="132"/>
      <c r="L59" s="133"/>
      <c r="M59" s="134"/>
      <c r="N59" s="135"/>
      <c r="O59" s="136"/>
      <c r="P59" s="137"/>
      <c r="Q59" s="138"/>
      <c r="R59" s="139"/>
      <c r="S59" s="140"/>
      <c r="T59" s="141"/>
      <c r="U59" s="136"/>
      <c r="V59" s="142"/>
      <c r="W59" s="143"/>
      <c r="X59" s="30">
        <f t="shared" si="8"/>
        <v>0</v>
      </c>
      <c r="Y59" s="30">
        <f t="shared" si="9"/>
        <v>0</v>
      </c>
      <c r="Z59" s="31">
        <f t="shared" si="10"/>
        <v>0</v>
      </c>
      <c r="AA59" s="31">
        <f t="shared" si="11"/>
        <v>0</v>
      </c>
      <c r="AB59" s="194">
        <f t="shared" si="12"/>
        <v>0</v>
      </c>
    </row>
    <row r="60" spans="1:28" ht="20.399999999999999" customHeight="1" thickBot="1">
      <c r="A60" s="321"/>
      <c r="B60" s="32">
        <f t="shared" si="13"/>
        <v>58</v>
      </c>
      <c r="C60" s="33">
        <f t="shared" si="14"/>
        <v>58</v>
      </c>
      <c r="D60" s="34" t="s">
        <v>151</v>
      </c>
      <c r="E60" s="34" t="s">
        <v>152</v>
      </c>
      <c r="F60" s="35">
        <v>5</v>
      </c>
      <c r="G60" s="364">
        <v>1.3</v>
      </c>
      <c r="H60" s="378">
        <v>64.525174500000006</v>
      </c>
      <c r="I60" s="368">
        <f t="shared" si="7"/>
        <v>92.178820714285735</v>
      </c>
      <c r="J60" s="148"/>
      <c r="K60" s="176"/>
      <c r="L60" s="150"/>
      <c r="M60" s="151"/>
      <c r="N60" s="152"/>
      <c r="O60" s="153"/>
      <c r="P60" s="154"/>
      <c r="Q60" s="155"/>
      <c r="R60" s="156"/>
      <c r="S60" s="157"/>
      <c r="T60" s="158"/>
      <c r="U60" s="153"/>
      <c r="V60" s="159"/>
      <c r="W60" s="160"/>
      <c r="X60" s="36">
        <f t="shared" si="8"/>
        <v>0</v>
      </c>
      <c r="Y60" s="36">
        <f t="shared" si="9"/>
        <v>0</v>
      </c>
      <c r="Z60" s="37">
        <f t="shared" si="10"/>
        <v>0</v>
      </c>
      <c r="AA60" s="37">
        <f t="shared" si="11"/>
        <v>0</v>
      </c>
      <c r="AB60" s="195">
        <f t="shared" si="12"/>
        <v>0</v>
      </c>
    </row>
    <row r="61" spans="1:28" ht="20.399999999999999" customHeight="1" thickBot="1">
      <c r="A61" s="319" t="s">
        <v>153</v>
      </c>
      <c r="B61" s="20">
        <f t="shared" si="13"/>
        <v>59</v>
      </c>
      <c r="C61" s="21">
        <f t="shared" si="14"/>
        <v>59</v>
      </c>
      <c r="D61" s="22" t="s">
        <v>154</v>
      </c>
      <c r="E61" s="22" t="s">
        <v>155</v>
      </c>
      <c r="F61" s="23">
        <v>10</v>
      </c>
      <c r="G61" s="362">
        <v>1.65</v>
      </c>
      <c r="H61" s="376">
        <v>75.644844750000004</v>
      </c>
      <c r="I61" s="368">
        <f t="shared" si="7"/>
        <v>108.06406392857144</v>
      </c>
      <c r="J61" s="118"/>
      <c r="K61" s="119"/>
      <c r="L61" s="120"/>
      <c r="M61" s="121"/>
      <c r="N61" s="122"/>
      <c r="O61" s="123"/>
      <c r="P61" s="124"/>
      <c r="Q61" s="125"/>
      <c r="R61" s="126"/>
      <c r="S61" s="127"/>
      <c r="T61" s="128"/>
      <c r="U61" s="123"/>
      <c r="V61" s="129"/>
      <c r="W61" s="130"/>
      <c r="X61" s="24">
        <f t="shared" si="8"/>
        <v>0</v>
      </c>
      <c r="Y61" s="24">
        <f t="shared" si="9"/>
        <v>0</v>
      </c>
      <c r="Z61" s="25">
        <f t="shared" si="10"/>
        <v>0</v>
      </c>
      <c r="AA61" s="25">
        <f t="shared" si="11"/>
        <v>0</v>
      </c>
      <c r="AB61" s="193">
        <f t="shared" si="12"/>
        <v>0</v>
      </c>
    </row>
    <row r="62" spans="1:28" ht="20.399999999999999" customHeight="1" thickBot="1">
      <c r="A62" s="320"/>
      <c r="B62" s="26">
        <f t="shared" si="13"/>
        <v>60</v>
      </c>
      <c r="C62" s="27">
        <f t="shared" si="14"/>
        <v>60</v>
      </c>
      <c r="D62" s="28" t="s">
        <v>156</v>
      </c>
      <c r="E62" s="28" t="s">
        <v>157</v>
      </c>
      <c r="F62" s="29">
        <v>11</v>
      </c>
      <c r="G62" s="363">
        <v>4.5999999999999996</v>
      </c>
      <c r="H62" s="377">
        <v>214.288434</v>
      </c>
      <c r="I62" s="368">
        <f t="shared" si="7"/>
        <v>306.12633428571428</v>
      </c>
      <c r="J62" s="131"/>
      <c r="K62" s="132"/>
      <c r="L62" s="133"/>
      <c r="M62" s="134"/>
      <c r="N62" s="135"/>
      <c r="O62" s="136"/>
      <c r="P62" s="137"/>
      <c r="Q62" s="138"/>
      <c r="R62" s="139"/>
      <c r="S62" s="140"/>
      <c r="T62" s="141"/>
      <c r="U62" s="136"/>
      <c r="V62" s="142"/>
      <c r="W62" s="143"/>
      <c r="X62" s="30">
        <f t="shared" si="8"/>
        <v>0</v>
      </c>
      <c r="Y62" s="30">
        <f t="shared" si="9"/>
        <v>0</v>
      </c>
      <c r="Z62" s="31">
        <f t="shared" si="10"/>
        <v>0</v>
      </c>
      <c r="AA62" s="31">
        <f t="shared" si="11"/>
        <v>0</v>
      </c>
      <c r="AB62" s="194">
        <f t="shared" si="12"/>
        <v>0</v>
      </c>
    </row>
    <row r="63" spans="1:28" ht="20.399999999999999" customHeight="1" thickBot="1">
      <c r="A63" s="321"/>
      <c r="B63" s="32">
        <f t="shared" si="13"/>
        <v>61</v>
      </c>
      <c r="C63" s="33">
        <f t="shared" si="14"/>
        <v>61</v>
      </c>
      <c r="D63" s="34" t="s">
        <v>158</v>
      </c>
      <c r="E63" s="34" t="s">
        <v>159</v>
      </c>
      <c r="F63" s="35">
        <v>5</v>
      </c>
      <c r="G63" s="364">
        <v>3.9</v>
      </c>
      <c r="H63" s="378">
        <v>157.57411350000001</v>
      </c>
      <c r="I63" s="368">
        <f t="shared" si="7"/>
        <v>225.10587642857146</v>
      </c>
      <c r="J63" s="148"/>
      <c r="K63" s="176"/>
      <c r="L63" s="150"/>
      <c r="M63" s="151"/>
      <c r="N63" s="152"/>
      <c r="O63" s="181"/>
      <c r="P63" s="154"/>
      <c r="Q63" s="155"/>
      <c r="R63" s="156"/>
      <c r="S63" s="157"/>
      <c r="T63" s="158"/>
      <c r="U63" s="153"/>
      <c r="V63" s="159"/>
      <c r="W63" s="160"/>
      <c r="X63" s="36">
        <f t="shared" si="8"/>
        <v>0</v>
      </c>
      <c r="Y63" s="36">
        <f t="shared" si="9"/>
        <v>0</v>
      </c>
      <c r="Z63" s="37">
        <f t="shared" si="10"/>
        <v>0</v>
      </c>
      <c r="AA63" s="37">
        <f t="shared" si="11"/>
        <v>0</v>
      </c>
      <c r="AB63" s="195">
        <f t="shared" si="12"/>
        <v>0</v>
      </c>
    </row>
    <row r="64" spans="1:28" ht="20.399999999999999" customHeight="1" thickBot="1">
      <c r="A64" s="51" t="s">
        <v>160</v>
      </c>
      <c r="B64" s="39">
        <f t="shared" si="13"/>
        <v>62</v>
      </c>
      <c r="C64" s="40">
        <f t="shared" si="14"/>
        <v>62</v>
      </c>
      <c r="D64" s="41" t="s">
        <v>161</v>
      </c>
      <c r="E64" s="41" t="s">
        <v>162</v>
      </c>
      <c r="F64" s="42">
        <v>15</v>
      </c>
      <c r="G64" s="356">
        <v>1.25</v>
      </c>
      <c r="H64" s="379">
        <v>77.238288749999995</v>
      </c>
      <c r="I64" s="368">
        <f t="shared" si="7"/>
        <v>110.3404125</v>
      </c>
      <c r="J64" s="161"/>
      <c r="K64" s="182"/>
      <c r="L64" s="163"/>
      <c r="M64" s="164"/>
      <c r="N64" s="165"/>
      <c r="O64" s="183"/>
      <c r="P64" s="167"/>
      <c r="Q64" s="168"/>
      <c r="R64" s="169"/>
      <c r="S64" s="170"/>
      <c r="T64" s="171"/>
      <c r="U64" s="166"/>
      <c r="V64" s="172"/>
      <c r="W64" s="173"/>
      <c r="X64" s="43">
        <f t="shared" si="8"/>
        <v>0</v>
      </c>
      <c r="Y64" s="43">
        <f t="shared" si="9"/>
        <v>0</v>
      </c>
      <c r="Z64" s="44">
        <f t="shared" si="10"/>
        <v>0</v>
      </c>
      <c r="AA64" s="44">
        <f t="shared" si="11"/>
        <v>0</v>
      </c>
      <c r="AB64" s="196">
        <f t="shared" si="12"/>
        <v>0</v>
      </c>
    </row>
    <row r="65" spans="1:28" ht="20.399999999999999" customHeight="1" thickBot="1">
      <c r="A65" s="52" t="s">
        <v>163</v>
      </c>
      <c r="B65" s="39">
        <f t="shared" si="13"/>
        <v>63</v>
      </c>
      <c r="C65" s="40">
        <f t="shared" si="14"/>
        <v>63</v>
      </c>
      <c r="D65" s="41" t="s">
        <v>164</v>
      </c>
      <c r="E65" s="41" t="s">
        <v>165</v>
      </c>
      <c r="F65" s="42">
        <v>3</v>
      </c>
      <c r="G65" s="356">
        <v>3.7</v>
      </c>
      <c r="H65" s="379">
        <v>149.52871049999999</v>
      </c>
      <c r="I65" s="368">
        <f t="shared" si="7"/>
        <v>213.61244357142857</v>
      </c>
      <c r="J65" s="161"/>
      <c r="K65" s="182"/>
      <c r="L65" s="163"/>
      <c r="M65" s="164"/>
      <c r="N65" s="165"/>
      <c r="O65" s="183"/>
      <c r="P65" s="167"/>
      <c r="Q65" s="168"/>
      <c r="R65" s="169"/>
      <c r="S65" s="170"/>
      <c r="T65" s="171"/>
      <c r="U65" s="166"/>
      <c r="V65" s="172"/>
      <c r="W65" s="173"/>
      <c r="X65" s="43">
        <f t="shared" si="8"/>
        <v>0</v>
      </c>
      <c r="Y65" s="43">
        <f t="shared" si="9"/>
        <v>0</v>
      </c>
      <c r="Z65" s="44">
        <f t="shared" si="10"/>
        <v>0</v>
      </c>
      <c r="AA65" s="44">
        <f t="shared" si="11"/>
        <v>0</v>
      </c>
      <c r="AB65" s="196">
        <f t="shared" si="12"/>
        <v>0</v>
      </c>
    </row>
    <row r="66" spans="1:28" ht="20.399999999999999" customHeight="1" thickBot="1">
      <c r="A66" s="319" t="s">
        <v>166</v>
      </c>
      <c r="B66" s="20">
        <f t="shared" si="13"/>
        <v>64</v>
      </c>
      <c r="C66" s="21">
        <f t="shared" si="14"/>
        <v>64</v>
      </c>
      <c r="D66" s="22" t="s">
        <v>167</v>
      </c>
      <c r="E66" s="22" t="s">
        <v>168</v>
      </c>
      <c r="F66" s="23">
        <v>20</v>
      </c>
      <c r="G66" s="362">
        <v>0.7</v>
      </c>
      <c r="H66" s="376">
        <v>46.2526905</v>
      </c>
      <c r="I66" s="368">
        <f t="shared" si="7"/>
        <v>66.075272142857145</v>
      </c>
      <c r="J66" s="118"/>
      <c r="K66" s="119"/>
      <c r="L66" s="120"/>
      <c r="M66" s="121"/>
      <c r="N66" s="122"/>
      <c r="O66" s="123"/>
      <c r="P66" s="124"/>
      <c r="Q66" s="125"/>
      <c r="R66" s="126"/>
      <c r="S66" s="127"/>
      <c r="T66" s="128"/>
      <c r="U66" s="123"/>
      <c r="V66" s="129"/>
      <c r="W66" s="130"/>
      <c r="X66" s="24">
        <f t="shared" si="8"/>
        <v>0</v>
      </c>
      <c r="Y66" s="24">
        <f t="shared" si="9"/>
        <v>0</v>
      </c>
      <c r="Z66" s="25">
        <f t="shared" si="10"/>
        <v>0</v>
      </c>
      <c r="AA66" s="25">
        <f t="shared" si="11"/>
        <v>0</v>
      </c>
      <c r="AB66" s="193">
        <f t="shared" si="12"/>
        <v>0</v>
      </c>
    </row>
    <row r="67" spans="1:28" ht="20.399999999999999" customHeight="1" thickBot="1">
      <c r="A67" s="324"/>
      <c r="B67" s="32">
        <f t="shared" si="13"/>
        <v>65</v>
      </c>
      <c r="C67" s="33">
        <f t="shared" si="14"/>
        <v>65</v>
      </c>
      <c r="D67" s="34" t="s">
        <v>169</v>
      </c>
      <c r="E67" s="34" t="s">
        <v>170</v>
      </c>
      <c r="F67" s="35">
        <v>22</v>
      </c>
      <c r="G67" s="364">
        <v>0.7</v>
      </c>
      <c r="H67" s="378">
        <v>48.114190499999999</v>
      </c>
      <c r="I67" s="368">
        <f t="shared" si="7"/>
        <v>68.73455785714286</v>
      </c>
      <c r="J67" s="148"/>
      <c r="K67" s="176"/>
      <c r="L67" s="150"/>
      <c r="M67" s="151"/>
      <c r="N67" s="152"/>
      <c r="O67" s="181"/>
      <c r="P67" s="154"/>
      <c r="Q67" s="155"/>
      <c r="R67" s="156"/>
      <c r="S67" s="157"/>
      <c r="T67" s="158"/>
      <c r="U67" s="153"/>
      <c r="V67" s="159"/>
      <c r="W67" s="160"/>
      <c r="X67" s="36">
        <f t="shared" ref="X67:X99" si="15">SUM(J67:S67)</f>
        <v>0</v>
      </c>
      <c r="Y67" s="36">
        <f t="shared" ref="Y67:Y99" si="16">SUM(T67:W67)</f>
        <v>0</v>
      </c>
      <c r="Z67" s="37">
        <f t="shared" ref="Z67:Z98" si="17">G67*Y67</f>
        <v>0</v>
      </c>
      <c r="AA67" s="37">
        <f t="shared" ref="AA67:AA98" si="18">G67*X67</f>
        <v>0</v>
      </c>
      <c r="AB67" s="195">
        <f t="shared" ref="AB67:AB98" si="19">(X67+Y67)*I67</f>
        <v>0</v>
      </c>
    </row>
    <row r="68" spans="1:28" ht="20.399999999999999" customHeight="1" thickBot="1">
      <c r="A68" s="319" t="s">
        <v>171</v>
      </c>
      <c r="B68" s="20">
        <f t="shared" ref="B68:B98" si="20">B67+1</f>
        <v>66</v>
      </c>
      <c r="C68" s="21">
        <v>1</v>
      </c>
      <c r="D68" s="22" t="s">
        <v>172</v>
      </c>
      <c r="E68" s="22" t="s">
        <v>173</v>
      </c>
      <c r="F68" s="23">
        <v>10</v>
      </c>
      <c r="G68" s="362">
        <v>1.9</v>
      </c>
      <c r="H68" s="376">
        <v>94.912409999999994</v>
      </c>
      <c r="I68" s="368">
        <f t="shared" ref="I68:I98" si="21">H68/0.7</f>
        <v>135.58915714285715</v>
      </c>
      <c r="J68" s="118"/>
      <c r="K68" s="119"/>
      <c r="L68" s="120"/>
      <c r="M68" s="121"/>
      <c r="N68" s="122"/>
      <c r="O68" s="184"/>
      <c r="P68" s="124"/>
      <c r="Q68" s="125"/>
      <c r="R68" s="126"/>
      <c r="S68" s="127"/>
      <c r="T68" s="128"/>
      <c r="U68" s="123"/>
      <c r="V68" s="129"/>
      <c r="W68" s="130"/>
      <c r="X68" s="24">
        <f t="shared" si="15"/>
        <v>0</v>
      </c>
      <c r="Y68" s="24">
        <f t="shared" si="16"/>
        <v>0</v>
      </c>
      <c r="Z68" s="25">
        <f t="shared" si="17"/>
        <v>0</v>
      </c>
      <c r="AA68" s="25">
        <f t="shared" si="18"/>
        <v>0</v>
      </c>
      <c r="AB68" s="193">
        <f t="shared" si="19"/>
        <v>0</v>
      </c>
    </row>
    <row r="69" spans="1:28" ht="20.399999999999999" customHeight="1" thickBot="1">
      <c r="A69" s="320"/>
      <c r="B69" s="26">
        <f t="shared" si="20"/>
        <v>67</v>
      </c>
      <c r="C69" s="27">
        <v>2</v>
      </c>
      <c r="D69" s="28" t="s">
        <v>174</v>
      </c>
      <c r="E69" s="28" t="s">
        <v>175</v>
      </c>
      <c r="F69" s="29">
        <v>5</v>
      </c>
      <c r="G69" s="363">
        <v>3.15</v>
      </c>
      <c r="H69" s="377">
        <v>147.43408500000001</v>
      </c>
      <c r="I69" s="368">
        <f t="shared" si="21"/>
        <v>210.62012142857145</v>
      </c>
      <c r="J69" s="131"/>
      <c r="K69" s="132"/>
      <c r="L69" s="133"/>
      <c r="M69" s="134"/>
      <c r="N69" s="135"/>
      <c r="O69" s="185"/>
      <c r="P69" s="137"/>
      <c r="Q69" s="138"/>
      <c r="R69" s="139"/>
      <c r="S69" s="140"/>
      <c r="T69" s="141"/>
      <c r="U69" s="136"/>
      <c r="V69" s="142"/>
      <c r="W69" s="143"/>
      <c r="X69" s="30">
        <f t="shared" si="15"/>
        <v>0</v>
      </c>
      <c r="Y69" s="30">
        <f t="shared" si="16"/>
        <v>0</v>
      </c>
      <c r="Z69" s="31">
        <f t="shared" si="17"/>
        <v>0</v>
      </c>
      <c r="AA69" s="31">
        <f t="shared" si="18"/>
        <v>0</v>
      </c>
      <c r="AB69" s="194">
        <f t="shared" si="19"/>
        <v>0</v>
      </c>
    </row>
    <row r="70" spans="1:28" ht="20.399999999999999" customHeight="1" thickBot="1">
      <c r="A70" s="320"/>
      <c r="B70" s="26">
        <f t="shared" si="20"/>
        <v>68</v>
      </c>
      <c r="C70" s="27">
        <v>3</v>
      </c>
      <c r="D70" s="28" t="s">
        <v>176</v>
      </c>
      <c r="E70" s="28" t="s">
        <v>177</v>
      </c>
      <c r="F70" s="29">
        <v>4</v>
      </c>
      <c r="G70" s="363">
        <v>2.7</v>
      </c>
      <c r="H70" s="377">
        <v>125.74323</v>
      </c>
      <c r="I70" s="368">
        <f t="shared" si="21"/>
        <v>179.63318571428573</v>
      </c>
      <c r="J70" s="131"/>
      <c r="K70" s="132"/>
      <c r="L70" s="133"/>
      <c r="M70" s="134"/>
      <c r="N70" s="135"/>
      <c r="O70" s="185"/>
      <c r="P70" s="137"/>
      <c r="Q70" s="138"/>
      <c r="R70" s="139"/>
      <c r="S70" s="140"/>
      <c r="T70" s="141"/>
      <c r="U70" s="136"/>
      <c r="V70" s="142"/>
      <c r="W70" s="143"/>
      <c r="X70" s="30">
        <f t="shared" si="15"/>
        <v>0</v>
      </c>
      <c r="Y70" s="30">
        <f t="shared" si="16"/>
        <v>0</v>
      </c>
      <c r="Z70" s="31">
        <f t="shared" si="17"/>
        <v>0</v>
      </c>
      <c r="AA70" s="31">
        <f t="shared" si="18"/>
        <v>0</v>
      </c>
      <c r="AB70" s="194">
        <f t="shared" si="19"/>
        <v>0</v>
      </c>
    </row>
    <row r="71" spans="1:28" ht="20.399999999999999" customHeight="1" thickBot="1">
      <c r="A71" s="320"/>
      <c r="B71" s="26">
        <f t="shared" si="20"/>
        <v>69</v>
      </c>
      <c r="C71" s="27">
        <v>4</v>
      </c>
      <c r="D71" s="28" t="s">
        <v>178</v>
      </c>
      <c r="E71" s="28" t="s">
        <v>179</v>
      </c>
      <c r="F71" s="29">
        <v>15</v>
      </c>
      <c r="G71" s="363">
        <v>1.57</v>
      </c>
      <c r="H71" s="377">
        <v>91.869843000000003</v>
      </c>
      <c r="I71" s="368">
        <f t="shared" si="21"/>
        <v>131.24263285714287</v>
      </c>
      <c r="J71" s="131"/>
      <c r="K71" s="132"/>
      <c r="L71" s="133"/>
      <c r="M71" s="134"/>
      <c r="N71" s="135"/>
      <c r="O71" s="185"/>
      <c r="P71" s="137"/>
      <c r="Q71" s="138"/>
      <c r="R71" s="139"/>
      <c r="S71" s="140"/>
      <c r="T71" s="141"/>
      <c r="U71" s="136"/>
      <c r="V71" s="142"/>
      <c r="W71" s="143"/>
      <c r="X71" s="30">
        <f t="shared" si="15"/>
        <v>0</v>
      </c>
      <c r="Y71" s="30">
        <f t="shared" si="16"/>
        <v>0</v>
      </c>
      <c r="Z71" s="31">
        <f t="shared" si="17"/>
        <v>0</v>
      </c>
      <c r="AA71" s="31">
        <f t="shared" si="18"/>
        <v>0</v>
      </c>
      <c r="AB71" s="194">
        <f t="shared" si="19"/>
        <v>0</v>
      </c>
    </row>
    <row r="72" spans="1:28" ht="20.399999999999999" customHeight="1" thickBot="1">
      <c r="A72" s="320"/>
      <c r="B72" s="26">
        <f t="shared" si="20"/>
        <v>70</v>
      </c>
      <c r="C72" s="27">
        <v>5</v>
      </c>
      <c r="D72" s="28" t="s">
        <v>180</v>
      </c>
      <c r="E72" s="28" t="s">
        <v>181</v>
      </c>
      <c r="F72" s="29">
        <v>15</v>
      </c>
      <c r="G72" s="363">
        <v>1.56</v>
      </c>
      <c r="H72" s="377">
        <v>92.806944000000001</v>
      </c>
      <c r="I72" s="368">
        <f t="shared" si="21"/>
        <v>132.58134857142858</v>
      </c>
      <c r="J72" s="131"/>
      <c r="K72" s="132"/>
      <c r="L72" s="133"/>
      <c r="M72" s="134"/>
      <c r="N72" s="135"/>
      <c r="O72" s="136"/>
      <c r="P72" s="137"/>
      <c r="Q72" s="138"/>
      <c r="R72" s="139"/>
      <c r="S72" s="140"/>
      <c r="T72" s="141"/>
      <c r="U72" s="136"/>
      <c r="V72" s="142"/>
      <c r="W72" s="143"/>
      <c r="X72" s="30">
        <f t="shared" si="15"/>
        <v>0</v>
      </c>
      <c r="Y72" s="30">
        <f t="shared" si="16"/>
        <v>0</v>
      </c>
      <c r="Z72" s="31">
        <f t="shared" si="17"/>
        <v>0</v>
      </c>
      <c r="AA72" s="31">
        <f t="shared" si="18"/>
        <v>0</v>
      </c>
      <c r="AB72" s="194">
        <f t="shared" si="19"/>
        <v>0</v>
      </c>
    </row>
    <row r="73" spans="1:28" ht="20.399999999999999" customHeight="1" thickBot="1">
      <c r="A73" s="320"/>
      <c r="B73" s="26">
        <f t="shared" si="20"/>
        <v>71</v>
      </c>
      <c r="C73" s="27">
        <v>6</v>
      </c>
      <c r="D73" s="28" t="s">
        <v>182</v>
      </c>
      <c r="E73" s="28" t="s">
        <v>183</v>
      </c>
      <c r="F73" s="29">
        <v>20</v>
      </c>
      <c r="G73" s="363">
        <v>0.7</v>
      </c>
      <c r="H73" s="377">
        <v>68.649929999999998</v>
      </c>
      <c r="I73" s="368">
        <f t="shared" si="21"/>
        <v>98.07132857142858</v>
      </c>
      <c r="J73" s="131"/>
      <c r="K73" s="132"/>
      <c r="L73" s="133"/>
      <c r="M73" s="134"/>
      <c r="N73" s="135"/>
      <c r="O73" s="136"/>
      <c r="P73" s="137"/>
      <c r="Q73" s="138"/>
      <c r="R73" s="139"/>
      <c r="S73" s="140"/>
      <c r="T73" s="141"/>
      <c r="U73" s="136"/>
      <c r="V73" s="142"/>
      <c r="W73" s="143"/>
      <c r="X73" s="30">
        <f t="shared" si="15"/>
        <v>0</v>
      </c>
      <c r="Y73" s="30">
        <f t="shared" si="16"/>
        <v>0</v>
      </c>
      <c r="Z73" s="31">
        <f t="shared" si="17"/>
        <v>0</v>
      </c>
      <c r="AA73" s="31">
        <f t="shared" si="18"/>
        <v>0</v>
      </c>
      <c r="AB73" s="194">
        <f t="shared" si="19"/>
        <v>0</v>
      </c>
    </row>
    <row r="74" spans="1:28" ht="20.399999999999999" customHeight="1" thickBot="1">
      <c r="A74" s="320"/>
      <c r="B74" s="26">
        <f t="shared" si="20"/>
        <v>72</v>
      </c>
      <c r="C74" s="27">
        <v>7</v>
      </c>
      <c r="D74" s="28" t="s">
        <v>184</v>
      </c>
      <c r="E74" s="28" t="s">
        <v>185</v>
      </c>
      <c r="F74" s="29">
        <v>1</v>
      </c>
      <c r="G74" s="363">
        <v>5.55</v>
      </c>
      <c r="H74" s="377">
        <v>242.66404499999999</v>
      </c>
      <c r="I74" s="368">
        <f t="shared" si="21"/>
        <v>346.66292142857145</v>
      </c>
      <c r="J74" s="131"/>
      <c r="K74" s="132"/>
      <c r="L74" s="133"/>
      <c r="M74" s="134"/>
      <c r="N74" s="135"/>
      <c r="O74" s="136"/>
      <c r="P74" s="137"/>
      <c r="Q74" s="138"/>
      <c r="R74" s="139"/>
      <c r="S74" s="140"/>
      <c r="T74" s="141"/>
      <c r="U74" s="136"/>
      <c r="V74" s="142"/>
      <c r="W74" s="143"/>
      <c r="X74" s="30">
        <f t="shared" si="15"/>
        <v>0</v>
      </c>
      <c r="Y74" s="30">
        <f t="shared" si="16"/>
        <v>0</v>
      </c>
      <c r="Z74" s="31">
        <f t="shared" si="17"/>
        <v>0</v>
      </c>
      <c r="AA74" s="31">
        <f t="shared" si="18"/>
        <v>0</v>
      </c>
      <c r="AB74" s="194">
        <f t="shared" si="19"/>
        <v>0</v>
      </c>
    </row>
    <row r="75" spans="1:28" ht="20.399999999999999" customHeight="1" thickBot="1">
      <c r="A75" s="320"/>
      <c r="B75" s="26">
        <f t="shared" si="20"/>
        <v>73</v>
      </c>
      <c r="C75" s="27">
        <v>8</v>
      </c>
      <c r="D75" s="28" t="s">
        <v>186</v>
      </c>
      <c r="E75" s="28" t="s">
        <v>187</v>
      </c>
      <c r="F75" s="29">
        <v>10</v>
      </c>
      <c r="G75" s="363">
        <v>2.02</v>
      </c>
      <c r="H75" s="377">
        <v>101.647098</v>
      </c>
      <c r="I75" s="368">
        <f t="shared" si="21"/>
        <v>145.21014</v>
      </c>
      <c r="J75" s="131"/>
      <c r="K75" s="132"/>
      <c r="L75" s="133"/>
      <c r="M75" s="134"/>
      <c r="N75" s="135"/>
      <c r="O75" s="136"/>
      <c r="P75" s="137"/>
      <c r="Q75" s="138"/>
      <c r="R75" s="139"/>
      <c r="S75" s="140"/>
      <c r="T75" s="141"/>
      <c r="U75" s="136"/>
      <c r="V75" s="142"/>
      <c r="W75" s="143"/>
      <c r="X75" s="30">
        <f t="shared" si="15"/>
        <v>0</v>
      </c>
      <c r="Y75" s="30">
        <f t="shared" si="16"/>
        <v>0</v>
      </c>
      <c r="Z75" s="31">
        <f t="shared" si="17"/>
        <v>0</v>
      </c>
      <c r="AA75" s="31">
        <f t="shared" si="18"/>
        <v>0</v>
      </c>
      <c r="AB75" s="194">
        <f t="shared" si="19"/>
        <v>0</v>
      </c>
    </row>
    <row r="76" spans="1:28" ht="20.399999999999999" customHeight="1" thickBot="1">
      <c r="A76" s="320"/>
      <c r="B76" s="26">
        <f t="shared" si="20"/>
        <v>74</v>
      </c>
      <c r="C76" s="27">
        <v>9</v>
      </c>
      <c r="D76" s="28" t="s">
        <v>188</v>
      </c>
      <c r="E76" s="28" t="s">
        <v>189</v>
      </c>
      <c r="F76" s="29">
        <v>5</v>
      </c>
      <c r="G76" s="363">
        <v>2.5</v>
      </c>
      <c r="H76" s="377">
        <v>114.63554999999999</v>
      </c>
      <c r="I76" s="368">
        <f t="shared" si="21"/>
        <v>163.76507142857145</v>
      </c>
      <c r="J76" s="131"/>
      <c r="K76" s="132"/>
      <c r="L76" s="133"/>
      <c r="M76" s="134"/>
      <c r="N76" s="135"/>
      <c r="O76" s="136"/>
      <c r="P76" s="137"/>
      <c r="Q76" s="138"/>
      <c r="R76" s="139"/>
      <c r="S76" s="140"/>
      <c r="T76" s="141"/>
      <c r="U76" s="136"/>
      <c r="V76" s="142"/>
      <c r="W76" s="143"/>
      <c r="X76" s="30">
        <f t="shared" si="15"/>
        <v>0</v>
      </c>
      <c r="Y76" s="30">
        <f t="shared" si="16"/>
        <v>0</v>
      </c>
      <c r="Z76" s="31">
        <f t="shared" si="17"/>
        <v>0</v>
      </c>
      <c r="AA76" s="31">
        <f t="shared" si="18"/>
        <v>0</v>
      </c>
      <c r="AB76" s="194">
        <f t="shared" si="19"/>
        <v>0</v>
      </c>
    </row>
    <row r="77" spans="1:28" ht="20.399999999999999" customHeight="1" thickBot="1">
      <c r="A77" s="320"/>
      <c r="B77" s="26">
        <f t="shared" si="20"/>
        <v>75</v>
      </c>
      <c r="C77" s="27">
        <v>10</v>
      </c>
      <c r="D77" s="28" t="s">
        <v>190</v>
      </c>
      <c r="E77" s="28" t="s">
        <v>191</v>
      </c>
      <c r="F77" s="29">
        <v>10</v>
      </c>
      <c r="G77" s="363">
        <v>1.66</v>
      </c>
      <c r="H77" s="377">
        <v>86.129633999999996</v>
      </c>
      <c r="I77" s="368">
        <f t="shared" si="21"/>
        <v>123.04233428571429</v>
      </c>
      <c r="J77" s="131"/>
      <c r="K77" s="132"/>
      <c r="L77" s="133"/>
      <c r="M77" s="134"/>
      <c r="N77" s="135"/>
      <c r="O77" s="136"/>
      <c r="P77" s="137"/>
      <c r="Q77" s="138"/>
      <c r="R77" s="139"/>
      <c r="S77" s="140"/>
      <c r="T77" s="141"/>
      <c r="U77" s="136"/>
      <c r="V77" s="142"/>
      <c r="W77" s="143"/>
      <c r="X77" s="30">
        <f t="shared" si="15"/>
        <v>0</v>
      </c>
      <c r="Y77" s="30">
        <f t="shared" si="16"/>
        <v>0</v>
      </c>
      <c r="Z77" s="31">
        <f t="shared" si="17"/>
        <v>0</v>
      </c>
      <c r="AA77" s="31">
        <f t="shared" si="18"/>
        <v>0</v>
      </c>
      <c r="AB77" s="194">
        <f t="shared" si="19"/>
        <v>0</v>
      </c>
    </row>
    <row r="78" spans="1:28" ht="20.399999999999999" customHeight="1" thickBot="1">
      <c r="A78" s="320"/>
      <c r="B78" s="26">
        <f t="shared" si="20"/>
        <v>76</v>
      </c>
      <c r="C78" s="27">
        <v>11</v>
      </c>
      <c r="D78" s="28" t="s">
        <v>192</v>
      </c>
      <c r="E78" s="28" t="s">
        <v>193</v>
      </c>
      <c r="F78" s="29">
        <v>4</v>
      </c>
      <c r="G78" s="363">
        <v>2.7</v>
      </c>
      <c r="H78" s="377">
        <v>125.74323</v>
      </c>
      <c r="I78" s="368">
        <f t="shared" si="21"/>
        <v>179.63318571428573</v>
      </c>
      <c r="J78" s="131"/>
      <c r="K78" s="132"/>
      <c r="L78" s="133"/>
      <c r="M78" s="134"/>
      <c r="N78" s="135"/>
      <c r="O78" s="136"/>
      <c r="P78" s="137"/>
      <c r="Q78" s="138"/>
      <c r="R78" s="139"/>
      <c r="S78" s="140"/>
      <c r="T78" s="141"/>
      <c r="U78" s="136"/>
      <c r="V78" s="142"/>
      <c r="W78" s="143"/>
      <c r="X78" s="30">
        <f t="shared" si="15"/>
        <v>0</v>
      </c>
      <c r="Y78" s="30">
        <f t="shared" si="16"/>
        <v>0</v>
      </c>
      <c r="Z78" s="31">
        <f t="shared" si="17"/>
        <v>0</v>
      </c>
      <c r="AA78" s="31">
        <f t="shared" si="18"/>
        <v>0</v>
      </c>
      <c r="AB78" s="194">
        <f t="shared" si="19"/>
        <v>0</v>
      </c>
    </row>
    <row r="79" spans="1:28" ht="20.399999999999999" customHeight="1" thickBot="1">
      <c r="A79" s="320"/>
      <c r="B79" s="26">
        <f t="shared" si="20"/>
        <v>77</v>
      </c>
      <c r="C79" s="27">
        <v>12</v>
      </c>
      <c r="D79" s="28" t="s">
        <v>194</v>
      </c>
      <c r="E79" s="28" t="s">
        <v>195</v>
      </c>
      <c r="F79" s="29">
        <v>6</v>
      </c>
      <c r="G79" s="363">
        <v>2.25</v>
      </c>
      <c r="H79" s="377">
        <v>110.62237500000001</v>
      </c>
      <c r="I79" s="368">
        <f t="shared" si="21"/>
        <v>158.03196428571431</v>
      </c>
      <c r="J79" s="131"/>
      <c r="K79" s="132"/>
      <c r="L79" s="133"/>
      <c r="M79" s="134"/>
      <c r="N79" s="135"/>
      <c r="O79" s="136"/>
      <c r="P79" s="137"/>
      <c r="Q79" s="138"/>
      <c r="R79" s="139"/>
      <c r="S79" s="140"/>
      <c r="T79" s="141"/>
      <c r="U79" s="136"/>
      <c r="V79" s="142"/>
      <c r="W79" s="143"/>
      <c r="X79" s="30">
        <f t="shared" si="15"/>
        <v>0</v>
      </c>
      <c r="Y79" s="30">
        <f t="shared" si="16"/>
        <v>0</v>
      </c>
      <c r="Z79" s="31">
        <f t="shared" si="17"/>
        <v>0</v>
      </c>
      <c r="AA79" s="31">
        <f t="shared" si="18"/>
        <v>0</v>
      </c>
      <c r="AB79" s="194">
        <f t="shared" si="19"/>
        <v>0</v>
      </c>
    </row>
    <row r="80" spans="1:28" ht="20.399999999999999" customHeight="1" thickBot="1">
      <c r="A80" s="320"/>
      <c r="B80" s="26">
        <f t="shared" si="20"/>
        <v>78</v>
      </c>
      <c r="C80" s="27">
        <v>13</v>
      </c>
      <c r="D80" s="28" t="s">
        <v>196</v>
      </c>
      <c r="E80" s="28" t="s">
        <v>197</v>
      </c>
      <c r="F80" s="29">
        <v>2</v>
      </c>
      <c r="G80" s="363">
        <v>3.4</v>
      </c>
      <c r="H80" s="377">
        <v>151.68816000000001</v>
      </c>
      <c r="I80" s="368">
        <f t="shared" si="21"/>
        <v>216.69737142857144</v>
      </c>
      <c r="J80" s="131"/>
      <c r="K80" s="132"/>
      <c r="L80" s="133"/>
      <c r="M80" s="134"/>
      <c r="N80" s="135"/>
      <c r="O80" s="136"/>
      <c r="P80" s="137"/>
      <c r="Q80" s="138"/>
      <c r="R80" s="139"/>
      <c r="S80" s="140"/>
      <c r="T80" s="141"/>
      <c r="U80" s="136"/>
      <c r="V80" s="142"/>
      <c r="W80" s="143"/>
      <c r="X80" s="30">
        <f t="shared" si="15"/>
        <v>0</v>
      </c>
      <c r="Y80" s="30">
        <f t="shared" si="16"/>
        <v>0</v>
      </c>
      <c r="Z80" s="31">
        <f t="shared" si="17"/>
        <v>0</v>
      </c>
      <c r="AA80" s="31">
        <f t="shared" si="18"/>
        <v>0</v>
      </c>
      <c r="AB80" s="194">
        <f t="shared" si="19"/>
        <v>0</v>
      </c>
    </row>
    <row r="81" spans="1:28" ht="20.399999999999999" customHeight="1" thickBot="1">
      <c r="A81" s="320"/>
      <c r="B81" s="26">
        <f t="shared" si="20"/>
        <v>79</v>
      </c>
      <c r="C81" s="27">
        <v>14</v>
      </c>
      <c r="D81" s="28" t="s">
        <v>198</v>
      </c>
      <c r="E81" s="28" t="s">
        <v>199</v>
      </c>
      <c r="F81" s="29">
        <v>1</v>
      </c>
      <c r="G81" s="363">
        <v>1.41</v>
      </c>
      <c r="H81" s="377">
        <v>63.282459000000003</v>
      </c>
      <c r="I81" s="368">
        <f t="shared" si="21"/>
        <v>90.403512857142871</v>
      </c>
      <c r="J81" s="131"/>
      <c r="K81" s="132"/>
      <c r="L81" s="133"/>
      <c r="M81" s="134"/>
      <c r="N81" s="135"/>
      <c r="O81" s="136"/>
      <c r="P81" s="137"/>
      <c r="Q81" s="138"/>
      <c r="R81" s="139"/>
      <c r="S81" s="140"/>
      <c r="T81" s="141"/>
      <c r="U81" s="136"/>
      <c r="V81" s="142"/>
      <c r="W81" s="143"/>
      <c r="X81" s="30">
        <f t="shared" si="15"/>
        <v>0</v>
      </c>
      <c r="Y81" s="30">
        <f t="shared" si="16"/>
        <v>0</v>
      </c>
      <c r="Z81" s="31">
        <f t="shared" si="17"/>
        <v>0</v>
      </c>
      <c r="AA81" s="31">
        <f t="shared" si="18"/>
        <v>0</v>
      </c>
      <c r="AB81" s="194">
        <f t="shared" si="19"/>
        <v>0</v>
      </c>
    </row>
    <row r="82" spans="1:28" ht="20.399999999999999" customHeight="1" thickBot="1">
      <c r="A82" s="320"/>
      <c r="B82" s="26">
        <f t="shared" si="20"/>
        <v>80</v>
      </c>
      <c r="C82" s="27">
        <v>15</v>
      </c>
      <c r="D82" s="28" t="s">
        <v>200</v>
      </c>
      <c r="E82" s="28" t="s">
        <v>201</v>
      </c>
      <c r="F82" s="29">
        <v>2</v>
      </c>
      <c r="G82" s="363">
        <v>3.8</v>
      </c>
      <c r="H82" s="377">
        <v>169.01982000000001</v>
      </c>
      <c r="I82" s="368">
        <f t="shared" si="21"/>
        <v>241.45688571428573</v>
      </c>
      <c r="J82" s="131"/>
      <c r="K82" s="132"/>
      <c r="L82" s="133"/>
      <c r="M82" s="134"/>
      <c r="N82" s="135"/>
      <c r="O82" s="136"/>
      <c r="P82" s="137"/>
      <c r="Q82" s="138"/>
      <c r="R82" s="139"/>
      <c r="S82" s="140"/>
      <c r="T82" s="141"/>
      <c r="U82" s="136"/>
      <c r="V82" s="142"/>
      <c r="W82" s="143"/>
      <c r="X82" s="30">
        <f t="shared" si="15"/>
        <v>0</v>
      </c>
      <c r="Y82" s="30">
        <f t="shared" si="16"/>
        <v>0</v>
      </c>
      <c r="Z82" s="31">
        <f t="shared" si="17"/>
        <v>0</v>
      </c>
      <c r="AA82" s="31">
        <f t="shared" si="18"/>
        <v>0</v>
      </c>
      <c r="AB82" s="194">
        <f t="shared" si="19"/>
        <v>0</v>
      </c>
    </row>
    <row r="83" spans="1:28" ht="20.399999999999999" customHeight="1" thickBot="1">
      <c r="A83" s="320"/>
      <c r="B83" s="48">
        <f t="shared" si="20"/>
        <v>81</v>
      </c>
      <c r="C83" s="49">
        <v>16</v>
      </c>
      <c r="D83" s="50" t="s">
        <v>202</v>
      </c>
      <c r="E83" s="50" t="s">
        <v>203</v>
      </c>
      <c r="F83" s="29">
        <v>5</v>
      </c>
      <c r="G83" s="363">
        <v>2.2999999999999998</v>
      </c>
      <c r="H83" s="377">
        <v>110.60157</v>
      </c>
      <c r="I83" s="368">
        <f t="shared" si="21"/>
        <v>158.00224285714285</v>
      </c>
      <c r="J83" s="131"/>
      <c r="K83" s="132"/>
      <c r="L83" s="133"/>
      <c r="M83" s="134"/>
      <c r="N83" s="135"/>
      <c r="O83" s="136"/>
      <c r="P83" s="137"/>
      <c r="Q83" s="138"/>
      <c r="R83" s="139"/>
      <c r="S83" s="140"/>
      <c r="T83" s="141"/>
      <c r="U83" s="136"/>
      <c r="V83" s="142"/>
      <c r="W83" s="143"/>
      <c r="X83" s="30">
        <f t="shared" si="15"/>
        <v>0</v>
      </c>
      <c r="Y83" s="30">
        <f t="shared" si="16"/>
        <v>0</v>
      </c>
      <c r="Z83" s="31">
        <f t="shared" si="17"/>
        <v>0</v>
      </c>
      <c r="AA83" s="31">
        <f t="shared" si="18"/>
        <v>0</v>
      </c>
      <c r="AB83" s="194">
        <f t="shared" si="19"/>
        <v>0</v>
      </c>
    </row>
    <row r="84" spans="1:28" ht="20.399999999999999" customHeight="1" thickBot="1">
      <c r="A84" s="320"/>
      <c r="B84" s="26">
        <f t="shared" si="20"/>
        <v>82</v>
      </c>
      <c r="C84" s="27">
        <v>17</v>
      </c>
      <c r="D84" s="28" t="s">
        <v>204</v>
      </c>
      <c r="E84" s="28" t="s">
        <v>205</v>
      </c>
      <c r="F84" s="29">
        <v>20</v>
      </c>
      <c r="G84" s="363">
        <v>1.22</v>
      </c>
      <c r="H84" s="377">
        <v>97.512377999999998</v>
      </c>
      <c r="I84" s="368">
        <f t="shared" si="21"/>
        <v>139.30339714285714</v>
      </c>
      <c r="J84" s="131"/>
      <c r="K84" s="132"/>
      <c r="L84" s="133"/>
      <c r="M84" s="134"/>
      <c r="N84" s="135"/>
      <c r="O84" s="136"/>
      <c r="P84" s="137"/>
      <c r="Q84" s="138"/>
      <c r="R84" s="139"/>
      <c r="S84" s="140"/>
      <c r="T84" s="141"/>
      <c r="U84" s="136"/>
      <c r="V84" s="142"/>
      <c r="W84" s="143"/>
      <c r="X84" s="30">
        <f t="shared" si="15"/>
        <v>0</v>
      </c>
      <c r="Y84" s="30">
        <f t="shared" si="16"/>
        <v>0</v>
      </c>
      <c r="Z84" s="31">
        <f t="shared" si="17"/>
        <v>0</v>
      </c>
      <c r="AA84" s="31">
        <f t="shared" si="18"/>
        <v>0</v>
      </c>
      <c r="AB84" s="194">
        <f t="shared" si="19"/>
        <v>0</v>
      </c>
    </row>
    <row r="85" spans="1:28" ht="20.399999999999999" customHeight="1" thickBot="1">
      <c r="A85" s="320"/>
      <c r="B85" s="26">
        <f t="shared" si="20"/>
        <v>83</v>
      </c>
      <c r="C85" s="27">
        <v>18</v>
      </c>
      <c r="D85" s="28" t="s">
        <v>206</v>
      </c>
      <c r="E85" s="28" t="s">
        <v>207</v>
      </c>
      <c r="F85" s="29">
        <v>2</v>
      </c>
      <c r="G85" s="363">
        <v>3.45</v>
      </c>
      <c r="H85" s="377">
        <v>153.85735500000001</v>
      </c>
      <c r="I85" s="368">
        <f t="shared" si="21"/>
        <v>219.79622142857147</v>
      </c>
      <c r="J85" s="131"/>
      <c r="K85" s="132"/>
      <c r="L85" s="133"/>
      <c r="M85" s="134"/>
      <c r="N85" s="135"/>
      <c r="O85" s="136"/>
      <c r="P85" s="137"/>
      <c r="Q85" s="138"/>
      <c r="R85" s="139"/>
      <c r="S85" s="140"/>
      <c r="T85" s="141"/>
      <c r="U85" s="136"/>
      <c r="V85" s="142"/>
      <c r="W85" s="143"/>
      <c r="X85" s="30">
        <f t="shared" si="15"/>
        <v>0</v>
      </c>
      <c r="Y85" s="30">
        <f t="shared" si="16"/>
        <v>0</v>
      </c>
      <c r="Z85" s="31">
        <f t="shared" si="17"/>
        <v>0</v>
      </c>
      <c r="AA85" s="31">
        <f t="shared" si="18"/>
        <v>0</v>
      </c>
      <c r="AB85" s="194">
        <f t="shared" si="19"/>
        <v>0</v>
      </c>
    </row>
    <row r="86" spans="1:28" ht="20.399999999999999" customHeight="1" thickBot="1">
      <c r="A86" s="320"/>
      <c r="B86" s="26">
        <f t="shared" si="20"/>
        <v>84</v>
      </c>
      <c r="C86" s="27">
        <v>19</v>
      </c>
      <c r="D86" s="28" t="s">
        <v>208</v>
      </c>
      <c r="E86" s="28" t="s">
        <v>209</v>
      </c>
      <c r="F86" s="29">
        <v>10</v>
      </c>
      <c r="G86" s="363">
        <v>2.0499999999999998</v>
      </c>
      <c r="H86" s="377">
        <v>102.843495</v>
      </c>
      <c r="I86" s="368">
        <f t="shared" si="21"/>
        <v>146.91927857142858</v>
      </c>
      <c r="J86" s="131"/>
      <c r="K86" s="132"/>
      <c r="L86" s="133"/>
      <c r="M86" s="134"/>
      <c r="N86" s="135"/>
      <c r="O86" s="136"/>
      <c r="P86" s="137"/>
      <c r="Q86" s="138"/>
      <c r="R86" s="139"/>
      <c r="S86" s="140"/>
      <c r="T86" s="141"/>
      <c r="U86" s="136"/>
      <c r="V86" s="142"/>
      <c r="W86" s="143"/>
      <c r="X86" s="30">
        <f t="shared" si="15"/>
        <v>0</v>
      </c>
      <c r="Y86" s="30">
        <f t="shared" si="16"/>
        <v>0</v>
      </c>
      <c r="Z86" s="31">
        <f t="shared" si="17"/>
        <v>0</v>
      </c>
      <c r="AA86" s="31">
        <f t="shared" si="18"/>
        <v>0</v>
      </c>
      <c r="AB86" s="194">
        <f t="shared" si="19"/>
        <v>0</v>
      </c>
    </row>
    <row r="87" spans="1:28" ht="20.399999999999999" customHeight="1" thickBot="1">
      <c r="A87" s="320"/>
      <c r="B87" s="26">
        <f t="shared" si="20"/>
        <v>85</v>
      </c>
      <c r="C87" s="27">
        <v>20</v>
      </c>
      <c r="D87" s="28" t="s">
        <v>210</v>
      </c>
      <c r="E87" s="28" t="s">
        <v>211</v>
      </c>
      <c r="F87" s="29">
        <v>5</v>
      </c>
      <c r="G87" s="363">
        <v>2.3199999999999998</v>
      </c>
      <c r="H87" s="377">
        <v>105.529968</v>
      </c>
      <c r="I87" s="368">
        <f t="shared" si="21"/>
        <v>150.75709714285713</v>
      </c>
      <c r="J87" s="131"/>
      <c r="K87" s="132"/>
      <c r="L87" s="133"/>
      <c r="M87" s="134"/>
      <c r="N87" s="135"/>
      <c r="O87" s="136"/>
      <c r="P87" s="137"/>
      <c r="Q87" s="138"/>
      <c r="R87" s="139"/>
      <c r="S87" s="140"/>
      <c r="T87" s="141"/>
      <c r="U87" s="136"/>
      <c r="V87" s="142"/>
      <c r="W87" s="143"/>
      <c r="X87" s="30">
        <f t="shared" si="15"/>
        <v>0</v>
      </c>
      <c r="Y87" s="30">
        <f t="shared" si="16"/>
        <v>0</v>
      </c>
      <c r="Z87" s="31">
        <f t="shared" si="17"/>
        <v>0</v>
      </c>
      <c r="AA87" s="31">
        <f t="shared" si="18"/>
        <v>0</v>
      </c>
      <c r="AB87" s="194">
        <f t="shared" si="19"/>
        <v>0</v>
      </c>
    </row>
    <row r="88" spans="1:28" ht="20.399999999999999" customHeight="1" thickBot="1">
      <c r="A88" s="320"/>
      <c r="B88" s="26">
        <f t="shared" si="20"/>
        <v>86</v>
      </c>
      <c r="C88" s="27">
        <v>21</v>
      </c>
      <c r="D88" s="28" t="s">
        <v>212</v>
      </c>
      <c r="E88" s="28" t="s">
        <v>213</v>
      </c>
      <c r="F88" s="29">
        <v>2</v>
      </c>
      <c r="G88" s="363">
        <v>2.0699999999999998</v>
      </c>
      <c r="H88" s="377">
        <v>94.070792999999995</v>
      </c>
      <c r="I88" s="368">
        <f t="shared" si="21"/>
        <v>134.38684714285714</v>
      </c>
      <c r="J88" s="131"/>
      <c r="K88" s="132"/>
      <c r="L88" s="133"/>
      <c r="M88" s="134"/>
      <c r="N88" s="135"/>
      <c r="O88" s="136"/>
      <c r="P88" s="137"/>
      <c r="Q88" s="138"/>
      <c r="R88" s="139"/>
      <c r="S88" s="140"/>
      <c r="T88" s="141"/>
      <c r="U88" s="136"/>
      <c r="V88" s="142"/>
      <c r="W88" s="143"/>
      <c r="X88" s="30">
        <f t="shared" si="15"/>
        <v>0</v>
      </c>
      <c r="Y88" s="30">
        <f t="shared" si="16"/>
        <v>0</v>
      </c>
      <c r="Z88" s="31">
        <f t="shared" si="17"/>
        <v>0</v>
      </c>
      <c r="AA88" s="31">
        <f t="shared" si="18"/>
        <v>0</v>
      </c>
      <c r="AB88" s="194">
        <f t="shared" si="19"/>
        <v>0</v>
      </c>
    </row>
    <row r="89" spans="1:28" ht="20.399999999999999" customHeight="1" thickBot="1">
      <c r="A89" s="320"/>
      <c r="B89" s="26">
        <f t="shared" si="20"/>
        <v>87</v>
      </c>
      <c r="C89" s="27">
        <v>22</v>
      </c>
      <c r="D89" s="28" t="s">
        <v>214</v>
      </c>
      <c r="E89" s="28" t="s">
        <v>215</v>
      </c>
      <c r="F89" s="29">
        <v>5</v>
      </c>
      <c r="G89" s="363">
        <v>1.3</v>
      </c>
      <c r="H89" s="377">
        <v>77.620170000000002</v>
      </c>
      <c r="I89" s="368">
        <f t="shared" si="21"/>
        <v>110.88595714285715</v>
      </c>
      <c r="J89" s="131"/>
      <c r="K89" s="132"/>
      <c r="L89" s="133"/>
      <c r="M89" s="134"/>
      <c r="N89" s="135"/>
      <c r="O89" s="136"/>
      <c r="P89" s="137"/>
      <c r="Q89" s="138"/>
      <c r="R89" s="139"/>
      <c r="S89" s="140"/>
      <c r="T89" s="141"/>
      <c r="U89" s="136"/>
      <c r="V89" s="142"/>
      <c r="W89" s="143"/>
      <c r="X89" s="30">
        <f t="shared" si="15"/>
        <v>0</v>
      </c>
      <c r="Y89" s="30">
        <f t="shared" si="16"/>
        <v>0</v>
      </c>
      <c r="Z89" s="31">
        <f t="shared" si="17"/>
        <v>0</v>
      </c>
      <c r="AA89" s="31">
        <f t="shared" si="18"/>
        <v>0</v>
      </c>
      <c r="AB89" s="194">
        <f t="shared" si="19"/>
        <v>0</v>
      </c>
    </row>
    <row r="90" spans="1:28" ht="20.399999999999999" customHeight="1" thickBot="1">
      <c r="A90" s="320"/>
      <c r="B90" s="26">
        <f t="shared" si="20"/>
        <v>88</v>
      </c>
      <c r="C90" s="27">
        <v>23</v>
      </c>
      <c r="D90" s="28" t="s">
        <v>216</v>
      </c>
      <c r="E90" s="28" t="s">
        <v>217</v>
      </c>
      <c r="F90" s="29">
        <v>11</v>
      </c>
      <c r="G90" s="363">
        <v>0.85</v>
      </c>
      <c r="H90" s="377">
        <v>75.245114999999998</v>
      </c>
      <c r="I90" s="368">
        <f t="shared" si="21"/>
        <v>107.49302142857144</v>
      </c>
      <c r="J90" s="131"/>
      <c r="K90" s="132"/>
      <c r="L90" s="133"/>
      <c r="M90" s="134"/>
      <c r="N90" s="135"/>
      <c r="O90" s="136"/>
      <c r="P90" s="137"/>
      <c r="Q90" s="138"/>
      <c r="R90" s="139"/>
      <c r="S90" s="140"/>
      <c r="T90" s="141"/>
      <c r="U90" s="136"/>
      <c r="V90" s="142"/>
      <c r="W90" s="143"/>
      <c r="X90" s="30">
        <f t="shared" si="15"/>
        <v>0</v>
      </c>
      <c r="Y90" s="30">
        <f t="shared" si="16"/>
        <v>0</v>
      </c>
      <c r="Z90" s="31">
        <f t="shared" si="17"/>
        <v>0</v>
      </c>
      <c r="AA90" s="31">
        <f t="shared" si="18"/>
        <v>0</v>
      </c>
      <c r="AB90" s="194">
        <f t="shared" si="19"/>
        <v>0</v>
      </c>
    </row>
    <row r="91" spans="1:28" ht="20.399999999999999" customHeight="1" thickBot="1">
      <c r="A91" s="320"/>
      <c r="B91" s="26">
        <f t="shared" si="20"/>
        <v>89</v>
      </c>
      <c r="C91" s="27">
        <v>24</v>
      </c>
      <c r="D91" s="28" t="s">
        <v>218</v>
      </c>
      <c r="E91" s="28" t="s">
        <v>219</v>
      </c>
      <c r="F91" s="29">
        <v>2</v>
      </c>
      <c r="G91" s="363">
        <v>3</v>
      </c>
      <c r="H91" s="377">
        <v>134.35650000000001</v>
      </c>
      <c r="I91" s="368">
        <f t="shared" si="21"/>
        <v>191.93785714285718</v>
      </c>
      <c r="J91" s="131"/>
      <c r="K91" s="132"/>
      <c r="L91" s="133"/>
      <c r="M91" s="134"/>
      <c r="N91" s="135"/>
      <c r="O91" s="136"/>
      <c r="P91" s="137"/>
      <c r="Q91" s="138"/>
      <c r="R91" s="139"/>
      <c r="S91" s="140"/>
      <c r="T91" s="141"/>
      <c r="U91" s="136"/>
      <c r="V91" s="142"/>
      <c r="W91" s="143"/>
      <c r="X91" s="30">
        <f t="shared" si="15"/>
        <v>0</v>
      </c>
      <c r="Y91" s="30">
        <f t="shared" si="16"/>
        <v>0</v>
      </c>
      <c r="Z91" s="31">
        <f t="shared" si="17"/>
        <v>0</v>
      </c>
      <c r="AA91" s="31">
        <f t="shared" si="18"/>
        <v>0</v>
      </c>
      <c r="AB91" s="194">
        <f t="shared" si="19"/>
        <v>0</v>
      </c>
    </row>
    <row r="92" spans="1:28" ht="20.399999999999999" customHeight="1" thickBot="1">
      <c r="A92" s="320"/>
      <c r="B92" s="26">
        <f t="shared" si="20"/>
        <v>90</v>
      </c>
      <c r="C92" s="27">
        <v>25</v>
      </c>
      <c r="D92" s="28" t="s">
        <v>220</v>
      </c>
      <c r="E92" s="28" t="s">
        <v>221</v>
      </c>
      <c r="F92" s="29">
        <v>3</v>
      </c>
      <c r="G92" s="363">
        <v>2</v>
      </c>
      <c r="H92" s="377">
        <v>93.228300000000004</v>
      </c>
      <c r="I92" s="368">
        <f t="shared" si="21"/>
        <v>133.18328571428572</v>
      </c>
      <c r="J92" s="131"/>
      <c r="K92" s="132"/>
      <c r="L92" s="133"/>
      <c r="M92" s="134"/>
      <c r="N92" s="135"/>
      <c r="O92" s="136"/>
      <c r="P92" s="137"/>
      <c r="Q92" s="138"/>
      <c r="R92" s="139"/>
      <c r="S92" s="140"/>
      <c r="T92" s="141"/>
      <c r="U92" s="136"/>
      <c r="V92" s="142"/>
      <c r="W92" s="143"/>
      <c r="X92" s="30">
        <f t="shared" si="15"/>
        <v>0</v>
      </c>
      <c r="Y92" s="30">
        <f t="shared" si="16"/>
        <v>0</v>
      </c>
      <c r="Z92" s="31">
        <f t="shared" si="17"/>
        <v>0</v>
      </c>
      <c r="AA92" s="31">
        <f t="shared" si="18"/>
        <v>0</v>
      </c>
      <c r="AB92" s="194">
        <f t="shared" si="19"/>
        <v>0</v>
      </c>
    </row>
    <row r="93" spans="1:28" ht="20.399999999999999" customHeight="1" thickBot="1">
      <c r="A93" s="320"/>
      <c r="B93" s="26">
        <f t="shared" si="20"/>
        <v>91</v>
      </c>
      <c r="C93" s="27">
        <v>26</v>
      </c>
      <c r="D93" s="28" t="s">
        <v>222</v>
      </c>
      <c r="E93" s="28" t="s">
        <v>223</v>
      </c>
      <c r="F93" s="29">
        <v>3</v>
      </c>
      <c r="G93" s="363">
        <v>3.7</v>
      </c>
      <c r="H93" s="377">
        <v>157.52012999999999</v>
      </c>
      <c r="I93" s="368">
        <f t="shared" si="21"/>
        <v>225.02875714285716</v>
      </c>
      <c r="J93" s="131"/>
      <c r="K93" s="132"/>
      <c r="L93" s="133"/>
      <c r="M93" s="134"/>
      <c r="N93" s="135"/>
      <c r="O93" s="136"/>
      <c r="P93" s="137"/>
      <c r="Q93" s="138"/>
      <c r="R93" s="139"/>
      <c r="S93" s="140"/>
      <c r="T93" s="141"/>
      <c r="U93" s="136"/>
      <c r="V93" s="142"/>
      <c r="W93" s="143"/>
      <c r="X93" s="30">
        <f t="shared" si="15"/>
        <v>0</v>
      </c>
      <c r="Y93" s="30">
        <f t="shared" si="16"/>
        <v>0</v>
      </c>
      <c r="Z93" s="31">
        <f t="shared" si="17"/>
        <v>0</v>
      </c>
      <c r="AA93" s="31">
        <f t="shared" si="18"/>
        <v>0</v>
      </c>
      <c r="AB93" s="194">
        <f t="shared" si="19"/>
        <v>0</v>
      </c>
    </row>
    <row r="94" spans="1:28" ht="20.399999999999999" customHeight="1" thickBot="1">
      <c r="A94" s="320"/>
      <c r="B94" s="26">
        <f t="shared" si="20"/>
        <v>92</v>
      </c>
      <c r="C94" s="27">
        <v>27</v>
      </c>
      <c r="D94" s="28" t="s">
        <v>224</v>
      </c>
      <c r="E94" s="28" t="s">
        <v>225</v>
      </c>
      <c r="F94" s="29">
        <v>6</v>
      </c>
      <c r="G94" s="363">
        <v>1.05</v>
      </c>
      <c r="H94" s="377">
        <v>50.195895</v>
      </c>
      <c r="I94" s="368">
        <f t="shared" si="21"/>
        <v>71.708421428571427</v>
      </c>
      <c r="J94" s="131"/>
      <c r="K94" s="132"/>
      <c r="L94" s="133"/>
      <c r="M94" s="134"/>
      <c r="N94" s="135"/>
      <c r="O94" s="136"/>
      <c r="P94" s="137"/>
      <c r="Q94" s="138"/>
      <c r="R94" s="139"/>
      <c r="S94" s="140"/>
      <c r="T94" s="141"/>
      <c r="U94" s="136"/>
      <c r="V94" s="142"/>
      <c r="W94" s="143"/>
      <c r="X94" s="30">
        <f t="shared" si="15"/>
        <v>0</v>
      </c>
      <c r="Y94" s="30">
        <f t="shared" si="16"/>
        <v>0</v>
      </c>
      <c r="Z94" s="31">
        <f t="shared" si="17"/>
        <v>0</v>
      </c>
      <c r="AA94" s="31">
        <f t="shared" si="18"/>
        <v>0</v>
      </c>
      <c r="AB94" s="194">
        <f t="shared" si="19"/>
        <v>0</v>
      </c>
    </row>
    <row r="95" spans="1:28" ht="20.399999999999999" customHeight="1" thickBot="1">
      <c r="A95" s="321"/>
      <c r="B95" s="32">
        <f t="shared" si="20"/>
        <v>93</v>
      </c>
      <c r="C95" s="33">
        <v>28</v>
      </c>
      <c r="D95" s="34" t="s">
        <v>226</v>
      </c>
      <c r="E95" s="34" t="s">
        <v>227</v>
      </c>
      <c r="F95" s="35">
        <v>5</v>
      </c>
      <c r="G95" s="364">
        <v>1.2</v>
      </c>
      <c r="H95" s="377">
        <v>57.601379999999999</v>
      </c>
      <c r="I95" s="368">
        <f t="shared" si="21"/>
        <v>82.287685714285715</v>
      </c>
      <c r="J95" s="148"/>
      <c r="K95" s="176"/>
      <c r="L95" s="150"/>
      <c r="M95" s="151"/>
      <c r="N95" s="152"/>
      <c r="O95" s="153"/>
      <c r="P95" s="154"/>
      <c r="Q95" s="155"/>
      <c r="R95" s="156"/>
      <c r="S95" s="157"/>
      <c r="T95" s="158"/>
      <c r="U95" s="153"/>
      <c r="V95" s="159"/>
      <c r="W95" s="160"/>
      <c r="X95" s="36">
        <f t="shared" si="15"/>
        <v>0</v>
      </c>
      <c r="Y95" s="36">
        <f t="shared" si="16"/>
        <v>0</v>
      </c>
      <c r="Z95" s="37">
        <f t="shared" si="17"/>
        <v>0</v>
      </c>
      <c r="AA95" s="37">
        <f t="shared" si="18"/>
        <v>0</v>
      </c>
      <c r="AB95" s="195">
        <f t="shared" si="19"/>
        <v>0</v>
      </c>
    </row>
    <row r="96" spans="1:28" ht="20.399999999999999" customHeight="1" thickBot="1">
      <c r="A96" s="319" t="s">
        <v>228</v>
      </c>
      <c r="B96" s="20">
        <f t="shared" si="20"/>
        <v>94</v>
      </c>
      <c r="C96" s="21">
        <v>1</v>
      </c>
      <c r="D96" s="22" t="s">
        <v>229</v>
      </c>
      <c r="E96" s="22" t="s">
        <v>230</v>
      </c>
      <c r="F96" s="23">
        <v>16</v>
      </c>
      <c r="G96" s="362">
        <v>5.6</v>
      </c>
      <c r="H96" s="377">
        <v>241.95032399999999</v>
      </c>
      <c r="I96" s="368">
        <f t="shared" si="21"/>
        <v>345.64332000000002</v>
      </c>
      <c r="J96" s="118"/>
      <c r="K96" s="119"/>
      <c r="L96" s="120"/>
      <c r="M96" s="121"/>
      <c r="N96" s="122"/>
      <c r="O96" s="123"/>
      <c r="P96" s="124"/>
      <c r="Q96" s="125"/>
      <c r="R96" s="126"/>
      <c r="S96" s="127"/>
      <c r="T96" s="128"/>
      <c r="U96" s="123"/>
      <c r="V96" s="129"/>
      <c r="W96" s="130"/>
      <c r="X96" s="24">
        <f t="shared" si="15"/>
        <v>0</v>
      </c>
      <c r="Y96" s="24">
        <f t="shared" si="16"/>
        <v>0</v>
      </c>
      <c r="Z96" s="25">
        <f t="shared" si="17"/>
        <v>0</v>
      </c>
      <c r="AA96" s="25">
        <f t="shared" si="18"/>
        <v>0</v>
      </c>
      <c r="AB96" s="193">
        <f t="shared" si="19"/>
        <v>0</v>
      </c>
    </row>
    <row r="97" spans="1:28" ht="20.399999999999999" customHeight="1" thickBot="1">
      <c r="A97" s="320"/>
      <c r="B97" s="26">
        <f t="shared" si="20"/>
        <v>95</v>
      </c>
      <c r="C97" s="27">
        <v>2</v>
      </c>
      <c r="D97" s="28" t="s">
        <v>231</v>
      </c>
      <c r="E97" s="28" t="s">
        <v>232</v>
      </c>
      <c r="F97" s="29">
        <v>105</v>
      </c>
      <c r="G97" s="363">
        <v>21</v>
      </c>
      <c r="H97" s="377">
        <v>940.78348500000004</v>
      </c>
      <c r="I97" s="368">
        <f t="shared" si="21"/>
        <v>1343.9764071428574</v>
      </c>
      <c r="J97" s="131"/>
      <c r="K97" s="132"/>
      <c r="L97" s="133"/>
      <c r="M97" s="134"/>
      <c r="N97" s="135"/>
      <c r="O97" s="136"/>
      <c r="P97" s="137"/>
      <c r="Q97" s="138"/>
      <c r="R97" s="139"/>
      <c r="S97" s="140"/>
      <c r="T97" s="141"/>
      <c r="U97" s="136"/>
      <c r="V97" s="142"/>
      <c r="W97" s="143"/>
      <c r="X97" s="30">
        <f t="shared" si="15"/>
        <v>0</v>
      </c>
      <c r="Y97" s="30">
        <f t="shared" si="16"/>
        <v>0</v>
      </c>
      <c r="Z97" s="31">
        <f t="shared" si="17"/>
        <v>0</v>
      </c>
      <c r="AA97" s="31">
        <f t="shared" si="18"/>
        <v>0</v>
      </c>
      <c r="AB97" s="194">
        <f t="shared" si="19"/>
        <v>0</v>
      </c>
    </row>
    <row r="98" spans="1:28" ht="20.399999999999999" customHeight="1" thickBot="1">
      <c r="A98" s="321"/>
      <c r="B98" s="32">
        <f t="shared" si="20"/>
        <v>96</v>
      </c>
      <c r="C98" s="33">
        <v>3</v>
      </c>
      <c r="D98" s="34" t="s">
        <v>233</v>
      </c>
      <c r="E98" s="34" t="s">
        <v>234</v>
      </c>
      <c r="F98" s="35">
        <v>304</v>
      </c>
      <c r="G98" s="364">
        <v>101.93</v>
      </c>
      <c r="H98" s="378">
        <v>4771.1548925999996</v>
      </c>
      <c r="I98" s="368">
        <f t="shared" si="21"/>
        <v>6815.9355608571423</v>
      </c>
      <c r="J98" s="148"/>
      <c r="K98" s="176"/>
      <c r="L98" s="150"/>
      <c r="M98" s="151"/>
      <c r="N98" s="152"/>
      <c r="O98" s="153"/>
      <c r="P98" s="154"/>
      <c r="Q98" s="155"/>
      <c r="R98" s="156"/>
      <c r="S98" s="157"/>
      <c r="T98" s="158"/>
      <c r="U98" s="153"/>
      <c r="V98" s="159"/>
      <c r="W98" s="160"/>
      <c r="X98" s="36">
        <f t="shared" si="15"/>
        <v>0</v>
      </c>
      <c r="Y98" s="36">
        <f t="shared" si="16"/>
        <v>0</v>
      </c>
      <c r="Z98" s="37">
        <f t="shared" si="17"/>
        <v>0</v>
      </c>
      <c r="AA98" s="37">
        <f t="shared" si="18"/>
        <v>0</v>
      </c>
      <c r="AB98" s="195">
        <f t="shared" si="19"/>
        <v>0</v>
      </c>
    </row>
    <row r="99" spans="1:28" ht="46.65" customHeight="1" thickBot="1">
      <c r="A99" s="53"/>
      <c r="B99" s="54"/>
      <c r="C99" s="54"/>
      <c r="D99" s="54"/>
      <c r="E99" s="55" t="s">
        <v>235</v>
      </c>
      <c r="F99" s="56">
        <f>SUM(F3:F95)</f>
        <v>538</v>
      </c>
      <c r="G99" s="365">
        <f>SUM(G3:G95)</f>
        <v>248.7700000000001</v>
      </c>
      <c r="H99" s="371"/>
      <c r="I99" s="369">
        <f>SUM(I3:I95)</f>
        <v>14916.337669542856</v>
      </c>
      <c r="J99" s="57">
        <f t="shared" ref="J99:W99" si="22">5*(J95+J89+J87+J83+J76+J69+J63+J60+J57+J54+J42+J25+J24+J23+J20+J15+J53)+1*(J81+J74+J59+J44+J43+J35+J34+J33+J32+J31+J30+J18+J17+J16+J13+J12+J11+J10+J9+J8+J7+J6+J4+J3)+6*(J94+J79+J41+J40)+3*(J93+J92+J65+J52+J51+J38+J22+J21+J19+J14)+2*(J91+J88+J85+J82+J80+J58+J50+J49+J48+J47+J46+J45+J37+J36+J5)+11*(J90+J62)+10*(J86+J77+J75+J68+J61+J56+J55)+20*(J66+J73+J84)+4*(J78+J70)+15*(J72+J71+J64)+22*J67+21*(J39+J29)+25*(J28+J27)+26*J26+16*J96+304*J98+105*J97</f>
        <v>0</v>
      </c>
      <c r="K99" s="58">
        <f t="shared" si="22"/>
        <v>0</v>
      </c>
      <c r="L99" s="59">
        <f t="shared" si="22"/>
        <v>0</v>
      </c>
      <c r="M99" s="60">
        <f t="shared" si="22"/>
        <v>0</v>
      </c>
      <c r="N99" s="61">
        <f t="shared" si="22"/>
        <v>0</v>
      </c>
      <c r="O99" s="62">
        <f t="shared" si="22"/>
        <v>0</v>
      </c>
      <c r="P99" s="63">
        <f t="shared" si="22"/>
        <v>0</v>
      </c>
      <c r="Q99" s="64">
        <f t="shared" si="22"/>
        <v>0</v>
      </c>
      <c r="R99" s="65">
        <f t="shared" si="22"/>
        <v>0</v>
      </c>
      <c r="S99" s="66">
        <f t="shared" si="22"/>
        <v>0</v>
      </c>
      <c r="T99" s="67">
        <f t="shared" si="22"/>
        <v>0</v>
      </c>
      <c r="U99" s="68">
        <f t="shared" si="22"/>
        <v>0</v>
      </c>
      <c r="V99" s="69">
        <f t="shared" si="22"/>
        <v>0</v>
      </c>
      <c r="W99" s="59">
        <f t="shared" si="22"/>
        <v>0</v>
      </c>
      <c r="X99" s="70">
        <f t="shared" si="15"/>
        <v>0</v>
      </c>
      <c r="Y99" s="70">
        <f t="shared" si="16"/>
        <v>0</v>
      </c>
      <c r="Z99" s="71">
        <f>SUM(Z3:Z98)</f>
        <v>0</v>
      </c>
      <c r="AA99" s="71">
        <f>SUM(AA3:AA98)</f>
        <v>0</v>
      </c>
      <c r="AB99" s="197">
        <f>SUM(AB3:AB98)</f>
        <v>0</v>
      </c>
    </row>
    <row r="100" spans="1:28" ht="40.65" customHeight="1" thickBot="1">
      <c r="A100" s="72"/>
      <c r="B100" s="73"/>
      <c r="C100" s="73"/>
      <c r="D100" s="73"/>
      <c r="E100" s="73"/>
      <c r="F100" s="74"/>
      <c r="G100" s="75"/>
      <c r="H100" s="372"/>
      <c r="I100" s="190"/>
      <c r="J100" s="76"/>
      <c r="K100" s="76"/>
      <c r="L100" s="77"/>
      <c r="M100" s="77"/>
      <c r="N100" s="78"/>
      <c r="O100" s="78"/>
      <c r="P100" s="78"/>
      <c r="Q100" s="78"/>
      <c r="R100" s="78"/>
      <c r="S100" s="78"/>
      <c r="T100" s="77"/>
      <c r="U100" s="77"/>
      <c r="V100" s="79"/>
      <c r="W100" s="80"/>
      <c r="X100" s="81" t="s">
        <v>236</v>
      </c>
      <c r="Y100" s="82">
        <f>SUM(X99,Y99)</f>
        <v>0</v>
      </c>
      <c r="Z100" s="81" t="s">
        <v>237</v>
      </c>
      <c r="AA100" s="83">
        <f>SUM(Z99:AA99)</f>
        <v>0</v>
      </c>
      <c r="AB100" s="198"/>
    </row>
    <row r="101" spans="1:28" ht="18.899999999999999" customHeight="1" thickTop="1" thickBot="1">
      <c r="A101" s="340" t="s">
        <v>238</v>
      </c>
      <c r="B101" s="281"/>
      <c r="C101" s="281"/>
      <c r="D101" s="281"/>
      <c r="E101" s="281"/>
      <c r="F101" s="341"/>
      <c r="G101" s="280" t="s">
        <v>239</v>
      </c>
      <c r="H101" s="357"/>
      <c r="I101" s="281"/>
      <c r="J101" s="281"/>
      <c r="K101" s="282"/>
      <c r="L101" s="283"/>
      <c r="M101" s="284"/>
      <c r="N101" s="308" t="s">
        <v>240</v>
      </c>
      <c r="O101" s="309"/>
      <c r="P101" s="285" t="s">
        <v>241</v>
      </c>
      <c r="Q101" s="286"/>
      <c r="R101" s="286"/>
      <c r="S101" s="287"/>
      <c r="T101" s="84"/>
      <c r="U101" s="85"/>
      <c r="V101" s="86"/>
      <c r="W101" s="288" t="s">
        <v>242</v>
      </c>
      <c r="X101" s="289"/>
      <c r="Y101" s="289"/>
      <c r="Z101" s="290">
        <f>AB99</f>
        <v>0</v>
      </c>
      <c r="AA101" s="289"/>
      <c r="AB101" s="291"/>
    </row>
    <row r="102" spans="1:28" ht="23.1" customHeight="1" thickBot="1">
      <c r="A102" s="342" t="s">
        <v>243</v>
      </c>
      <c r="B102" s="343"/>
      <c r="C102" s="349"/>
      <c r="D102" s="350"/>
      <c r="E102" s="350"/>
      <c r="F102" s="351"/>
      <c r="G102" s="213"/>
      <c r="H102" s="358"/>
      <c r="I102" s="214"/>
      <c r="J102" s="215"/>
      <c r="K102" s="216"/>
      <c r="L102" s="87"/>
      <c r="M102" s="88"/>
      <c r="N102" s="310"/>
      <c r="O102" s="269"/>
      <c r="P102" s="270" t="s">
        <v>244</v>
      </c>
      <c r="Q102" s="271"/>
      <c r="R102" s="271"/>
      <c r="S102" s="272"/>
      <c r="T102" s="89"/>
      <c r="U102" s="90"/>
      <c r="V102" s="91"/>
      <c r="W102" s="273"/>
      <c r="X102" s="233"/>
      <c r="Y102" s="233"/>
      <c r="Z102" s="274"/>
      <c r="AA102" s="233"/>
      <c r="AB102" s="260"/>
    </row>
    <row r="103" spans="1:28" ht="24" customHeight="1" thickTop="1" thickBot="1">
      <c r="A103" s="344" t="s">
        <v>245</v>
      </c>
      <c r="B103" s="345"/>
      <c r="C103" s="186"/>
      <c r="D103" s="187"/>
      <c r="E103" s="217"/>
      <c r="F103" s="218"/>
      <c r="G103" s="218"/>
      <c r="H103" s="218"/>
      <c r="I103" s="218"/>
      <c r="J103" s="218"/>
      <c r="K103" s="219"/>
      <c r="L103" s="92"/>
      <c r="M103" s="88"/>
      <c r="N103" s="310"/>
      <c r="O103" s="269"/>
      <c r="P103" s="302" t="s">
        <v>246</v>
      </c>
      <c r="Q103" s="303"/>
      <c r="R103" s="303"/>
      <c r="S103" s="304"/>
      <c r="T103" s="84"/>
      <c r="U103" s="85"/>
      <c r="V103" s="93"/>
      <c r="W103" s="275" t="s">
        <v>247</v>
      </c>
      <c r="X103" s="252"/>
      <c r="Y103" s="252"/>
      <c r="Z103" s="276">
        <f>Z99*(7.05-6.78)*3</f>
        <v>0</v>
      </c>
      <c r="AA103" s="252"/>
      <c r="AB103" s="277"/>
    </row>
    <row r="104" spans="1:28" ht="20.100000000000001" customHeight="1" thickTop="1" thickBot="1">
      <c r="A104" s="346" t="s">
        <v>248</v>
      </c>
      <c r="B104" s="347"/>
      <c r="C104" s="352"/>
      <c r="D104" s="353"/>
      <c r="E104" s="353"/>
      <c r="F104" s="354"/>
      <c r="G104" s="220"/>
      <c r="H104" s="359"/>
      <c r="I104" s="221"/>
      <c r="J104" s="222"/>
      <c r="K104" s="223"/>
      <c r="L104" s="94"/>
      <c r="M104" s="88"/>
      <c r="N104" s="311"/>
      <c r="O104" s="312"/>
      <c r="P104" s="305" t="s">
        <v>249</v>
      </c>
      <c r="Q104" s="306"/>
      <c r="R104" s="306"/>
      <c r="S104" s="307"/>
      <c r="T104" s="89"/>
      <c r="U104" s="90"/>
      <c r="V104" s="95"/>
      <c r="W104" s="261"/>
      <c r="X104" s="233"/>
      <c r="Y104" s="233"/>
      <c r="Z104" s="233"/>
      <c r="AA104" s="233"/>
      <c r="AB104" s="199"/>
    </row>
    <row r="105" spans="1:28" ht="18.899999999999999" customHeight="1" thickTop="1">
      <c r="A105" s="314" t="s">
        <v>250</v>
      </c>
      <c r="B105" s="315"/>
      <c r="C105" s="316"/>
      <c r="D105" s="317"/>
      <c r="E105" s="317"/>
      <c r="F105" s="318"/>
      <c r="G105" s="209"/>
      <c r="H105" s="360"/>
      <c r="I105" s="210"/>
      <c r="J105" s="210"/>
      <c r="K105" s="224"/>
      <c r="L105" s="96"/>
      <c r="M105" s="97"/>
      <c r="N105" s="98"/>
      <c r="O105" s="98"/>
      <c r="P105" s="98"/>
      <c r="Q105" s="98"/>
      <c r="R105" s="98"/>
      <c r="S105" s="99"/>
      <c r="T105" s="85"/>
      <c r="U105" s="85"/>
      <c r="V105" s="100"/>
      <c r="W105" s="261"/>
      <c r="X105" s="252"/>
      <c r="Y105" s="252"/>
      <c r="Z105" s="252"/>
      <c r="AA105" s="252"/>
      <c r="AB105" s="199"/>
    </row>
    <row r="106" spans="1:28" ht="18.899999999999999" customHeight="1">
      <c r="A106" s="314" t="s">
        <v>251</v>
      </c>
      <c r="B106" s="315"/>
      <c r="C106" s="316"/>
      <c r="D106" s="317"/>
      <c r="E106" s="317"/>
      <c r="F106" s="318"/>
      <c r="G106" s="209"/>
      <c r="H106" s="360"/>
      <c r="I106" s="210"/>
      <c r="J106" s="211"/>
      <c r="K106" s="212"/>
      <c r="L106" s="101"/>
      <c r="M106" s="102"/>
      <c r="N106" s="262" t="s">
        <v>252</v>
      </c>
      <c r="O106" s="263"/>
      <c r="P106" s="264"/>
      <c r="Q106" s="265"/>
      <c r="R106" s="265"/>
      <c r="S106" s="263"/>
      <c r="T106" s="103"/>
      <c r="U106" s="90"/>
      <c r="V106" s="104"/>
      <c r="W106" s="261"/>
      <c r="X106" s="233"/>
      <c r="Y106" s="233"/>
      <c r="Z106" s="233"/>
      <c r="AA106" s="233"/>
      <c r="AB106" s="199"/>
    </row>
    <row r="107" spans="1:28" ht="18.899999999999999" customHeight="1">
      <c r="A107" s="314" t="s">
        <v>253</v>
      </c>
      <c r="B107" s="315"/>
      <c r="C107" s="316"/>
      <c r="D107" s="317"/>
      <c r="E107" s="317"/>
      <c r="F107" s="318"/>
      <c r="G107" s="209"/>
      <c r="H107" s="360"/>
      <c r="I107" s="210"/>
      <c r="J107" s="210"/>
      <c r="K107" s="224"/>
      <c r="L107" s="101"/>
      <c r="M107" s="102"/>
      <c r="N107" s="266" t="s">
        <v>254</v>
      </c>
      <c r="O107" s="267"/>
      <c r="P107" s="268" t="s">
        <v>255</v>
      </c>
      <c r="Q107" s="269"/>
      <c r="R107" s="269"/>
      <c r="S107" s="267"/>
      <c r="T107" s="103"/>
      <c r="U107" s="90"/>
      <c r="V107" s="105"/>
      <c r="W107" s="261"/>
      <c r="X107" s="252"/>
      <c r="Y107" s="252"/>
      <c r="Z107" s="252"/>
      <c r="AA107" s="252"/>
      <c r="AB107" s="199"/>
    </row>
    <row r="108" spans="1:28" ht="18.899999999999999" customHeight="1">
      <c r="A108" s="314" t="s">
        <v>256</v>
      </c>
      <c r="B108" s="315"/>
      <c r="C108" s="316"/>
      <c r="D108" s="317"/>
      <c r="E108" s="317"/>
      <c r="F108" s="318"/>
      <c r="G108" s="209"/>
      <c r="H108" s="360"/>
      <c r="I108" s="210"/>
      <c r="J108" s="210"/>
      <c r="K108" s="224"/>
      <c r="L108" s="101"/>
      <c r="M108" s="102"/>
      <c r="N108" s="313"/>
      <c r="O108" s="250"/>
      <c r="P108" s="248"/>
      <c r="Q108" s="249"/>
      <c r="R108" s="249"/>
      <c r="S108" s="250"/>
      <c r="T108" s="103"/>
      <c r="U108" s="90"/>
      <c r="V108" s="105"/>
      <c r="W108" s="251"/>
      <c r="X108" s="252"/>
      <c r="Y108" s="252"/>
      <c r="Z108" s="252"/>
      <c r="AA108" s="252"/>
      <c r="AB108" s="200"/>
    </row>
    <row r="109" spans="1:28" ht="18.899999999999999" customHeight="1">
      <c r="A109" s="314" t="s">
        <v>257</v>
      </c>
      <c r="B109" s="315"/>
      <c r="C109" s="253"/>
      <c r="D109" s="254"/>
      <c r="E109" s="254"/>
      <c r="F109" s="255"/>
      <c r="G109" s="209"/>
      <c r="H109" s="360"/>
      <c r="I109" s="210"/>
      <c r="J109" s="211"/>
      <c r="K109" s="212"/>
      <c r="L109" s="106"/>
      <c r="M109" s="107"/>
      <c r="N109" s="238"/>
      <c r="O109" s="239"/>
      <c r="P109" s="240"/>
      <c r="Q109" s="241"/>
      <c r="R109" s="241"/>
      <c r="S109" s="239"/>
      <c r="T109" s="108"/>
      <c r="U109" s="109"/>
      <c r="V109" s="110"/>
      <c r="W109" s="242"/>
      <c r="X109" s="243"/>
      <c r="Y109" s="243"/>
      <c r="Z109" s="243"/>
      <c r="AA109" s="201"/>
      <c r="AB109" s="246"/>
    </row>
    <row r="110" spans="1:28" ht="18.899999999999999" customHeight="1" thickBot="1">
      <c r="A110" s="325" t="s">
        <v>258</v>
      </c>
      <c r="B110" s="326"/>
      <c r="C110" s="256"/>
      <c r="D110" s="257"/>
      <c r="E110" s="257"/>
      <c r="F110" s="258"/>
      <c r="G110" s="348"/>
      <c r="H110" s="361"/>
      <c r="I110" s="337"/>
      <c r="J110" s="337"/>
      <c r="K110" s="339"/>
      <c r="L110" s="111"/>
      <c r="M110" s="112"/>
      <c r="N110" s="113"/>
      <c r="O110" s="114"/>
      <c r="P110" s="114"/>
      <c r="Q110" s="114"/>
      <c r="R110" s="114"/>
      <c r="S110" s="114"/>
      <c r="T110" s="90"/>
      <c r="U110" s="90"/>
      <c r="V110" s="95"/>
      <c r="W110" s="244"/>
      <c r="X110" s="245"/>
      <c r="Y110" s="245"/>
      <c r="Z110" s="245"/>
      <c r="AA110" s="202"/>
      <c r="AB110" s="247"/>
    </row>
    <row r="111" spans="1:28" ht="18.899999999999999" customHeight="1">
      <c r="A111" s="327" t="s">
        <v>259</v>
      </c>
      <c r="B111" s="328"/>
      <c r="C111" s="331"/>
      <c r="D111" s="332"/>
      <c r="E111" s="332"/>
      <c r="F111" s="333"/>
      <c r="G111" s="334"/>
      <c r="H111" s="332"/>
      <c r="I111" s="332"/>
      <c r="J111" s="332"/>
      <c r="K111" s="335"/>
      <c r="L111" s="225"/>
      <c r="M111" s="226"/>
      <c r="N111" s="227"/>
      <c r="O111" s="226"/>
      <c r="P111" s="227"/>
      <c r="Q111" s="226"/>
      <c r="R111" s="226"/>
      <c r="S111" s="226"/>
      <c r="T111" s="226"/>
      <c r="U111" s="226"/>
      <c r="V111" s="228"/>
      <c r="W111" s="232" t="s">
        <v>260</v>
      </c>
      <c r="X111" s="233"/>
      <c r="Y111" s="233"/>
      <c r="Z111" s="259">
        <f>Z101+Z103</f>
        <v>0</v>
      </c>
      <c r="AA111" s="233"/>
      <c r="AB111" s="260"/>
    </row>
    <row r="112" spans="1:28" ht="31.35" customHeight="1" thickBot="1">
      <c r="A112" s="329"/>
      <c r="B112" s="330"/>
      <c r="C112" s="336"/>
      <c r="D112" s="337"/>
      <c r="E112" s="337"/>
      <c r="F112" s="338"/>
      <c r="G112" s="336"/>
      <c r="H112" s="337"/>
      <c r="I112" s="337"/>
      <c r="J112" s="337"/>
      <c r="K112" s="339"/>
      <c r="L112" s="229"/>
      <c r="M112" s="230"/>
      <c r="N112" s="230"/>
      <c r="O112" s="230"/>
      <c r="P112" s="230"/>
      <c r="Q112" s="230"/>
      <c r="R112" s="230"/>
      <c r="S112" s="230"/>
      <c r="T112" s="230"/>
      <c r="U112" s="230"/>
      <c r="V112" s="231"/>
      <c r="W112" s="234" t="s">
        <v>261</v>
      </c>
      <c r="X112" s="235"/>
      <c r="Y112" s="235"/>
      <c r="Z112" s="236">
        <f>Z111*0.95</f>
        <v>0</v>
      </c>
      <c r="AA112" s="235"/>
      <c r="AB112" s="237"/>
    </row>
    <row r="113" spans="1:28" ht="39.75" customHeight="1">
      <c r="A113" s="115"/>
      <c r="B113" s="116"/>
      <c r="C113" s="117"/>
      <c r="D113" s="117"/>
      <c r="E113" s="203"/>
      <c r="F113" s="204"/>
      <c r="G113" s="205"/>
      <c r="H113" s="205"/>
      <c r="I113" s="204"/>
      <c r="J113" s="204"/>
      <c r="K113" s="205"/>
      <c r="L113" s="206"/>
      <c r="M113" s="206"/>
      <c r="N113" s="207"/>
      <c r="O113" s="206"/>
      <c r="P113" s="207"/>
      <c r="Q113" s="206"/>
      <c r="R113" s="206"/>
      <c r="S113" s="206"/>
      <c r="T113" s="206"/>
      <c r="U113" s="206"/>
      <c r="V113" s="206"/>
      <c r="W113" s="205"/>
      <c r="X113" s="205"/>
      <c r="Y113" s="205"/>
      <c r="Z113" s="205"/>
      <c r="AA113" s="205"/>
      <c r="AB113" s="208"/>
    </row>
  </sheetData>
  <sheetProtection algorithmName="SHA-512" hashValue="0SKQQGMBeuEPvrYd9VwOikIhTjrIjPhQjkeiYnlCmUybZvSIWEJmpeHEMwCgyznZzGmaQ8Nt91CeWI5ZUKfvsg==" saltValue="+XRPEIREHugo1TMAWvMjBQ==" spinCount="100000" sheet="1" objects="1" scenarios="1" selectLockedCells="1"/>
  <mergeCells count="81">
    <mergeCell ref="A111:B112"/>
    <mergeCell ref="C111:K112"/>
    <mergeCell ref="A101:F101"/>
    <mergeCell ref="A102:B102"/>
    <mergeCell ref="A103:B103"/>
    <mergeCell ref="A104:B104"/>
    <mergeCell ref="A105:B105"/>
    <mergeCell ref="A106:B106"/>
    <mergeCell ref="A107:B107"/>
    <mergeCell ref="G108:K108"/>
    <mergeCell ref="G110:K110"/>
    <mergeCell ref="C102:F102"/>
    <mergeCell ref="C104:F104"/>
    <mergeCell ref="C105:F105"/>
    <mergeCell ref="C106:F106"/>
    <mergeCell ref="C107:F107"/>
    <mergeCell ref="A3:A20"/>
    <mergeCell ref="A22:A23"/>
    <mergeCell ref="A24:A29"/>
    <mergeCell ref="A110:B110"/>
    <mergeCell ref="A109:B109"/>
    <mergeCell ref="A108:B108"/>
    <mergeCell ref="C108:F108"/>
    <mergeCell ref="A30:A38"/>
    <mergeCell ref="A39:A42"/>
    <mergeCell ref="A43:A56"/>
    <mergeCell ref="A57:A60"/>
    <mergeCell ref="A61:A63"/>
    <mergeCell ref="A68:A95"/>
    <mergeCell ref="A96:A98"/>
    <mergeCell ref="A66:A67"/>
    <mergeCell ref="W104:AA104"/>
    <mergeCell ref="AB1:AB2"/>
    <mergeCell ref="G101:K101"/>
    <mergeCell ref="L101:M101"/>
    <mergeCell ref="P101:S101"/>
    <mergeCell ref="W101:Y101"/>
    <mergeCell ref="Z101:AB101"/>
    <mergeCell ref="X1:X2"/>
    <mergeCell ref="Y1:Y2"/>
    <mergeCell ref="Z1:Z2"/>
    <mergeCell ref="AA1:AA2"/>
    <mergeCell ref="J1:S1"/>
    <mergeCell ref="T1:W1"/>
    <mergeCell ref="P103:S103"/>
    <mergeCell ref="P104:S104"/>
    <mergeCell ref="N101:O104"/>
    <mergeCell ref="P102:S102"/>
    <mergeCell ref="W102:Y102"/>
    <mergeCell ref="Z102:AB102"/>
    <mergeCell ref="W103:Y103"/>
    <mergeCell ref="Z103:AB103"/>
    <mergeCell ref="W105:AA105"/>
    <mergeCell ref="N106:O106"/>
    <mergeCell ref="P106:S106"/>
    <mergeCell ref="W106:AA106"/>
    <mergeCell ref="N107:O107"/>
    <mergeCell ref="P107:S107"/>
    <mergeCell ref="W107:AA107"/>
    <mergeCell ref="P108:S108"/>
    <mergeCell ref="W108:AA108"/>
    <mergeCell ref="C109:F109"/>
    <mergeCell ref="C110:F110"/>
    <mergeCell ref="Z111:AB111"/>
    <mergeCell ref="N108:O108"/>
    <mergeCell ref="E113:AB113"/>
    <mergeCell ref="G109:K109"/>
    <mergeCell ref="G102:K102"/>
    <mergeCell ref="E103:K103"/>
    <mergeCell ref="G106:K106"/>
    <mergeCell ref="G104:K104"/>
    <mergeCell ref="G105:K105"/>
    <mergeCell ref="G107:K107"/>
    <mergeCell ref="L111:V112"/>
    <mergeCell ref="W111:Y111"/>
    <mergeCell ref="W112:Y112"/>
    <mergeCell ref="Z112:AB112"/>
    <mergeCell ref="N109:O109"/>
    <mergeCell ref="P109:S109"/>
    <mergeCell ref="W109:Z110"/>
    <mergeCell ref="AB109:AB110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 1 - Tabelle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Katherine Mills</cp:lastModifiedBy>
  <cp:revision/>
  <dcterms:created xsi:type="dcterms:W3CDTF">2022-07-14T10:12:14Z</dcterms:created>
  <dcterms:modified xsi:type="dcterms:W3CDTF">2023-01-31T20:35:34Z</dcterms:modified>
  <cp:category/>
  <cp:contentStatus/>
</cp:coreProperties>
</file>