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2" windowWidth="28692" windowHeight="12276"/>
  </bookViews>
  <sheets>
    <sheet name="Ongoing CO2e saved (average)" sheetId="2" r:id="rId1"/>
    <sheet name="Ongoing CO2e saved (me)" sheetId="1" r:id="rId2"/>
    <sheet name="Embedded emissions solar PV" sheetId="3" r:id="rId3"/>
    <sheet name="New solar panels Broulee" sheetId="4" r:id="rId4"/>
    <sheet name="Efficiency" sheetId="5" r:id="rId5"/>
  </sheets>
  <calcPr calcId="124519"/>
</workbook>
</file>

<file path=xl/calcChain.xml><?xml version="1.0" encoding="utf-8"?>
<calcChain xmlns="http://schemas.openxmlformats.org/spreadsheetml/2006/main">
  <c r="B18" i="2"/>
  <c r="B15"/>
  <c r="B12"/>
  <c r="C3" i="5"/>
  <c r="G6" i="3" l="1"/>
  <c r="F6"/>
  <c r="D6"/>
  <c r="D18" i="2"/>
  <c r="D17"/>
  <c r="D15"/>
  <c r="D14"/>
  <c r="D9"/>
  <c r="D8"/>
  <c r="D6"/>
  <c r="D5"/>
  <c r="B17"/>
  <c r="B14"/>
  <c r="B9"/>
  <c r="B6"/>
  <c r="E2" i="4"/>
  <c r="H4"/>
  <c r="F3" i="3"/>
  <c r="D3"/>
  <c r="D19" i="1"/>
  <c r="D18"/>
  <c r="D10"/>
  <c r="D9"/>
  <c r="D16"/>
  <c r="D15"/>
  <c r="B19"/>
  <c r="B18"/>
  <c r="B16"/>
  <c r="B15"/>
  <c r="D7"/>
  <c r="D6"/>
  <c r="B10"/>
  <c r="B9"/>
  <c r="B7"/>
  <c r="B6"/>
  <c r="G3" i="3" l="1"/>
  <c r="B11" i="2"/>
  <c r="D12" s="1"/>
  <c r="B12" i="1"/>
  <c r="B13" s="1"/>
  <c r="D13" s="1"/>
  <c r="D2" i="2"/>
  <c r="B3"/>
  <c r="D3" s="1"/>
  <c r="B4" i="1"/>
  <c r="D3"/>
  <c r="D11" i="2" l="1"/>
  <c r="D12" i="1"/>
  <c r="D4"/>
</calcChain>
</file>

<file path=xl/sharedStrings.xml><?xml version="1.0" encoding="utf-8"?>
<sst xmlns="http://schemas.openxmlformats.org/spreadsheetml/2006/main" count="189" uniqueCount="106">
  <si>
    <t>Electricity (kWh)</t>
  </si>
  <si>
    <t>Emissions Factor (kgCO2e/kWh)</t>
  </si>
  <si>
    <t>Emissions (kgCO2e)</t>
  </si>
  <si>
    <t>Notes</t>
  </si>
  <si>
    <t>http://www.environment.gov.au/climate-change/climate-science-data/greenhouse-gas-measurement/publications/national-greenhouse-accounts-factors-july-2018</t>
  </si>
  <si>
    <t>Per person</t>
  </si>
  <si>
    <t>Swap out all bulbs for LED, or CFL if you can't find LED. Replace new for new, don't wait for them to break. Embedded emissions are small and power savings are large.</t>
  </si>
  <si>
    <t>Check standby usage. This wasn't significant for me but might be for you.</t>
  </si>
  <si>
    <t>Be careful with any device that heats or cools. Check power use in action and don't assume that heating a single room is efficient.</t>
  </si>
  <si>
    <t>Check out resources like ACTSmart Energy Saving Guide and do a whole house audit.</t>
  </si>
  <si>
    <t>When replacing devices, buy energy-efficient on the big power users (heater, TV, desktop computer, fridge, dishwasher, microwave, dryer). Worry less about low power devices.</t>
  </si>
  <si>
    <t>Consolidate devices. Cut down the number of TVs, fridges and desktop computers.</t>
  </si>
  <si>
    <t>Use an appliance meter to find big power users. Make changes and see what happens.</t>
  </si>
  <si>
    <t>Set a smart thermostat temperature on hot water system, switch to low-flow showerheads, wash clothes in cold water, limit baths and stick to a daily 4-minute shower.</t>
  </si>
  <si>
    <t>Set central heater 2-3 degrees cooler than usual (we do okay on 14 degrees daytime and 10 degrees overnight, try it out for two weeks and see if you adapt).</t>
  </si>
  <si>
    <t>Add smart insulation and draught-proofing to your house.</t>
  </si>
  <si>
    <t>Light &amp; appliance efficiency (week 28, 30% saving for me from baseline and 25% saving for average from baseline)</t>
  </si>
  <si>
    <t xml:space="preserve">Hot water efficiency (week 29, small saving for me from baseline and 14% saving for average from baseline) </t>
  </si>
  <si>
    <t>Set central air conditioner / evaporative cooler 2 degrees higher than usual.</t>
  </si>
  <si>
    <t>My annual household usage after behaviour change to reduce use, ACT grid on ACT Government grid factors (2)(b)</t>
  </si>
  <si>
    <t>My annual household usage prior to behaviour change to reduce use, ACT grid on ACT Government grid factors (1)(b)</t>
  </si>
  <si>
    <t xml:space="preserve">1. My total household electricity usage prior to any experiments to reduce, based on billed usage Apr 17 - March 19 divided by two. </t>
  </si>
  <si>
    <t xml:space="preserve">a. Emissions Factor from National Greenhouse Accounts Factos 2018, Table 41, ACT / NSW electricity latest estimate (Scope 2 + Scope 3) </t>
  </si>
  <si>
    <t>b. ACT Govenrment has set a target for 100% renewables / zero grid emissions. They report their 2017-18 emissions factor intensity at 0.458 tonnes CO2e / MWh.</t>
  </si>
  <si>
    <t>https://www.environment.act.gov.au/__data/assets/pdf_file/0011/1088912/2017-ACT-elec-Report-final.pdf</t>
  </si>
  <si>
    <t>My annual household usage after behaviour change to reduce use, if using rooftop solar not ACT grid (2)c</t>
  </si>
  <si>
    <t>My annual household usage prior to behavious change to reduce use, if using rooftop solar not ACT grid (1)c</t>
  </si>
  <si>
    <t xml:space="preserve">Use the fewest appliances to do the job. Do you need more than one fridge, one desktop computer, one TV? </t>
  </si>
  <si>
    <t>Use smaller lower-energy appliances. Stars rate efficiency, but not overall power use. A big 5-star fridge may emit more than a small 3-star fridge. A small 5 star fridge is best. Pick the smallest fridge you can get by  on, then pick the highest star rating.</t>
  </si>
  <si>
    <t>Cooler efficiency (week 20, very small savings but we already had high efficiency, bigger cuts likely with a less efficient system to start with)</t>
  </si>
  <si>
    <t xml:space="preserve">Insulate and draught-proof. </t>
  </si>
  <si>
    <t>Heater efficiency, insulation &amp; draught-proofing (week 8 &amp; 9, measures primarily reduced gas usage but also reduced electricity)</t>
  </si>
  <si>
    <t>Assumes a 50% overall reduction from electricity baseline use based on following most of the efficiency measures below.</t>
  </si>
  <si>
    <t>2. Behaviour change to reduce usage</t>
  </si>
  <si>
    <t>Turn off lights and appliances when not in use. I realised I was switching my computer on first thing in morning and off last thing at night, but I don't actually work all that time.</t>
  </si>
  <si>
    <t>https://www.researchgate.net/publication/282206521_Comparison_between_the_Energy_Required_for_Production_of_PV_Module_and_the_Output_Energy_Througout_the_Product_Life_Time</t>
  </si>
  <si>
    <t xml:space="preserve">Pilot study on embedded emissions in PV manufacture for monocrystalline silicon PV modules (silicon cells, flat tempered glass and aluminium frame). </t>
  </si>
  <si>
    <t>My annual household usage after behaviour change to reduce electricity consumption, if using NSW / ACT NGA grid (2)(a)</t>
  </si>
  <si>
    <t>My annual household usage prior to behaviour change to reduce electricity consumption, if using NSW / ACT NGA grid (1)(a)</t>
  </si>
  <si>
    <t>Energy to make panels (kWh)</t>
  </si>
  <si>
    <t>Embedded emissions in panels  (kgCO2e)</t>
  </si>
  <si>
    <t>Annual output from panels if used 6 hrs per day 365 days per year (KWH)</t>
  </si>
  <si>
    <t>Annual offset emissions (kgCO2e)</t>
  </si>
  <si>
    <t xml:space="preserve">Panels aren't usually made in Australia so there's no reason they'd use an Australian energy grid factor to manufacture, but in the absence of other data, I've used this. </t>
  </si>
  <si>
    <t>If panels are made in a country using 'dirtier' energy they'll take longer to offset, if in a country with 'cleaner' energy they'll take less time.</t>
  </si>
  <si>
    <t>Solar panel production is getting more and more efficient as scale ramps up. Embedded energy will likely keep dropping.</t>
  </si>
  <si>
    <t>Replace fridge seals if needed or replace the whole fridge. Test seals with an infrared thermometer and meter appliance.</t>
  </si>
  <si>
    <t>Currently I use 1,150 KWH per year, 320 KWH max per quarter and spend $826 per year on electricity. We have no central heating or cooling so our needs would increase if installed that.</t>
  </si>
  <si>
    <t>Quotes for solar panels for my Broulee 2537 house. This is a beach/holiday rental house that is only occupied some of the time.</t>
  </si>
  <si>
    <t>Company</t>
  </si>
  <si>
    <t>*STC rebate based on this calculator https://www.solarquotes.com.au/tools/rebate/</t>
  </si>
  <si>
    <t>Government STC Rebate in installation*</t>
  </si>
  <si>
    <t>Cost to me to install</t>
  </si>
  <si>
    <t>https://www.solarquotes.com.au/energy/</t>
  </si>
  <si>
    <t>Cost to install solar</t>
  </si>
  <si>
    <t>Current annual cost if paid 33c per KWH</t>
  </si>
  <si>
    <t>Current annual cost as billed (incl supply charge)</t>
  </si>
  <si>
    <t>#Feed-in tariffs ranged from 6c to 16c per KWH on this calculator. I assumed 10c per KWH and assumed a cost to purchase electricity at 33c per KWH. We are actually paying much more than that due to high supply charge.</t>
  </si>
  <si>
    <t>SolarHub Batemans Bay</t>
  </si>
  <si>
    <t>Gold range system; Solax inverter &amp; Jinko Solar panel</t>
  </si>
  <si>
    <t>Solarquote 'typical cost' including installation</t>
  </si>
  <si>
    <t>System size (KW)</t>
  </si>
  <si>
    <t>GreenSolar Energy</t>
  </si>
  <si>
    <t>Fronius Primo interter with 21x315W Sprlitmax Trina panels</t>
  </si>
  <si>
    <t>SpaceSolar</t>
  </si>
  <si>
    <t>12x315 Longi Split Cells + Sungrow inverter</t>
  </si>
  <si>
    <t>System annual output KWH##</t>
  </si>
  <si>
    <t>##Estimated output for 2537 from https://pvwatts.nrel.gov/pvwatts.php</t>
  </si>
  <si>
    <t>1 standard PV 74 watt module system (1m x 5m of 32 cells)*</t>
  </si>
  <si>
    <t>c. Solar panels produce zero emissions electricity BUT this doesn't count embedded emissions in the panels.</t>
  </si>
  <si>
    <t>Average per ACT household 2614, prior to behaviour change to reduce use, if using NSW / ACT grid (1)(a)</t>
  </si>
  <si>
    <t>Average per ACT household, prior to behaviour change to reduce use, ACT grid on ACT Government grid factors (1)(b)</t>
  </si>
  <si>
    <t>Average per ACT household, after behaviour change to reduce use, if using NSW / ACT grid (2)(a)</t>
  </si>
  <si>
    <t>Average per ACT household, after behaviour change to reduce use, ACT grid on ACT Government grid factors (2)(b)</t>
  </si>
  <si>
    <t>Average per ACT household, prior to behaviour change to reduce use, prior to behaviour change to reduce use, if using rooftop solar not ACT grid (1)(c)</t>
  </si>
  <si>
    <t>Average per ACT household, after behaviour change to reduce use, if using rooftop solar not ACT grid (2)(c)</t>
  </si>
  <si>
    <t>1. Average per ACT household, Table 3.7, 'Energy Consumption Benchmarks 2017', https://www.aer.gov.au/system/files/ACIL%20Allen%20Energy%20benchmarks%20report%202017%20-%20updated%205%20June%202018.pdf</t>
  </si>
  <si>
    <t>Time to offset embedded emissions on 162 KWH output (years)</t>
  </si>
  <si>
    <t>Scenario 1 - annual output 162 KWH*</t>
  </si>
  <si>
    <t>Scenario 2 - annual output 75 KWH#</t>
  </si>
  <si>
    <t xml:space="preserve">This study found that the energy requirement to manufacture a standard PV module of 1m x .5m of 32 cells = 1,374 KWH with the module power of 74W. </t>
  </si>
  <si>
    <t>I took embedded emissions and data from 'Comparison between the Energy Required for Production of PV Module and the Output Energy Througout the Product Life Time', Dai-Pra, Dias, Kieling, Journal of Power and Energy Engineering 9(6) June 2015</t>
  </si>
  <si>
    <t>Emissions Factor if from Australian grid (kgCO2e/kWh)^</t>
  </si>
  <si>
    <t xml:space="preserve">^Emissions Factor from National Greenhouse Accounts Factos 2018, Table 41, ACT / NSW electricity latest estimate (Scope 2 + Scope 3) </t>
  </si>
  <si>
    <t>*Study assumed panels would get 6 hours of daily use over 25 years and produce 4,051 KWH (162 KWH per year). That's pretty ambitious in terms of performance.</t>
  </si>
  <si>
    <t>#In this scenario, I used the standard PV Watt calculator to work out output on a 74 watt system as 75 KWH per year for suburb 2537 see https://pvwatts.nrel.gov/pvwatts.php</t>
  </si>
  <si>
    <t>Meter readings</t>
  </si>
  <si>
    <t>Electricity (KWH)</t>
  </si>
  <si>
    <t>Meter readout 4 / peak</t>
  </si>
  <si>
    <t>Meter readout 5 / shoulder</t>
  </si>
  <si>
    <t>Meter readout 6 / off peak</t>
  </si>
  <si>
    <t>Reading 2.40pm 6 August</t>
  </si>
  <si>
    <t>Reading 2.40pm 6 September</t>
  </si>
  <si>
    <t>Reading 2.40pm 6 October</t>
  </si>
  <si>
    <t>Reading 2.40pm 6 November</t>
  </si>
  <si>
    <t>Reading 2.40pm 6 December</t>
  </si>
  <si>
    <t>Reading 2.40pm 6 February</t>
  </si>
  <si>
    <t>Reading 2.40pm 6 March</t>
  </si>
  <si>
    <t>Reading 2.40pm 6 April</t>
  </si>
  <si>
    <t>Reading 2.40pm 6 May</t>
  </si>
  <si>
    <t>Reading 2.40pm 6 June</t>
  </si>
  <si>
    <t>Reading 2.40pm 6 July</t>
  </si>
  <si>
    <t>Monthly use (KWH)</t>
  </si>
  <si>
    <t>Reading 2.40pm 6 August 2019</t>
  </si>
  <si>
    <t>Reading 2.40pm 6 January 2020</t>
  </si>
  <si>
    <t>Annual household use prior to behaviour change to reduce</t>
  </si>
</sst>
</file>

<file path=xl/styles.xml><?xml version="1.0" encoding="utf-8"?>
<styleSheet xmlns="http://schemas.openxmlformats.org/spreadsheetml/2006/main">
  <numFmts count="5">
    <numFmt numFmtId="44" formatCode="_-&quot;$&quot;* #,##0.00_-;\-&quot;$&quot;* #,##0.00_-;_-&quot;$&quot;* &quot;-&quot;??_-;_-@_-"/>
    <numFmt numFmtId="43" formatCode="_-* #,##0.00_-;\-* #,##0.00_-;_-* &quot;-&quot;??_-;_-@_-"/>
    <numFmt numFmtId="164" formatCode="_-* #,##0_-;\-* #,##0_-;_-* &quot;-&quot;??_-;_-@_-"/>
    <numFmt numFmtId="165" formatCode="0.0"/>
    <numFmt numFmtId="166" formatCode="_-&quot;$&quot;* #,##0_-;\-&quot;$&quot;* #,##0_-;_-&quot;$&quot;* &quot;-&quot;??_-;_-@_-"/>
  </numFmts>
  <fonts count="9">
    <font>
      <sz val="11"/>
      <color theme="1"/>
      <name val="Calibri"/>
      <family val="2"/>
      <scheme val="minor"/>
    </font>
    <font>
      <sz val="11"/>
      <color theme="1"/>
      <name val="Calibri"/>
      <family val="2"/>
      <scheme val="minor"/>
    </font>
    <font>
      <i/>
      <sz val="11"/>
      <color theme="1"/>
      <name val="Calibri"/>
      <family val="2"/>
      <scheme val="minor"/>
    </font>
    <font>
      <u/>
      <sz val="11"/>
      <color theme="10"/>
      <name val="Calibri"/>
      <family val="2"/>
    </font>
    <font>
      <sz val="11"/>
      <color theme="1"/>
      <name val="Arial"/>
      <family val="2"/>
    </font>
    <font>
      <b/>
      <sz val="11"/>
      <color theme="1"/>
      <name val="Arial"/>
      <family val="2"/>
    </font>
    <font>
      <i/>
      <sz val="11"/>
      <color theme="1"/>
      <name val="Arial"/>
      <family val="2"/>
    </font>
    <font>
      <b/>
      <sz val="11"/>
      <color theme="1"/>
      <name val="Calibri"/>
      <family val="2"/>
      <scheme val="minor"/>
    </font>
    <font>
      <sz val="11"/>
      <color rgb="FF111111"/>
      <name val="Calibri"/>
      <family val="2"/>
      <scheme val="minor"/>
    </font>
  </fonts>
  <fills count="7">
    <fill>
      <patternFill patternType="none"/>
    </fill>
    <fill>
      <patternFill patternType="gray125"/>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5"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44" fontId="1" fillId="0" borderId="0" applyFont="0" applyFill="0" applyBorder="0" applyAlignment="0" applyProtection="0"/>
  </cellStyleXfs>
  <cellXfs count="72">
    <xf numFmtId="0" fontId="0" fillId="0" borderId="0" xfId="0"/>
    <xf numFmtId="0" fontId="0" fillId="0" borderId="0" xfId="0" applyBorder="1"/>
    <xf numFmtId="0" fontId="2" fillId="0" borderId="0" xfId="0" applyFont="1" applyBorder="1"/>
    <xf numFmtId="0" fontId="0" fillId="0" borderId="0" xfId="0" applyFill="1" applyBorder="1"/>
    <xf numFmtId="0" fontId="0" fillId="0" borderId="0" xfId="0"/>
    <xf numFmtId="0" fontId="3" fillId="0" borderId="0" xfId="2" applyAlignment="1" applyProtection="1"/>
    <xf numFmtId="0" fontId="3" fillId="0" borderId="0" xfId="2" applyBorder="1" applyAlignment="1" applyProtection="1"/>
    <xf numFmtId="0" fontId="4" fillId="0" borderId="1" xfId="0" applyFont="1" applyBorder="1"/>
    <xf numFmtId="0" fontId="5" fillId="0" borderId="1" xfId="0" applyFont="1" applyBorder="1"/>
    <xf numFmtId="0" fontId="5" fillId="2" borderId="1" xfId="0" applyFont="1" applyFill="1" applyBorder="1"/>
    <xf numFmtId="164" fontId="4" fillId="2" borderId="1" xfId="1" applyNumberFormat="1" applyFont="1" applyFill="1" applyBorder="1"/>
    <xf numFmtId="43" fontId="4" fillId="2" borderId="1" xfId="1" applyNumberFormat="1" applyFont="1" applyFill="1" applyBorder="1"/>
    <xf numFmtId="0" fontId="6" fillId="2" borderId="1" xfId="0" applyFont="1" applyFill="1" applyBorder="1"/>
    <xf numFmtId="164" fontId="6" fillId="2" borderId="1" xfId="1" applyNumberFormat="1" applyFont="1" applyFill="1" applyBorder="1"/>
    <xf numFmtId="0" fontId="4" fillId="3" borderId="1" xfId="0" applyFont="1" applyFill="1" applyBorder="1"/>
    <xf numFmtId="0" fontId="5" fillId="3" borderId="1" xfId="0" applyFont="1" applyFill="1" applyBorder="1"/>
    <xf numFmtId="164" fontId="4" fillId="3" borderId="1" xfId="1" applyNumberFormat="1" applyFont="1" applyFill="1" applyBorder="1"/>
    <xf numFmtId="43" fontId="4" fillId="3" borderId="1" xfId="1" applyNumberFormat="1" applyFont="1" applyFill="1" applyBorder="1"/>
    <xf numFmtId="0" fontId="6" fillId="3" borderId="1" xfId="0" applyFont="1" applyFill="1" applyBorder="1"/>
    <xf numFmtId="164" fontId="6" fillId="3" borderId="1" xfId="1" applyNumberFormat="1" applyFont="1" applyFill="1" applyBorder="1"/>
    <xf numFmtId="43" fontId="6" fillId="3" borderId="1" xfId="1" applyNumberFormat="1" applyFont="1" applyFill="1" applyBorder="1"/>
    <xf numFmtId="0" fontId="5" fillId="4" borderId="1" xfId="0" applyFont="1" applyFill="1" applyBorder="1"/>
    <xf numFmtId="164" fontId="4" fillId="4" borderId="1" xfId="1" applyNumberFormat="1" applyFont="1" applyFill="1" applyBorder="1"/>
    <xf numFmtId="43" fontId="4" fillId="4" borderId="1" xfId="1" applyNumberFormat="1" applyFont="1" applyFill="1" applyBorder="1"/>
    <xf numFmtId="0" fontId="6" fillId="4" borderId="1" xfId="0" applyFont="1" applyFill="1" applyBorder="1"/>
    <xf numFmtId="164" fontId="6" fillId="4" borderId="1" xfId="1" applyNumberFormat="1" applyFont="1" applyFill="1" applyBorder="1"/>
    <xf numFmtId="0" fontId="5" fillId="0" borderId="1" xfId="0" applyFont="1" applyBorder="1" applyAlignment="1">
      <alignment wrapText="1"/>
    </xf>
    <xf numFmtId="0" fontId="5" fillId="2" borderId="1" xfId="0" applyFont="1" applyFill="1" applyBorder="1" applyAlignment="1">
      <alignment wrapText="1"/>
    </xf>
    <xf numFmtId="0" fontId="5" fillId="5" borderId="1" xfId="0" applyFont="1" applyFill="1" applyBorder="1" applyAlignment="1">
      <alignment wrapText="1"/>
    </xf>
    <xf numFmtId="0" fontId="6" fillId="5" borderId="1" xfId="0" applyFont="1" applyFill="1" applyBorder="1"/>
    <xf numFmtId="164" fontId="4" fillId="5" borderId="1" xfId="1" applyNumberFormat="1" applyFont="1" applyFill="1" applyBorder="1"/>
    <xf numFmtId="43" fontId="4" fillId="5" borderId="1" xfId="1" applyNumberFormat="1" applyFont="1" applyFill="1" applyBorder="1"/>
    <xf numFmtId="164" fontId="6" fillId="5" borderId="1" xfId="1" applyNumberFormat="1" applyFont="1" applyFill="1" applyBorder="1"/>
    <xf numFmtId="0" fontId="5" fillId="2" borderId="1" xfId="0" applyFont="1" applyFill="1" applyBorder="1" applyAlignment="1"/>
    <xf numFmtId="0" fontId="0" fillId="0" borderId="0" xfId="0" applyAlignment="1">
      <alignment horizontal="left" wrapText="1"/>
    </xf>
    <xf numFmtId="0" fontId="0" fillId="0" borderId="0" xfId="0"/>
    <xf numFmtId="0" fontId="0" fillId="0" borderId="0" xfId="0" applyBorder="1"/>
    <xf numFmtId="0" fontId="2" fillId="0" borderId="0" xfId="0" applyFont="1" applyAlignment="1">
      <alignment horizontal="left" wrapText="1"/>
    </xf>
    <xf numFmtId="0" fontId="2" fillId="0" borderId="0" xfId="0" applyFont="1"/>
    <xf numFmtId="0" fontId="0" fillId="0" borderId="0" xfId="2" applyFont="1" applyAlignment="1" applyProtection="1">
      <alignment horizontal="left" wrapText="1"/>
    </xf>
    <xf numFmtId="0" fontId="0" fillId="0" borderId="0" xfId="0" applyAlignment="1">
      <alignment horizontal="left"/>
    </xf>
    <xf numFmtId="0" fontId="7" fillId="0" borderId="0" xfId="0" applyFont="1"/>
    <xf numFmtId="0" fontId="2" fillId="0" borderId="0" xfId="2" applyFont="1" applyAlignment="1" applyProtection="1">
      <alignment horizontal="left" wrapText="1"/>
    </xf>
    <xf numFmtId="1" fontId="4" fillId="3" borderId="1" xfId="1" applyNumberFormat="1" applyFont="1" applyFill="1" applyBorder="1"/>
    <xf numFmtId="1" fontId="6" fillId="3" borderId="1" xfId="1" applyNumberFormat="1" applyFont="1" applyFill="1" applyBorder="1"/>
    <xf numFmtId="1" fontId="4" fillId="4" borderId="1" xfId="1" applyNumberFormat="1" applyFont="1" applyFill="1" applyBorder="1"/>
    <xf numFmtId="1" fontId="6" fillId="4" borderId="1" xfId="1" applyNumberFormat="1" applyFont="1" applyFill="1" applyBorder="1"/>
    <xf numFmtId="0" fontId="0" fillId="0" borderId="1" xfId="0" applyBorder="1"/>
    <xf numFmtId="0" fontId="7" fillId="0" borderId="1" xfId="0" applyFont="1" applyBorder="1"/>
    <xf numFmtId="0" fontId="5" fillId="0" borderId="1" xfId="0" applyFont="1" applyFill="1" applyBorder="1" applyAlignment="1">
      <alignment wrapText="1"/>
    </xf>
    <xf numFmtId="1" fontId="4" fillId="0" borderId="1" xfId="0" applyNumberFormat="1" applyFont="1" applyBorder="1"/>
    <xf numFmtId="165" fontId="4" fillId="0" borderId="1" xfId="0" applyNumberFormat="1" applyFont="1" applyBorder="1"/>
    <xf numFmtId="0" fontId="8" fillId="0" borderId="0" xfId="0" applyFont="1" applyAlignment="1">
      <alignment horizontal="left"/>
    </xf>
    <xf numFmtId="0" fontId="7" fillId="0" borderId="1" xfId="0" applyFont="1" applyBorder="1" applyAlignment="1">
      <alignment wrapText="1"/>
    </xf>
    <xf numFmtId="166" fontId="0" fillId="0" borderId="1" xfId="3" applyNumberFormat="1" applyFont="1" applyBorder="1"/>
    <xf numFmtId="0" fontId="0" fillId="0" borderId="1" xfId="0" applyBorder="1" applyAlignment="1">
      <alignment wrapText="1"/>
    </xf>
    <xf numFmtId="0" fontId="4" fillId="0" borderId="1" xfId="0" applyFont="1" applyBorder="1" applyAlignment="1">
      <alignment wrapText="1"/>
    </xf>
    <xf numFmtId="1" fontId="4" fillId="5" borderId="1" xfId="1" applyNumberFormat="1" applyFont="1" applyFill="1" applyBorder="1"/>
    <xf numFmtId="1" fontId="4" fillId="2" borderId="1" xfId="1" applyNumberFormat="1" applyFont="1" applyFill="1" applyBorder="1"/>
    <xf numFmtId="1" fontId="6" fillId="2" borderId="1" xfId="1" applyNumberFormat="1" applyFont="1" applyFill="1" applyBorder="1"/>
    <xf numFmtId="1" fontId="6" fillId="5" borderId="1" xfId="1" applyNumberFormat="1" applyFont="1" applyFill="1" applyBorder="1"/>
    <xf numFmtId="0" fontId="6" fillId="0" borderId="1" xfId="0" applyFont="1" applyBorder="1"/>
    <xf numFmtId="3" fontId="4" fillId="0" borderId="1" xfId="0" applyNumberFormat="1" applyFont="1" applyBorder="1"/>
    <xf numFmtId="0" fontId="4" fillId="2" borderId="1" xfId="0" applyFont="1" applyFill="1" applyBorder="1"/>
    <xf numFmtId="0" fontId="4" fillId="2" borderId="1" xfId="0" applyFont="1" applyFill="1" applyBorder="1" applyAlignment="1">
      <alignment wrapText="1"/>
    </xf>
    <xf numFmtId="1" fontId="4" fillId="2" borderId="1" xfId="0" applyNumberFormat="1" applyFont="1" applyFill="1" applyBorder="1"/>
    <xf numFmtId="165" fontId="4" fillId="2" borderId="1" xfId="0" applyNumberFormat="1" applyFont="1" applyFill="1" applyBorder="1"/>
    <xf numFmtId="0" fontId="6" fillId="6" borderId="1" xfId="0" applyFont="1" applyFill="1" applyBorder="1" applyAlignment="1">
      <alignment wrapText="1"/>
    </xf>
    <xf numFmtId="0" fontId="4" fillId="6" borderId="1" xfId="0" applyFont="1" applyFill="1" applyBorder="1"/>
    <xf numFmtId="1" fontId="4" fillId="6" borderId="1" xfId="0" applyNumberFormat="1" applyFont="1" applyFill="1" applyBorder="1"/>
    <xf numFmtId="165" fontId="4" fillId="6" borderId="1" xfId="0" applyNumberFormat="1" applyFont="1" applyFill="1" applyBorder="1"/>
    <xf numFmtId="0" fontId="4" fillId="6" borderId="1" xfId="0" applyFont="1" applyFill="1" applyBorder="1" applyAlignment="1">
      <alignment wrapText="1"/>
    </xf>
  </cellXfs>
  <cellStyles count="4">
    <cellStyle name="Comma" xfId="1" builtinId="3"/>
    <cellStyle name="Currency" xfId="3" builtinId="4"/>
    <cellStyle name="Hyperlink" xfId="2"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environment.act.gov.au/__data/assets/pdf_file/0011/1088912/2017-ACT-elec-Report-final.pdf" TargetMode="External"/><Relationship Id="rId1" Type="http://schemas.openxmlformats.org/officeDocument/2006/relationships/hyperlink" Target="http://www.environment.gov.au/climate-change/climate-science-data/greenhouse-gas-measurement/publications/national-greenhouse-accounts-factors-july-2018"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vironment.act.gov.au/__data/assets/pdf_file/0011/1088912/2017-ACT-elec-Report-final.pdf" TargetMode="External"/><Relationship Id="rId1" Type="http://schemas.openxmlformats.org/officeDocument/2006/relationships/hyperlink" Target="http://www.environment.gov.au/climate-change/climate-science-data/greenhouse-gas-measurement/publications/national-greenhouse-accounts-factors-july-2018"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environment.gov.au/climate-change/climate-science-data/greenhouse-gas-measurement/publications/national-greenhouse-accounts-factors-july-2018" TargetMode="External"/><Relationship Id="rId1" Type="http://schemas.openxmlformats.org/officeDocument/2006/relationships/hyperlink" Target="https://www.researchgate.net/publication/282206521_Comparison_between_the_Energy_Required_for_Production_of_PV_Module_and_the_Output_Energy_Througout_the_Product_Life_Tim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solarquotes.com.au/energy/"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D52"/>
  <sheetViews>
    <sheetView tabSelected="1" workbookViewId="0">
      <selection activeCell="B3" sqref="B3"/>
    </sheetView>
  </sheetViews>
  <sheetFormatPr defaultRowHeight="14.4"/>
  <cols>
    <col min="1" max="1" width="102.5546875" customWidth="1"/>
    <col min="2" max="2" width="17.77734375" customWidth="1"/>
    <col min="3" max="3" width="31.88671875" customWidth="1"/>
    <col min="4" max="4" width="21.44140625" customWidth="1"/>
  </cols>
  <sheetData>
    <row r="1" spans="1:4">
      <c r="A1" s="7"/>
      <c r="B1" s="8" t="s">
        <v>0</v>
      </c>
      <c r="C1" s="8" t="s">
        <v>1</v>
      </c>
      <c r="D1" s="8" t="s">
        <v>2</v>
      </c>
    </row>
    <row r="2" spans="1:4">
      <c r="A2" s="33" t="s">
        <v>70</v>
      </c>
      <c r="B2" s="10">
        <v>5910</v>
      </c>
      <c r="C2" s="11">
        <v>0.92</v>
      </c>
      <c r="D2" s="13">
        <f>B2*C2</f>
        <v>5437.2</v>
      </c>
    </row>
    <row r="3" spans="1:4">
      <c r="A3" s="12" t="s">
        <v>5</v>
      </c>
      <c r="B3" s="13">
        <f>B2/2.5</f>
        <v>2364</v>
      </c>
      <c r="C3" s="13"/>
      <c r="D3" s="13">
        <f>B3*C2</f>
        <v>2174.88</v>
      </c>
    </row>
    <row r="4" spans="1:4">
      <c r="A4" s="12"/>
      <c r="B4" s="13"/>
      <c r="C4" s="13"/>
      <c r="D4" s="13"/>
    </row>
    <row r="5" spans="1:4" ht="28.2">
      <c r="A5" s="27" t="s">
        <v>71</v>
      </c>
      <c r="B5" s="10">
        <v>5910</v>
      </c>
      <c r="C5" s="11">
        <v>0.46</v>
      </c>
      <c r="D5" s="10">
        <f>B5*C5</f>
        <v>2718.6</v>
      </c>
    </row>
    <row r="6" spans="1:4">
      <c r="A6" s="12" t="s">
        <v>5</v>
      </c>
      <c r="B6" s="13">
        <f>B5/2.5</f>
        <v>2364</v>
      </c>
      <c r="C6" s="10"/>
      <c r="D6" s="13">
        <f>B6*C5</f>
        <v>1087.44</v>
      </c>
    </row>
    <row r="7" spans="1:4">
      <c r="A7" s="9"/>
      <c r="B7" s="13"/>
      <c r="C7" s="13"/>
      <c r="D7" s="13"/>
    </row>
    <row r="8" spans="1:4" ht="28.2">
      <c r="A8" s="27" t="s">
        <v>74</v>
      </c>
      <c r="B8" s="10">
        <v>5910</v>
      </c>
      <c r="C8" s="58">
        <v>0</v>
      </c>
      <c r="D8" s="58">
        <f>B8*C8</f>
        <v>0</v>
      </c>
    </row>
    <row r="9" spans="1:4">
      <c r="A9" s="12" t="s">
        <v>5</v>
      </c>
      <c r="B9" s="13">
        <f>B8/2.5</f>
        <v>2364</v>
      </c>
      <c r="C9" s="10"/>
      <c r="D9" s="59">
        <f>B9*C8</f>
        <v>0</v>
      </c>
    </row>
    <row r="10" spans="1:4">
      <c r="A10" s="12"/>
      <c r="B10" s="10"/>
      <c r="C10" s="10"/>
      <c r="D10" s="10"/>
    </row>
    <row r="11" spans="1:4">
      <c r="A11" s="28" t="s">
        <v>72</v>
      </c>
      <c r="B11" s="30">
        <f>B2*0.5</f>
        <v>2955</v>
      </c>
      <c r="C11" s="31">
        <v>0.92</v>
      </c>
      <c r="D11" s="30">
        <f>B11*C11</f>
        <v>2718.6</v>
      </c>
    </row>
    <row r="12" spans="1:4">
      <c r="A12" s="29" t="s">
        <v>5</v>
      </c>
      <c r="B12" s="32">
        <f>B11/2.5</f>
        <v>1182</v>
      </c>
      <c r="C12" s="32"/>
      <c r="D12" s="32">
        <f>B12*C11</f>
        <v>1087.44</v>
      </c>
    </row>
    <row r="13" spans="1:4">
      <c r="A13" s="29"/>
      <c r="B13" s="30"/>
      <c r="C13" s="30"/>
      <c r="D13" s="30"/>
    </row>
    <row r="14" spans="1:4" ht="28.2">
      <c r="A14" s="28" t="s">
        <v>73</v>
      </c>
      <c r="B14" s="30">
        <f>B5*0.5</f>
        <v>2955</v>
      </c>
      <c r="C14" s="31">
        <v>0.46</v>
      </c>
      <c r="D14" s="30">
        <f>B14*C14</f>
        <v>1359.3</v>
      </c>
    </row>
    <row r="15" spans="1:4">
      <c r="A15" s="29" t="s">
        <v>5</v>
      </c>
      <c r="B15" s="32">
        <f>B14/2.5</f>
        <v>1182</v>
      </c>
      <c r="C15" s="30"/>
      <c r="D15" s="32">
        <f>B15*C14</f>
        <v>543.72</v>
      </c>
    </row>
    <row r="16" spans="1:4">
      <c r="A16" s="29"/>
      <c r="B16" s="30"/>
      <c r="C16" s="30"/>
      <c r="D16" s="30"/>
    </row>
    <row r="17" spans="1:4" ht="28.2">
      <c r="A17" s="28" t="s">
        <v>75</v>
      </c>
      <c r="B17" s="30">
        <f>B8*0.5</f>
        <v>2955</v>
      </c>
      <c r="C17" s="57">
        <v>0</v>
      </c>
      <c r="D17" s="57">
        <f>B17*C17</f>
        <v>0</v>
      </c>
    </row>
    <row r="18" spans="1:4">
      <c r="A18" s="29" t="s">
        <v>5</v>
      </c>
      <c r="B18" s="32">
        <f>B17/2.5</f>
        <v>1182</v>
      </c>
      <c r="C18" s="30"/>
      <c r="D18" s="60">
        <f>B18*C17</f>
        <v>0</v>
      </c>
    </row>
    <row r="19" spans="1:4">
      <c r="A19" s="29"/>
      <c r="B19" s="30"/>
      <c r="C19" s="30"/>
      <c r="D19" s="30"/>
    </row>
    <row r="21" spans="1:4" s="35" customFormat="1">
      <c r="A21" s="38" t="s">
        <v>3</v>
      </c>
    </row>
    <row r="22" spans="1:4">
      <c r="A22" s="36" t="s">
        <v>76</v>
      </c>
    </row>
    <row r="24" spans="1:4">
      <c r="A24" s="3" t="s">
        <v>22</v>
      </c>
    </row>
    <row r="25" spans="1:4">
      <c r="A25" s="6" t="s">
        <v>4</v>
      </c>
    </row>
    <row r="26" spans="1:4">
      <c r="A26" s="3" t="s">
        <v>23</v>
      </c>
    </row>
    <row r="27" spans="1:4">
      <c r="A27" s="5" t="s">
        <v>24</v>
      </c>
    </row>
    <row r="28" spans="1:4">
      <c r="A28" s="3" t="s">
        <v>69</v>
      </c>
    </row>
    <row r="29" spans="1:4">
      <c r="A29" s="5"/>
    </row>
    <row r="30" spans="1:4">
      <c r="A30" s="41" t="s">
        <v>33</v>
      </c>
    </row>
    <row r="31" spans="1:4">
      <c r="A31" s="35" t="s">
        <v>32</v>
      </c>
    </row>
    <row r="32" spans="1:4">
      <c r="A32" s="38" t="s">
        <v>16</v>
      </c>
    </row>
    <row r="33" spans="1:1">
      <c r="A33" s="40" t="s">
        <v>10</v>
      </c>
    </row>
    <row r="34" spans="1:1" ht="28.8">
      <c r="A34" s="34" t="s">
        <v>6</v>
      </c>
    </row>
    <row r="35" spans="1:1">
      <c r="A35" s="34" t="s">
        <v>11</v>
      </c>
    </row>
    <row r="36" spans="1:1">
      <c r="A36" s="34" t="s">
        <v>27</v>
      </c>
    </row>
    <row r="37" spans="1:1" ht="43.2">
      <c r="A37" s="34" t="s">
        <v>28</v>
      </c>
    </row>
    <row r="38" spans="1:1">
      <c r="A38" s="34" t="s">
        <v>12</v>
      </c>
    </row>
    <row r="39" spans="1:1">
      <c r="A39" s="34" t="s">
        <v>46</v>
      </c>
    </row>
    <row r="40" spans="1:1">
      <c r="A40" s="34" t="s">
        <v>7</v>
      </c>
    </row>
    <row r="41" spans="1:1" ht="28.8">
      <c r="A41" s="34" t="s">
        <v>8</v>
      </c>
    </row>
    <row r="42" spans="1:1" ht="28.8">
      <c r="A42" s="34" t="s">
        <v>34</v>
      </c>
    </row>
    <row r="43" spans="1:1">
      <c r="A43" s="39" t="s">
        <v>9</v>
      </c>
    </row>
    <row r="44" spans="1:1">
      <c r="A44" s="42" t="s">
        <v>17</v>
      </c>
    </row>
    <row r="45" spans="1:1">
      <c r="A45" s="35" t="s">
        <v>13</v>
      </c>
    </row>
    <row r="46" spans="1:1">
      <c r="A46" s="38" t="s">
        <v>31</v>
      </c>
    </row>
    <row r="47" spans="1:1" ht="28.8">
      <c r="A47" s="34" t="s">
        <v>14</v>
      </c>
    </row>
    <row r="48" spans="1:1">
      <c r="A48" s="34" t="s">
        <v>15</v>
      </c>
    </row>
    <row r="49" spans="1:1" ht="28.8">
      <c r="A49" s="37" t="s">
        <v>29</v>
      </c>
    </row>
    <row r="50" spans="1:1">
      <c r="A50" s="34" t="s">
        <v>18</v>
      </c>
    </row>
    <row r="51" spans="1:1">
      <c r="A51" s="34" t="s">
        <v>30</v>
      </c>
    </row>
    <row r="52" spans="1:1">
      <c r="A52" s="34"/>
    </row>
  </sheetData>
  <hyperlinks>
    <hyperlink ref="A25" r:id="rId1"/>
    <hyperlink ref="A27"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E53"/>
  <sheetViews>
    <sheetView workbookViewId="0">
      <pane ySplit="1" topLeftCell="A2" activePane="bottomLeft" state="frozen"/>
      <selection pane="bottomLeft" activeCell="C26" sqref="C26"/>
    </sheetView>
  </sheetViews>
  <sheetFormatPr defaultRowHeight="14.4"/>
  <cols>
    <col min="1" max="1" width="120.6640625" customWidth="1"/>
    <col min="2" max="2" width="16.77734375" customWidth="1"/>
    <col min="3" max="3" width="19" customWidth="1"/>
    <col min="4" max="4" width="15.77734375" customWidth="1"/>
  </cols>
  <sheetData>
    <row r="1" spans="1:4" ht="28.2">
      <c r="A1" s="8"/>
      <c r="B1" s="8" t="s">
        <v>0</v>
      </c>
      <c r="C1" s="26" t="s">
        <v>1</v>
      </c>
      <c r="D1" s="26" t="s">
        <v>2</v>
      </c>
    </row>
    <row r="2" spans="1:4">
      <c r="A2" s="14"/>
      <c r="B2" s="14"/>
      <c r="C2" s="14"/>
      <c r="D2" s="14"/>
    </row>
    <row r="3" spans="1:4">
      <c r="A3" s="15" t="s">
        <v>38</v>
      </c>
      <c r="B3" s="16">
        <v>4125</v>
      </c>
      <c r="C3" s="17">
        <v>0.92</v>
      </c>
      <c r="D3" s="16">
        <f>B3*C3</f>
        <v>3795</v>
      </c>
    </row>
    <row r="4" spans="1:4">
      <c r="A4" s="18" t="s">
        <v>5</v>
      </c>
      <c r="B4" s="19">
        <f>B3/3</f>
        <v>1375</v>
      </c>
      <c r="C4" s="20"/>
      <c r="D4" s="19">
        <f>B4*C3</f>
        <v>1265</v>
      </c>
    </row>
    <row r="5" spans="1:4" s="4" customFormat="1">
      <c r="A5" s="18"/>
      <c r="B5" s="19"/>
      <c r="C5" s="20"/>
      <c r="D5" s="19"/>
    </row>
    <row r="6" spans="1:4" s="4" customFormat="1">
      <c r="A6" s="15" t="s">
        <v>20</v>
      </c>
      <c r="B6" s="16">
        <f>B3</f>
        <v>4125</v>
      </c>
      <c r="C6" s="17">
        <v>0.45800000000000002</v>
      </c>
      <c r="D6" s="16">
        <f>B6*C6</f>
        <v>1889.25</v>
      </c>
    </row>
    <row r="7" spans="1:4" s="4" customFormat="1">
      <c r="A7" s="18" t="s">
        <v>5</v>
      </c>
      <c r="B7" s="19">
        <f>B4</f>
        <v>1375</v>
      </c>
      <c r="C7" s="20"/>
      <c r="D7" s="19">
        <f>B7*C6</f>
        <v>629.75</v>
      </c>
    </row>
    <row r="8" spans="1:4" s="4" customFormat="1">
      <c r="A8" s="15"/>
      <c r="B8" s="19"/>
      <c r="C8" s="20"/>
      <c r="D8" s="19"/>
    </row>
    <row r="9" spans="1:4" s="4" customFormat="1">
      <c r="A9" s="15" t="s">
        <v>26</v>
      </c>
      <c r="B9" s="16">
        <f>B3</f>
        <v>4125</v>
      </c>
      <c r="C9" s="43">
        <v>0</v>
      </c>
      <c r="D9" s="43">
        <f>B9*C9</f>
        <v>0</v>
      </c>
    </row>
    <row r="10" spans="1:4" s="4" customFormat="1">
      <c r="A10" s="18" t="s">
        <v>5</v>
      </c>
      <c r="B10" s="19">
        <f>B4</f>
        <v>1375</v>
      </c>
      <c r="C10" s="44"/>
      <c r="D10" s="44">
        <f>B10*C9</f>
        <v>0</v>
      </c>
    </row>
    <row r="11" spans="1:4" s="4" customFormat="1">
      <c r="A11" s="18"/>
      <c r="B11" s="19"/>
      <c r="C11" s="20"/>
      <c r="D11" s="19"/>
    </row>
    <row r="12" spans="1:4" s="4" customFormat="1">
      <c r="A12" s="21" t="s">
        <v>37</v>
      </c>
      <c r="B12" s="22">
        <f>B3*0.5</f>
        <v>2062.5</v>
      </c>
      <c r="C12" s="23">
        <v>0.92</v>
      </c>
      <c r="D12" s="22">
        <f>B12*C12</f>
        <v>1897.5</v>
      </c>
    </row>
    <row r="13" spans="1:4" s="4" customFormat="1">
      <c r="A13" s="24" t="s">
        <v>5</v>
      </c>
      <c r="B13" s="25">
        <f>B12/3</f>
        <v>687.5</v>
      </c>
      <c r="C13" s="23"/>
      <c r="D13" s="25">
        <f>B13*C12</f>
        <v>632.5</v>
      </c>
    </row>
    <row r="14" spans="1:4" s="4" customFormat="1">
      <c r="A14" s="24"/>
      <c r="B14" s="25"/>
      <c r="C14" s="23"/>
      <c r="D14" s="25"/>
    </row>
    <row r="15" spans="1:4" s="4" customFormat="1">
      <c r="A15" s="21" t="s">
        <v>19</v>
      </c>
      <c r="B15" s="22">
        <f>B12</f>
        <v>2062.5</v>
      </c>
      <c r="C15" s="23">
        <v>0.45800000000000002</v>
      </c>
      <c r="D15" s="22">
        <f>B15*C15</f>
        <v>944.625</v>
      </c>
    </row>
    <row r="16" spans="1:4" s="4" customFormat="1">
      <c r="A16" s="24" t="s">
        <v>5</v>
      </c>
      <c r="B16" s="25">
        <f>B13</f>
        <v>687.5</v>
      </c>
      <c r="C16" s="23"/>
      <c r="D16" s="25">
        <f>B16*C15</f>
        <v>314.875</v>
      </c>
    </row>
    <row r="17" spans="1:5" s="4" customFormat="1">
      <c r="A17" s="24"/>
      <c r="B17" s="22"/>
      <c r="C17" s="23"/>
      <c r="D17" s="22"/>
    </row>
    <row r="18" spans="1:5" s="4" customFormat="1">
      <c r="A18" s="21" t="s">
        <v>25</v>
      </c>
      <c r="B18" s="22">
        <f>B12</f>
        <v>2062.5</v>
      </c>
      <c r="C18" s="45">
        <v>0</v>
      </c>
      <c r="D18" s="45">
        <f>B18*C18</f>
        <v>0</v>
      </c>
    </row>
    <row r="19" spans="1:5" s="4" customFormat="1">
      <c r="A19" s="24" t="s">
        <v>5</v>
      </c>
      <c r="B19" s="25">
        <f>B13</f>
        <v>687.5</v>
      </c>
      <c r="C19" s="45"/>
      <c r="D19" s="46">
        <f>B19*C18</f>
        <v>0</v>
      </c>
    </row>
    <row r="20" spans="1:5" s="4" customFormat="1">
      <c r="A20" s="24"/>
      <c r="B20" s="22"/>
      <c r="C20" s="23"/>
      <c r="D20" s="22"/>
    </row>
    <row r="21" spans="1:5">
      <c r="A21" s="1"/>
      <c r="B21" s="1"/>
      <c r="C21" s="1"/>
      <c r="D21" s="1"/>
      <c r="E21" s="1"/>
    </row>
    <row r="22" spans="1:5">
      <c r="A22" s="2" t="s">
        <v>3</v>
      </c>
      <c r="B22" s="1"/>
      <c r="C22" s="1"/>
      <c r="D22" s="1"/>
      <c r="E22" s="1"/>
    </row>
    <row r="23" spans="1:5">
      <c r="A23" s="36" t="s">
        <v>21</v>
      </c>
      <c r="B23" s="1"/>
      <c r="C23" s="1"/>
      <c r="D23" s="1"/>
      <c r="E23" s="1"/>
    </row>
    <row r="24" spans="1:5" s="35" customFormat="1">
      <c r="A24" s="36"/>
      <c r="B24" s="36"/>
      <c r="C24" s="36"/>
      <c r="D24" s="36"/>
      <c r="E24" s="36"/>
    </row>
    <row r="25" spans="1:5" s="35" customFormat="1">
      <c r="A25" s="3" t="s">
        <v>22</v>
      </c>
      <c r="B25" s="36"/>
      <c r="C25" s="36"/>
      <c r="D25" s="36"/>
      <c r="E25" s="36"/>
    </row>
    <row r="26" spans="1:5" s="35" customFormat="1">
      <c r="A26" s="6" t="s">
        <v>4</v>
      </c>
      <c r="B26" s="36"/>
      <c r="C26" s="36"/>
      <c r="D26" s="36"/>
      <c r="E26" s="36"/>
    </row>
    <row r="27" spans="1:5" s="4" customFormat="1">
      <c r="A27" s="3" t="s">
        <v>23</v>
      </c>
      <c r="B27" s="1"/>
      <c r="C27" s="1"/>
      <c r="D27" s="1"/>
      <c r="E27" s="1"/>
    </row>
    <row r="28" spans="1:5">
      <c r="A28" s="5" t="s">
        <v>24</v>
      </c>
      <c r="B28" s="1"/>
      <c r="C28" s="1"/>
      <c r="D28" s="1"/>
      <c r="E28" s="1"/>
    </row>
    <row r="29" spans="1:5">
      <c r="A29" s="3" t="s">
        <v>69</v>
      </c>
      <c r="B29" s="1"/>
      <c r="C29" s="1"/>
      <c r="D29" s="1"/>
      <c r="E29" s="1"/>
    </row>
    <row r="30" spans="1:5">
      <c r="A30" s="5"/>
    </row>
    <row r="31" spans="1:5">
      <c r="A31" s="41" t="s">
        <v>33</v>
      </c>
    </row>
    <row r="32" spans="1:5">
      <c r="A32" s="35" t="s">
        <v>32</v>
      </c>
    </row>
    <row r="33" spans="1:1" s="35" customFormat="1">
      <c r="A33" s="38" t="s">
        <v>16</v>
      </c>
    </row>
    <row r="34" spans="1:1">
      <c r="A34" s="40" t="s">
        <v>10</v>
      </c>
    </row>
    <row r="35" spans="1:1" ht="28.8">
      <c r="A35" s="34" t="s">
        <v>6</v>
      </c>
    </row>
    <row r="36" spans="1:1">
      <c r="A36" s="34" t="s">
        <v>11</v>
      </c>
    </row>
    <row r="37" spans="1:1" s="35" customFormat="1">
      <c r="A37" s="34" t="s">
        <v>27</v>
      </c>
    </row>
    <row r="38" spans="1:1" s="35" customFormat="1" ht="28.8">
      <c r="A38" s="34" t="s">
        <v>28</v>
      </c>
    </row>
    <row r="39" spans="1:1">
      <c r="A39" s="34" t="s">
        <v>12</v>
      </c>
    </row>
    <row r="40" spans="1:1" s="35" customFormat="1">
      <c r="A40" s="34" t="s">
        <v>46</v>
      </c>
    </row>
    <row r="41" spans="1:1">
      <c r="A41" s="34" t="s">
        <v>7</v>
      </c>
    </row>
    <row r="42" spans="1:1">
      <c r="A42" s="34" t="s">
        <v>8</v>
      </c>
    </row>
    <row r="43" spans="1:1" s="35" customFormat="1" ht="28.8">
      <c r="A43" s="34" t="s">
        <v>34</v>
      </c>
    </row>
    <row r="44" spans="1:1" s="35" customFormat="1">
      <c r="A44" s="39" t="s">
        <v>9</v>
      </c>
    </row>
    <row r="45" spans="1:1" s="35" customFormat="1">
      <c r="A45" s="42" t="s">
        <v>17</v>
      </c>
    </row>
    <row r="46" spans="1:1">
      <c r="A46" s="35" t="s">
        <v>13</v>
      </c>
    </row>
    <row r="47" spans="1:1" s="35" customFormat="1">
      <c r="A47" s="38" t="s">
        <v>31</v>
      </c>
    </row>
    <row r="48" spans="1:1" ht="28.8">
      <c r="A48" s="34" t="s">
        <v>14</v>
      </c>
    </row>
    <row r="49" spans="1:1" s="35" customFormat="1">
      <c r="A49" s="34" t="s">
        <v>15</v>
      </c>
    </row>
    <row r="50" spans="1:1" s="35" customFormat="1">
      <c r="A50" s="37" t="s">
        <v>29</v>
      </c>
    </row>
    <row r="51" spans="1:1">
      <c r="A51" s="34" t="s">
        <v>18</v>
      </c>
    </row>
    <row r="52" spans="1:1" s="35" customFormat="1">
      <c r="A52" s="34" t="s">
        <v>30</v>
      </c>
    </row>
    <row r="53" spans="1:1">
      <c r="A53" s="34"/>
    </row>
  </sheetData>
  <hyperlinks>
    <hyperlink ref="A26" r:id="rId1"/>
    <hyperlink ref="A28" r:id="rId2"/>
  </hyperlinks>
  <pageMargins left="0.7" right="0.7" top="0.75" bottom="0.75" header="0.3" footer="0.3"/>
  <pageSetup paperSize="9" orientation="portrait" horizontalDpi="0" verticalDpi="0" r:id="rId3"/>
</worksheet>
</file>

<file path=xl/worksheets/sheet3.xml><?xml version="1.0" encoding="utf-8"?>
<worksheet xmlns="http://schemas.openxmlformats.org/spreadsheetml/2006/main" xmlns:r="http://schemas.openxmlformats.org/officeDocument/2006/relationships">
  <dimension ref="A1:G19"/>
  <sheetViews>
    <sheetView workbookViewId="0">
      <selection activeCell="A9" sqref="A9"/>
    </sheetView>
  </sheetViews>
  <sheetFormatPr defaultRowHeight="14.4"/>
  <cols>
    <col min="1" max="1" width="34.33203125" customWidth="1"/>
    <col min="2" max="2" width="16.44140625" customWidth="1"/>
    <col min="3" max="3" width="22.6640625" customWidth="1"/>
    <col min="4" max="4" width="18.44140625" customWidth="1"/>
    <col min="5" max="5" width="27.88671875" customWidth="1"/>
    <col min="6" max="6" width="15.109375" style="35" customWidth="1"/>
    <col min="7" max="7" width="27.109375" customWidth="1"/>
  </cols>
  <sheetData>
    <row r="1" spans="1:7" s="35" customFormat="1" ht="42">
      <c r="A1" s="7"/>
      <c r="B1" s="26" t="s">
        <v>39</v>
      </c>
      <c r="C1" s="26" t="s">
        <v>82</v>
      </c>
      <c r="D1" s="26" t="s">
        <v>40</v>
      </c>
      <c r="E1" s="26" t="s">
        <v>41</v>
      </c>
      <c r="F1" s="26" t="s">
        <v>42</v>
      </c>
      <c r="G1" s="49" t="s">
        <v>77</v>
      </c>
    </row>
    <row r="2" spans="1:7" s="35" customFormat="1">
      <c r="A2" s="12" t="s">
        <v>78</v>
      </c>
      <c r="B2" s="63"/>
      <c r="C2" s="63"/>
      <c r="D2" s="63"/>
      <c r="E2" s="63"/>
      <c r="F2" s="63"/>
      <c r="G2" s="63"/>
    </row>
    <row r="3" spans="1:7" s="35" customFormat="1" ht="28.2">
      <c r="A3" s="64" t="s">
        <v>68</v>
      </c>
      <c r="B3" s="63">
        <v>1374</v>
      </c>
      <c r="C3" s="63">
        <v>0.9</v>
      </c>
      <c r="D3" s="65">
        <f>B3*C3</f>
        <v>1236.6000000000001</v>
      </c>
      <c r="E3" s="63">
        <v>162</v>
      </c>
      <c r="F3" s="65">
        <f>E3*C3</f>
        <v>145.80000000000001</v>
      </c>
      <c r="G3" s="66">
        <f>D3/F3</f>
        <v>8.481481481481481</v>
      </c>
    </row>
    <row r="4" spans="1:7" s="35" customFormat="1">
      <c r="A4" s="56"/>
      <c r="B4" s="7"/>
      <c r="C4" s="7"/>
      <c r="D4" s="50"/>
      <c r="E4" s="7"/>
      <c r="F4" s="50"/>
      <c r="G4" s="51"/>
    </row>
    <row r="5" spans="1:7" s="35" customFormat="1" ht="28.8">
      <c r="A5" s="67" t="s">
        <v>79</v>
      </c>
      <c r="B5" s="68"/>
      <c r="C5" s="68"/>
      <c r="D5" s="69"/>
      <c r="E5" s="68"/>
      <c r="F5" s="69"/>
      <c r="G5" s="70"/>
    </row>
    <row r="6" spans="1:7" s="35" customFormat="1" ht="28.2">
      <c r="A6" s="71" t="s">
        <v>68</v>
      </c>
      <c r="B6" s="68">
        <v>1374</v>
      </c>
      <c r="C6" s="68">
        <v>0.9</v>
      </c>
      <c r="D6" s="69">
        <f>B6*C6</f>
        <v>1236.6000000000001</v>
      </c>
      <c r="E6" s="68">
        <v>75</v>
      </c>
      <c r="F6" s="69">
        <f>E6*C6</f>
        <v>67.5</v>
      </c>
      <c r="G6" s="69">
        <f>D6/F6</f>
        <v>18.32</v>
      </c>
    </row>
    <row r="7" spans="1:7" s="35" customFormat="1"/>
    <row r="8" spans="1:7">
      <c r="A8" s="52" t="s">
        <v>81</v>
      </c>
    </row>
    <row r="9" spans="1:7">
      <c r="A9" s="5" t="s">
        <v>35</v>
      </c>
    </row>
    <row r="10" spans="1:7">
      <c r="A10" s="35" t="s">
        <v>36</v>
      </c>
    </row>
    <row r="11" spans="1:7">
      <c r="A11" s="35" t="s">
        <v>80</v>
      </c>
    </row>
    <row r="12" spans="1:7" s="35" customFormat="1">
      <c r="A12" s="35" t="s">
        <v>84</v>
      </c>
    </row>
    <row r="13" spans="1:7" s="35" customFormat="1">
      <c r="A13" s="35" t="s">
        <v>85</v>
      </c>
    </row>
    <row r="14" spans="1:7">
      <c r="A14" s="35"/>
    </row>
    <row r="15" spans="1:7">
      <c r="A15" s="3" t="s">
        <v>83</v>
      </c>
    </row>
    <row r="16" spans="1:7">
      <c r="A16" s="6" t="s">
        <v>4</v>
      </c>
    </row>
    <row r="17" spans="1:1">
      <c r="A17" s="3" t="s">
        <v>43</v>
      </c>
    </row>
    <row r="18" spans="1:1">
      <c r="A18" t="s">
        <v>44</v>
      </c>
    </row>
    <row r="19" spans="1:1">
      <c r="A19" s="35" t="s">
        <v>45</v>
      </c>
    </row>
  </sheetData>
  <hyperlinks>
    <hyperlink ref="A9" r:id="rId1"/>
    <hyperlink ref="A16" r:id="rId2"/>
  </hyperlinks>
  <pageMargins left="0.7" right="0.7" top="0.75" bottom="0.75" header="0.3" footer="0.3"/>
  <pageSetup paperSize="9" orientation="portrait" horizontalDpi="0" verticalDpi="0" copies="0" r:id="rId3"/>
</worksheet>
</file>

<file path=xl/worksheets/sheet4.xml><?xml version="1.0" encoding="utf-8"?>
<worksheet xmlns="http://schemas.openxmlformats.org/spreadsheetml/2006/main" xmlns:r="http://schemas.openxmlformats.org/officeDocument/2006/relationships">
  <dimension ref="A1:M21"/>
  <sheetViews>
    <sheetView workbookViewId="0">
      <pane xSplit="1" topLeftCell="B1" activePane="topRight" state="frozen"/>
      <selection pane="topRight" activeCell="E13" sqref="E13"/>
    </sheetView>
  </sheetViews>
  <sheetFormatPr defaultRowHeight="14.4"/>
  <cols>
    <col min="1" max="1" width="38.109375" customWidth="1"/>
    <col min="2" max="2" width="8.5546875" style="35" customWidth="1"/>
    <col min="3" max="3" width="13.33203125" style="35" customWidth="1"/>
    <col min="4" max="4" width="16.77734375" style="35" customWidth="1"/>
    <col min="5" max="5" width="17.21875" style="35" customWidth="1"/>
    <col min="6" max="6" width="12" customWidth="1"/>
    <col min="7" max="7" width="22.77734375" bestFit="1" customWidth="1"/>
    <col min="8" max="8" width="10.33203125" customWidth="1"/>
    <col min="9" max="9" width="61.33203125" customWidth="1"/>
  </cols>
  <sheetData>
    <row r="1" spans="1:13" ht="43.2">
      <c r="A1" s="48" t="s">
        <v>49</v>
      </c>
      <c r="B1" s="53" t="s">
        <v>61</v>
      </c>
      <c r="C1" s="53" t="s">
        <v>66</v>
      </c>
      <c r="D1" s="53" t="s">
        <v>56</v>
      </c>
      <c r="E1" s="53" t="s">
        <v>55</v>
      </c>
      <c r="F1" s="53" t="s">
        <v>54</v>
      </c>
      <c r="G1" s="53" t="s">
        <v>51</v>
      </c>
      <c r="H1" s="53" t="s">
        <v>52</v>
      </c>
      <c r="I1" s="48" t="s">
        <v>3</v>
      </c>
      <c r="J1" s="47"/>
      <c r="K1" s="47"/>
      <c r="L1" s="47"/>
      <c r="M1" s="47"/>
    </row>
    <row r="2" spans="1:13">
      <c r="A2" s="47"/>
      <c r="B2" s="47"/>
      <c r="C2" s="47"/>
      <c r="D2" s="54">
        <v>826</v>
      </c>
      <c r="E2" s="54">
        <f>C2*0.33</f>
        <v>0</v>
      </c>
      <c r="F2" s="54"/>
      <c r="G2" s="54"/>
      <c r="H2" s="54"/>
      <c r="I2" s="47"/>
      <c r="J2" s="47"/>
      <c r="K2" s="47"/>
      <c r="L2" s="47"/>
      <c r="M2" s="47"/>
    </row>
    <row r="3" spans="1:13">
      <c r="A3" s="47" t="s">
        <v>60</v>
      </c>
      <c r="B3" s="47">
        <v>2</v>
      </c>
      <c r="C3" s="47"/>
      <c r="D3" s="54"/>
      <c r="E3" s="54"/>
      <c r="F3" s="54"/>
      <c r="G3" s="54">
        <v>1320</v>
      </c>
      <c r="H3" s="54"/>
      <c r="I3" s="47"/>
      <c r="J3" s="47"/>
      <c r="K3" s="47"/>
      <c r="L3" s="47"/>
      <c r="M3" s="47"/>
    </row>
    <row r="4" spans="1:13">
      <c r="A4" s="47" t="s">
        <v>60</v>
      </c>
      <c r="B4" s="47">
        <v>3</v>
      </c>
      <c r="C4" s="47"/>
      <c r="D4" s="54"/>
      <c r="E4" s="54"/>
      <c r="F4" s="54">
        <v>5950</v>
      </c>
      <c r="G4" s="54">
        <v>1960</v>
      </c>
      <c r="H4" s="54">
        <f>F4-G4</f>
        <v>3990</v>
      </c>
      <c r="I4" s="47"/>
      <c r="J4" s="47"/>
      <c r="K4" s="47"/>
      <c r="L4" s="47"/>
      <c r="M4" s="47"/>
    </row>
    <row r="5" spans="1:13">
      <c r="A5" s="47" t="s">
        <v>60</v>
      </c>
      <c r="B5" s="47">
        <v>5</v>
      </c>
      <c r="C5" s="47"/>
      <c r="D5" s="54"/>
      <c r="E5" s="54"/>
      <c r="F5" s="54"/>
      <c r="G5" s="54">
        <v>3280</v>
      </c>
      <c r="H5" s="54"/>
      <c r="I5" s="47"/>
      <c r="J5" s="47"/>
      <c r="K5" s="47"/>
      <c r="L5" s="47"/>
      <c r="M5" s="47"/>
    </row>
    <row r="6" spans="1:13">
      <c r="A6" s="47"/>
      <c r="B6" s="47"/>
      <c r="C6" s="47"/>
      <c r="D6" s="54"/>
      <c r="E6" s="54"/>
      <c r="F6" s="54"/>
      <c r="G6" s="54"/>
      <c r="H6" s="54"/>
      <c r="I6" s="47"/>
      <c r="J6" s="47"/>
      <c r="K6" s="47"/>
      <c r="L6" s="47"/>
      <c r="M6" s="47"/>
    </row>
    <row r="7" spans="1:13">
      <c r="A7" s="47" t="s">
        <v>58</v>
      </c>
      <c r="B7" s="47">
        <v>4.41</v>
      </c>
      <c r="C7" s="47">
        <v>4443</v>
      </c>
      <c r="D7" s="54"/>
      <c r="E7" s="54"/>
      <c r="F7" s="54"/>
      <c r="G7" s="54"/>
      <c r="H7" s="54">
        <v>6250</v>
      </c>
      <c r="I7" s="55" t="s">
        <v>59</v>
      </c>
      <c r="J7" s="47"/>
      <c r="K7" s="47"/>
      <c r="L7" s="47"/>
      <c r="M7" s="47"/>
    </row>
    <row r="8" spans="1:13" s="35" customFormat="1">
      <c r="A8" s="47"/>
      <c r="B8" s="47"/>
      <c r="C8" s="47"/>
      <c r="D8" s="54"/>
      <c r="E8" s="54"/>
      <c r="F8" s="54"/>
      <c r="G8" s="54"/>
      <c r="H8" s="54"/>
      <c r="I8" s="47"/>
      <c r="J8" s="47"/>
      <c r="K8" s="47"/>
      <c r="L8" s="47"/>
      <c r="M8" s="47"/>
    </row>
    <row r="9" spans="1:13">
      <c r="A9" s="47" t="s">
        <v>62</v>
      </c>
      <c r="B9" s="47">
        <v>6.6</v>
      </c>
      <c r="C9" s="47">
        <v>6649</v>
      </c>
      <c r="D9" s="54"/>
      <c r="E9" s="54"/>
      <c r="F9" s="54">
        <v>8099</v>
      </c>
      <c r="G9" s="54">
        <v>3348</v>
      </c>
      <c r="H9" s="54">
        <v>5226</v>
      </c>
      <c r="I9" s="47" t="s">
        <v>63</v>
      </c>
      <c r="J9" s="47"/>
      <c r="K9" s="47"/>
      <c r="L9" s="47"/>
      <c r="M9" s="47"/>
    </row>
    <row r="10" spans="1:13" s="35" customFormat="1">
      <c r="A10" s="47"/>
      <c r="B10" s="47"/>
      <c r="C10" s="47"/>
      <c r="D10" s="54"/>
      <c r="E10" s="54"/>
      <c r="F10" s="54"/>
      <c r="G10" s="54"/>
      <c r="H10" s="54"/>
      <c r="I10" s="47"/>
      <c r="J10" s="47"/>
      <c r="K10" s="47"/>
      <c r="L10" s="47"/>
      <c r="M10" s="47"/>
    </row>
    <row r="11" spans="1:13">
      <c r="A11" s="47" t="s">
        <v>64</v>
      </c>
      <c r="B11" s="47">
        <v>3.78</v>
      </c>
      <c r="C11" s="47">
        <v>3808</v>
      </c>
      <c r="D11" s="54"/>
      <c r="E11" s="54"/>
      <c r="F11" s="54">
        <v>6359</v>
      </c>
      <c r="G11" s="54">
        <v>1820</v>
      </c>
      <c r="H11" s="54">
        <v>4539</v>
      </c>
      <c r="I11" s="47" t="s">
        <v>65</v>
      </c>
      <c r="J11" s="47"/>
      <c r="K11" s="47"/>
      <c r="L11" s="47"/>
      <c r="M11" s="47"/>
    </row>
    <row r="13" spans="1:13">
      <c r="A13" s="35" t="s">
        <v>48</v>
      </c>
    </row>
    <row r="14" spans="1:13">
      <c r="A14" t="s">
        <v>47</v>
      </c>
    </row>
    <row r="16" spans="1:13">
      <c r="A16" s="35" t="s">
        <v>50</v>
      </c>
    </row>
    <row r="18" spans="1:5">
      <c r="A18" s="35" t="s">
        <v>57</v>
      </c>
    </row>
    <row r="19" spans="1:5">
      <c r="A19" s="5" t="s">
        <v>53</v>
      </c>
      <c r="B19" s="5"/>
      <c r="C19" s="5"/>
      <c r="D19" s="5"/>
      <c r="E19" s="5"/>
    </row>
    <row r="21" spans="1:5">
      <c r="A21" s="35" t="s">
        <v>67</v>
      </c>
    </row>
  </sheetData>
  <hyperlinks>
    <hyperlink ref="A19" r:id="rId1"/>
  </hyperlinks>
  <pageMargins left="0.7" right="0.7" top="0.75" bottom="0.75" header="0.3" footer="0.3"/>
  <pageSetup paperSize="9" orientation="portrait" horizontalDpi="0" verticalDpi="0" copies="0" r:id="rId2"/>
</worksheet>
</file>

<file path=xl/worksheets/sheet5.xml><?xml version="1.0" encoding="utf-8"?>
<worksheet xmlns="http://schemas.openxmlformats.org/spreadsheetml/2006/main" xmlns:r="http://schemas.openxmlformats.org/officeDocument/2006/relationships">
  <dimension ref="A1:C68"/>
  <sheetViews>
    <sheetView workbookViewId="0">
      <pane ySplit="1" topLeftCell="A2" activePane="bottomLeft" state="frozen"/>
      <selection pane="bottomLeft" activeCell="C4" sqref="C4"/>
    </sheetView>
  </sheetViews>
  <sheetFormatPr defaultRowHeight="14.4"/>
  <cols>
    <col min="1" max="1" width="54.88671875" customWidth="1"/>
    <col min="2" max="2" width="11.21875" customWidth="1"/>
    <col min="3" max="3" width="15.109375" customWidth="1"/>
  </cols>
  <sheetData>
    <row r="1" spans="1:3" ht="28.2">
      <c r="A1" s="8" t="s">
        <v>86</v>
      </c>
      <c r="B1" s="26" t="s">
        <v>87</v>
      </c>
      <c r="C1" s="26" t="s">
        <v>102</v>
      </c>
    </row>
    <row r="2" spans="1:3" s="35" customFormat="1">
      <c r="A2" s="7"/>
      <c r="B2" s="8"/>
      <c r="C2" s="7"/>
    </row>
    <row r="3" spans="1:3" s="35" customFormat="1">
      <c r="A3" s="56" t="s">
        <v>105</v>
      </c>
      <c r="B3" s="7">
        <v>4125</v>
      </c>
      <c r="C3" s="50">
        <f>4125/12</f>
        <v>343.75</v>
      </c>
    </row>
    <row r="4" spans="1:3">
      <c r="A4" s="7"/>
      <c r="B4" s="7"/>
      <c r="C4" s="7"/>
    </row>
    <row r="5" spans="1:3">
      <c r="A5" s="61" t="s">
        <v>103</v>
      </c>
      <c r="B5" s="7"/>
      <c r="C5" s="7"/>
    </row>
    <row r="6" spans="1:3">
      <c r="A6" s="7" t="s">
        <v>88</v>
      </c>
      <c r="B6" s="62">
        <v>14244</v>
      </c>
      <c r="C6" s="7"/>
    </row>
    <row r="7" spans="1:3">
      <c r="A7" s="7" t="s">
        <v>89</v>
      </c>
      <c r="B7" s="62">
        <v>19253</v>
      </c>
      <c r="C7" s="7"/>
    </row>
    <row r="8" spans="1:3">
      <c r="A8" s="7" t="s">
        <v>90</v>
      </c>
      <c r="B8" s="62">
        <v>9137</v>
      </c>
      <c r="C8" s="7"/>
    </row>
    <row r="9" spans="1:3">
      <c r="A9" s="7"/>
      <c r="B9" s="7"/>
      <c r="C9" s="7"/>
    </row>
    <row r="10" spans="1:3">
      <c r="A10" s="61" t="s">
        <v>92</v>
      </c>
      <c r="B10" s="7"/>
      <c r="C10" s="7"/>
    </row>
    <row r="11" spans="1:3">
      <c r="A11" s="7" t="s">
        <v>88</v>
      </c>
      <c r="B11" s="7"/>
      <c r="C11" s="7"/>
    </row>
    <row r="12" spans="1:3">
      <c r="A12" s="7" t="s">
        <v>89</v>
      </c>
      <c r="B12" s="7"/>
      <c r="C12" s="7"/>
    </row>
    <row r="13" spans="1:3">
      <c r="A13" s="7" t="s">
        <v>90</v>
      </c>
      <c r="B13" s="7"/>
      <c r="C13" s="7"/>
    </row>
    <row r="14" spans="1:3">
      <c r="A14" s="7"/>
      <c r="B14" s="7"/>
      <c r="C14" s="7"/>
    </row>
    <row r="15" spans="1:3">
      <c r="A15" s="61" t="s">
        <v>93</v>
      </c>
      <c r="B15" s="7"/>
      <c r="C15" s="7"/>
    </row>
    <row r="16" spans="1:3">
      <c r="A16" s="7" t="s">
        <v>88</v>
      </c>
      <c r="B16" s="47"/>
      <c r="C16" s="7"/>
    </row>
    <row r="17" spans="1:3">
      <c r="A17" s="7" t="s">
        <v>89</v>
      </c>
      <c r="B17" s="47"/>
      <c r="C17" s="7"/>
    </row>
    <row r="18" spans="1:3">
      <c r="A18" s="7" t="s">
        <v>90</v>
      </c>
      <c r="B18" s="47"/>
      <c r="C18" s="7"/>
    </row>
    <row r="19" spans="1:3">
      <c r="A19" s="47"/>
      <c r="B19" s="47"/>
      <c r="C19" s="7"/>
    </row>
    <row r="20" spans="1:3">
      <c r="A20" s="61" t="s">
        <v>94</v>
      </c>
      <c r="B20" s="47"/>
      <c r="C20" s="7"/>
    </row>
    <row r="21" spans="1:3">
      <c r="A21" s="7" t="s">
        <v>88</v>
      </c>
      <c r="B21" s="47"/>
      <c r="C21" s="7"/>
    </row>
    <row r="22" spans="1:3">
      <c r="A22" s="7" t="s">
        <v>89</v>
      </c>
      <c r="B22" s="47"/>
      <c r="C22" s="7"/>
    </row>
    <row r="23" spans="1:3">
      <c r="A23" s="7" t="s">
        <v>90</v>
      </c>
      <c r="B23" s="47"/>
      <c r="C23" s="7"/>
    </row>
    <row r="24" spans="1:3">
      <c r="A24" s="47"/>
      <c r="B24" s="47"/>
      <c r="C24" s="7"/>
    </row>
    <row r="25" spans="1:3">
      <c r="A25" s="61" t="s">
        <v>95</v>
      </c>
      <c r="B25" s="47"/>
      <c r="C25" s="7"/>
    </row>
    <row r="26" spans="1:3">
      <c r="A26" s="7" t="s">
        <v>88</v>
      </c>
      <c r="B26" s="47"/>
      <c r="C26" s="7"/>
    </row>
    <row r="27" spans="1:3">
      <c r="A27" s="7" t="s">
        <v>89</v>
      </c>
      <c r="B27" s="47"/>
      <c r="C27" s="7"/>
    </row>
    <row r="28" spans="1:3">
      <c r="A28" s="7" t="s">
        <v>90</v>
      </c>
      <c r="B28" s="47"/>
      <c r="C28" s="7"/>
    </row>
    <row r="29" spans="1:3">
      <c r="A29" s="47"/>
      <c r="B29" s="47"/>
      <c r="C29" s="7"/>
    </row>
    <row r="30" spans="1:3">
      <c r="A30" s="61" t="s">
        <v>104</v>
      </c>
      <c r="B30" s="47"/>
      <c r="C30" s="7"/>
    </row>
    <row r="31" spans="1:3">
      <c r="A31" s="7" t="s">
        <v>88</v>
      </c>
      <c r="B31" s="47"/>
      <c r="C31" s="7"/>
    </row>
    <row r="32" spans="1:3">
      <c r="A32" s="7" t="s">
        <v>89</v>
      </c>
      <c r="B32" s="47"/>
      <c r="C32" s="7"/>
    </row>
    <row r="33" spans="1:3">
      <c r="A33" s="7" t="s">
        <v>90</v>
      </c>
      <c r="B33" s="47"/>
      <c r="C33" s="7"/>
    </row>
    <row r="34" spans="1:3">
      <c r="A34" s="47"/>
      <c r="B34" s="47"/>
      <c r="C34" s="7"/>
    </row>
    <row r="35" spans="1:3">
      <c r="A35" s="61" t="s">
        <v>96</v>
      </c>
      <c r="B35" s="47"/>
      <c r="C35" s="7"/>
    </row>
    <row r="36" spans="1:3">
      <c r="A36" s="7" t="s">
        <v>88</v>
      </c>
      <c r="B36" s="47"/>
      <c r="C36" s="7"/>
    </row>
    <row r="37" spans="1:3">
      <c r="A37" s="7" t="s">
        <v>89</v>
      </c>
      <c r="B37" s="47"/>
      <c r="C37" s="7"/>
    </row>
    <row r="38" spans="1:3">
      <c r="A38" s="7" t="s">
        <v>90</v>
      </c>
      <c r="B38" s="47"/>
      <c r="C38" s="7"/>
    </row>
    <row r="39" spans="1:3">
      <c r="A39" s="47"/>
      <c r="B39" s="47"/>
      <c r="C39" s="7"/>
    </row>
    <row r="40" spans="1:3">
      <c r="A40" s="61" t="s">
        <v>97</v>
      </c>
      <c r="B40" s="47"/>
      <c r="C40" s="7"/>
    </row>
    <row r="41" spans="1:3">
      <c r="A41" s="7" t="s">
        <v>88</v>
      </c>
      <c r="B41" s="47"/>
      <c r="C41" s="47"/>
    </row>
    <row r="42" spans="1:3">
      <c r="A42" s="7" t="s">
        <v>89</v>
      </c>
      <c r="B42" s="47"/>
      <c r="C42" s="47"/>
    </row>
    <row r="43" spans="1:3">
      <c r="A43" s="7" t="s">
        <v>90</v>
      </c>
      <c r="B43" s="47"/>
      <c r="C43" s="47"/>
    </row>
    <row r="44" spans="1:3">
      <c r="A44" s="47"/>
      <c r="B44" s="47"/>
      <c r="C44" s="47"/>
    </row>
    <row r="45" spans="1:3">
      <c r="A45" s="61" t="s">
        <v>98</v>
      </c>
      <c r="B45" s="47"/>
      <c r="C45" s="47"/>
    </row>
    <row r="46" spans="1:3">
      <c r="A46" s="7" t="s">
        <v>88</v>
      </c>
      <c r="B46" s="47"/>
      <c r="C46" s="47"/>
    </row>
    <row r="47" spans="1:3">
      <c r="A47" s="7" t="s">
        <v>89</v>
      </c>
      <c r="B47" s="47"/>
      <c r="C47" s="47"/>
    </row>
    <row r="48" spans="1:3">
      <c r="A48" s="7" t="s">
        <v>90</v>
      </c>
      <c r="B48" s="47"/>
      <c r="C48" s="47"/>
    </row>
    <row r="49" spans="1:3">
      <c r="A49" s="47"/>
      <c r="B49" s="47"/>
      <c r="C49" s="47"/>
    </row>
    <row r="50" spans="1:3">
      <c r="A50" s="61" t="s">
        <v>99</v>
      </c>
      <c r="B50" s="47"/>
      <c r="C50" s="47"/>
    </row>
    <row r="51" spans="1:3">
      <c r="A51" s="7" t="s">
        <v>88</v>
      </c>
      <c r="B51" s="47"/>
      <c r="C51" s="47"/>
    </row>
    <row r="52" spans="1:3">
      <c r="A52" s="7" t="s">
        <v>89</v>
      </c>
      <c r="B52" s="47"/>
      <c r="C52" s="47"/>
    </row>
    <row r="53" spans="1:3">
      <c r="A53" s="7" t="s">
        <v>90</v>
      </c>
      <c r="B53" s="47"/>
      <c r="C53" s="47"/>
    </row>
    <row r="54" spans="1:3">
      <c r="A54" s="47"/>
      <c r="B54" s="47"/>
      <c r="C54" s="47"/>
    </row>
    <row r="55" spans="1:3">
      <c r="A55" s="61" t="s">
        <v>100</v>
      </c>
      <c r="B55" s="47"/>
      <c r="C55" s="47"/>
    </row>
    <row r="56" spans="1:3">
      <c r="A56" s="7" t="s">
        <v>88</v>
      </c>
      <c r="B56" s="47"/>
      <c r="C56" s="47"/>
    </row>
    <row r="57" spans="1:3">
      <c r="A57" s="7" t="s">
        <v>89</v>
      </c>
      <c r="B57" s="47"/>
      <c r="C57" s="47"/>
    </row>
    <row r="58" spans="1:3">
      <c r="A58" s="7" t="s">
        <v>90</v>
      </c>
      <c r="B58" s="47"/>
      <c r="C58" s="47"/>
    </row>
    <row r="59" spans="1:3">
      <c r="A59" s="47"/>
      <c r="B59" s="47"/>
      <c r="C59" s="47"/>
    </row>
    <row r="60" spans="1:3">
      <c r="A60" s="61" t="s">
        <v>101</v>
      </c>
      <c r="B60" s="47"/>
      <c r="C60" s="47"/>
    </row>
    <row r="61" spans="1:3">
      <c r="A61" s="7" t="s">
        <v>88</v>
      </c>
      <c r="B61" s="47"/>
      <c r="C61" s="47"/>
    </row>
    <row r="62" spans="1:3">
      <c r="A62" s="7" t="s">
        <v>89</v>
      </c>
      <c r="B62" s="47"/>
      <c r="C62" s="47"/>
    </row>
    <row r="63" spans="1:3">
      <c r="A63" s="7" t="s">
        <v>90</v>
      </c>
      <c r="B63" s="47"/>
      <c r="C63" s="47"/>
    </row>
    <row r="64" spans="1:3">
      <c r="A64" s="47"/>
      <c r="B64" s="47"/>
      <c r="C64" s="47"/>
    </row>
    <row r="65" spans="1:3">
      <c r="A65" s="61" t="s">
        <v>91</v>
      </c>
      <c r="B65" s="47"/>
      <c r="C65" s="47"/>
    </row>
    <row r="66" spans="1:3">
      <c r="A66" s="7" t="s">
        <v>88</v>
      </c>
      <c r="B66" s="47"/>
      <c r="C66" s="47"/>
    </row>
    <row r="67" spans="1:3">
      <c r="A67" s="7" t="s">
        <v>89</v>
      </c>
      <c r="B67" s="47"/>
      <c r="C67" s="47"/>
    </row>
    <row r="68" spans="1:3">
      <c r="A68" s="7" t="s">
        <v>90</v>
      </c>
      <c r="B68" s="47"/>
      <c r="C68" s="47"/>
    </row>
  </sheetData>
  <pageMargins left="0.7" right="0.7" top="0.75" bottom="0.75" header="0.3" footer="0.3"/>
  <pageSetup paperSize="9" orientation="portrait" horizontalDpi="0" verticalDpi="0"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Ongoing CO2e saved (average)</vt:lpstr>
      <vt:lpstr>Ongoing CO2e saved (me)</vt:lpstr>
      <vt:lpstr>Embedded emissions solar PV</vt:lpstr>
      <vt:lpstr>New solar panels Broulee</vt:lpstr>
      <vt:lpstr>Efficiency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Joanne clay</dc:creator>
  <cp:lastModifiedBy>Joanne clay</cp:lastModifiedBy>
  <cp:lastPrinted>2019-06-01T04:17:22Z</cp:lastPrinted>
  <dcterms:created xsi:type="dcterms:W3CDTF">2019-05-04T01:27:23Z</dcterms:created>
  <dcterms:modified xsi:type="dcterms:W3CDTF">2019-08-11T09:49:04Z</dcterms:modified>
</cp:coreProperties>
</file>