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2a2d6ada7eb2db83/GripZ UK/Brand stuff/Latest order forms GBP/"/>
    </mc:Choice>
  </mc:AlternateContent>
  <xr:revisionPtr revIDLastSave="50" documentId="13_ncr:1_{B987F5AE-F4FA-4711-8A81-58D43240C056}" xr6:coauthVersionLast="47" xr6:coauthVersionMax="47" xr10:uidLastSave="{AA062BFC-CC63-4B0C-ABA8-BBFE7AA2763E}"/>
  <bookViews>
    <workbookView xWindow="-108" yWindow="-108" windowWidth="23256" windowHeight="12456" activeTab="1" xr2:uid="{00000000-000D-0000-FFFF-FFFF00000000}"/>
  </bookViews>
  <sheets>
    <sheet name="Fibreglass Volumes" sheetId="9" r:id="rId1"/>
    <sheet name="PE Holds" sheetId="10" r:id="rId2"/>
    <sheet name="Order Summary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V373" i="9" l="1"/>
  <c r="W373" i="9" s="1"/>
  <c r="V372" i="9"/>
  <c r="W372" i="9" s="1"/>
  <c r="W371" i="9"/>
  <c r="V371" i="9"/>
  <c r="V370" i="9"/>
  <c r="W370" i="9" s="1"/>
  <c r="V369" i="9"/>
  <c r="W369" i="9" s="1"/>
  <c r="U367" i="9"/>
  <c r="W367" i="9" s="1"/>
  <c r="V367" i="9" l="1"/>
  <c r="I1" i="9" l="1"/>
  <c r="T1" i="9"/>
  <c r="S1" i="9"/>
  <c r="R1" i="9"/>
  <c r="Q1" i="9"/>
  <c r="P1" i="9"/>
  <c r="O1" i="9"/>
  <c r="N1" i="9"/>
  <c r="M1" i="9"/>
  <c r="L1" i="9"/>
  <c r="K1" i="9"/>
  <c r="J1" i="9"/>
  <c r="H1" i="9"/>
  <c r="G1" i="9"/>
  <c r="F1" i="9"/>
  <c r="U229" i="10" l="1"/>
  <c r="T1" i="10"/>
  <c r="S1" i="10"/>
  <c r="R1" i="10"/>
  <c r="Q1" i="10"/>
  <c r="P1" i="10"/>
  <c r="O1" i="10"/>
  <c r="N1" i="10"/>
  <c r="M1" i="10"/>
  <c r="L1" i="10"/>
  <c r="K1" i="10"/>
  <c r="W229" i="10" l="1"/>
  <c r="V229" i="10"/>
  <c r="J1" i="10"/>
  <c r="I1" i="10"/>
  <c r="H1" i="10"/>
  <c r="G1" i="10"/>
  <c r="F1" i="10"/>
  <c r="U302" i="10" l="1"/>
  <c r="V302" i="10" s="1"/>
  <c r="U306" i="10"/>
  <c r="V306" i="10" s="1"/>
  <c r="U298" i="10"/>
  <c r="W298" i="10" s="1"/>
  <c r="U294" i="10"/>
  <c r="V294" i="10" s="1"/>
  <c r="V298" i="10" l="1"/>
  <c r="W302" i="10"/>
  <c r="W306" i="10"/>
  <c r="W294" i="10"/>
  <c r="V308" i="9"/>
  <c r="W308" i="9" s="1"/>
  <c r="V307" i="9"/>
  <c r="W307" i="9" s="1"/>
  <c r="V306" i="9"/>
  <c r="W306" i="9" s="1"/>
  <c r="U304" i="9"/>
  <c r="E304" i="9"/>
  <c r="V303" i="9"/>
  <c r="W303" i="9" s="1"/>
  <c r="V302" i="9"/>
  <c r="W302" i="9" s="1"/>
  <c r="V301" i="9"/>
  <c r="W301" i="9" s="1"/>
  <c r="U299" i="9"/>
  <c r="V299" i="9" s="1"/>
  <c r="E299" i="9"/>
  <c r="W304" i="9" l="1"/>
  <c r="W299" i="9"/>
  <c r="V304" i="9"/>
  <c r="U289" i="10"/>
  <c r="W289" i="10" s="1"/>
  <c r="U285" i="10"/>
  <c r="W285" i="10" s="1"/>
  <c r="U281" i="10"/>
  <c r="W281" i="10" s="1"/>
  <c r="U277" i="10"/>
  <c r="W277" i="10" s="1"/>
  <c r="U273" i="10"/>
  <c r="W273" i="10" s="1"/>
  <c r="U269" i="10"/>
  <c r="W269" i="10" s="1"/>
  <c r="U265" i="10"/>
  <c r="W265" i="10" s="1"/>
  <c r="U261" i="10"/>
  <c r="W261" i="10" s="1"/>
  <c r="U257" i="10"/>
  <c r="U253" i="10"/>
  <c r="W253" i="10" s="1"/>
  <c r="U249" i="10"/>
  <c r="W249" i="10" s="1"/>
  <c r="U245" i="10"/>
  <c r="V245" i="10" s="1"/>
  <c r="U241" i="10"/>
  <c r="W241" i="10" s="1"/>
  <c r="U237" i="10"/>
  <c r="V237" i="10" s="1"/>
  <c r="U233" i="10"/>
  <c r="U295" i="9"/>
  <c r="W295" i="9" s="1"/>
  <c r="V366" i="9"/>
  <c r="W366" i="9" s="1"/>
  <c r="V365" i="9"/>
  <c r="W365" i="9" s="1"/>
  <c r="V364" i="9"/>
  <c r="W364" i="9" s="1"/>
  <c r="V363" i="9"/>
  <c r="W363" i="9" s="1"/>
  <c r="U361" i="9"/>
  <c r="V360" i="9"/>
  <c r="W360" i="9" s="1"/>
  <c r="V359" i="9"/>
  <c r="W359" i="9" s="1"/>
  <c r="V358" i="9"/>
  <c r="W358" i="9" s="1"/>
  <c r="V357" i="9"/>
  <c r="W357" i="9" s="1"/>
  <c r="U355" i="9"/>
  <c r="W355" i="9" s="1"/>
  <c r="U337" i="9"/>
  <c r="W337" i="9" s="1"/>
  <c r="U333" i="9"/>
  <c r="W333" i="9" s="1"/>
  <c r="U313" i="9"/>
  <c r="W313" i="9" s="1"/>
  <c r="U309" i="9"/>
  <c r="W309" i="9" s="1"/>
  <c r="W257" i="10" l="1"/>
  <c r="W361" i="9"/>
  <c r="W245" i="10"/>
  <c r="W233" i="10"/>
  <c r="V269" i="10"/>
  <c r="V261" i="10"/>
  <c r="W237" i="10"/>
  <c r="V253" i="10"/>
  <c r="V277" i="10"/>
  <c r="V289" i="10"/>
  <c r="V285" i="10"/>
  <c r="V233" i="10"/>
  <c r="V241" i="10"/>
  <c r="V249" i="10"/>
  <c r="V257" i="10"/>
  <c r="V265" i="10"/>
  <c r="V273" i="10"/>
  <c r="V281" i="10"/>
  <c r="V295" i="9"/>
  <c r="V333" i="9"/>
  <c r="V361" i="9"/>
  <c r="V355" i="9"/>
  <c r="V337" i="9"/>
  <c r="V313" i="9"/>
  <c r="V309" i="9"/>
  <c r="U65" i="9" l="1"/>
  <c r="V65" i="9" s="1"/>
  <c r="W65" i="9" l="1"/>
  <c r="E325" i="9" l="1"/>
  <c r="E317" i="9"/>
  <c r="E348" i="9" l="1"/>
  <c r="E341" i="9"/>
  <c r="V323" i="9" l="1"/>
  <c r="W323" i="9" s="1"/>
  <c r="V354" i="9"/>
  <c r="W354" i="9" s="1"/>
  <c r="V353" i="9"/>
  <c r="W353" i="9" s="1"/>
  <c r="V352" i="9"/>
  <c r="W352" i="9" s="1"/>
  <c r="V351" i="9"/>
  <c r="W351" i="9" s="1"/>
  <c r="V350" i="9"/>
  <c r="W350" i="9" s="1"/>
  <c r="U348" i="9"/>
  <c r="V347" i="9"/>
  <c r="W347" i="9" s="1"/>
  <c r="V346" i="9"/>
  <c r="W346" i="9" s="1"/>
  <c r="V345" i="9"/>
  <c r="W345" i="9" s="1"/>
  <c r="V344" i="9"/>
  <c r="W344" i="9" s="1"/>
  <c r="V343" i="9"/>
  <c r="W343" i="9" s="1"/>
  <c r="U341" i="9"/>
  <c r="V332" i="9"/>
  <c r="W332" i="9" s="1"/>
  <c r="V330" i="9"/>
  <c r="W330" i="9" s="1"/>
  <c r="V329" i="9"/>
  <c r="W329" i="9" s="1"/>
  <c r="V328" i="9"/>
  <c r="W328" i="9" s="1"/>
  <c r="V327" i="9"/>
  <c r="W327" i="9" s="1"/>
  <c r="U325" i="9"/>
  <c r="W325" i="9" s="1"/>
  <c r="V324" i="9"/>
  <c r="W324" i="9" s="1"/>
  <c r="V322" i="9"/>
  <c r="W322" i="9" s="1"/>
  <c r="V321" i="9"/>
  <c r="W321" i="9" s="1"/>
  <c r="V320" i="9"/>
  <c r="W320" i="9" s="1"/>
  <c r="V319" i="9"/>
  <c r="W319" i="9" s="1"/>
  <c r="U317" i="9"/>
  <c r="V317" i="9" s="1"/>
  <c r="W341" i="9" l="1"/>
  <c r="W348" i="9"/>
  <c r="W317" i="9"/>
  <c r="V325" i="9"/>
  <c r="V341" i="9"/>
  <c r="V348" i="9"/>
  <c r="E231" i="9" l="1"/>
  <c r="U57" i="9" l="1"/>
  <c r="U53" i="9"/>
  <c r="W53" i="9" s="1"/>
  <c r="W57" i="9" l="1"/>
  <c r="V57" i="9"/>
  <c r="V53" i="9"/>
  <c r="U290" i="9" l="1"/>
  <c r="W290" i="9" s="1"/>
  <c r="V290" i="9" l="1"/>
  <c r="U224" i="10"/>
  <c r="E284" i="9" l="1"/>
  <c r="E278" i="9"/>
  <c r="E248" i="9" l="1"/>
  <c r="E270" i="9"/>
  <c r="V224" i="10"/>
  <c r="W224" i="10"/>
  <c r="U284" i="9"/>
  <c r="U278" i="9"/>
  <c r="V278" i="9" s="1"/>
  <c r="U270" i="9"/>
  <c r="U262" i="9"/>
  <c r="V262" i="9" s="1"/>
  <c r="U248" i="9"/>
  <c r="V248" i="9" s="1"/>
  <c r="V283" i="9"/>
  <c r="W283" i="9" s="1"/>
  <c r="V286" i="9"/>
  <c r="W286" i="9" s="1"/>
  <c r="V280" i="9"/>
  <c r="W280" i="9" s="1"/>
  <c r="V272" i="9"/>
  <c r="V269" i="9"/>
  <c r="W269" i="9" s="1"/>
  <c r="V264" i="9"/>
  <c r="W264" i="9" s="1"/>
  <c r="V261" i="9"/>
  <c r="W261" i="9" s="1"/>
  <c r="V257" i="9"/>
  <c r="W257" i="9" s="1"/>
  <c r="U255" i="9"/>
  <c r="V255" i="9" s="1"/>
  <c r="V254" i="9"/>
  <c r="V250" i="9"/>
  <c r="W250" i="9" s="1"/>
  <c r="V289" i="9"/>
  <c r="V288" i="9"/>
  <c r="W288" i="9" s="1"/>
  <c r="V287" i="9"/>
  <c r="W287" i="9" s="1"/>
  <c r="V282" i="9"/>
  <c r="W282" i="9" s="1"/>
  <c r="V281" i="9"/>
  <c r="W281" i="9" s="1"/>
  <c r="V277" i="9"/>
  <c r="W277" i="9" s="1"/>
  <c r="V276" i="9"/>
  <c r="W276" i="9" s="1"/>
  <c r="V275" i="9"/>
  <c r="W275" i="9" s="1"/>
  <c r="V274" i="9"/>
  <c r="W274" i="9" s="1"/>
  <c r="V273" i="9"/>
  <c r="W273" i="9" s="1"/>
  <c r="V268" i="9"/>
  <c r="W268" i="9" s="1"/>
  <c r="V267" i="9"/>
  <c r="W267" i="9" s="1"/>
  <c r="V266" i="9"/>
  <c r="W266" i="9" s="1"/>
  <c r="V265" i="9"/>
  <c r="W265" i="9" s="1"/>
  <c r="E262" i="9"/>
  <c r="E255" i="9"/>
  <c r="V260" i="9"/>
  <c r="W260" i="9" s="1"/>
  <c r="V259" i="9"/>
  <c r="W259" i="9" s="1"/>
  <c r="V258" i="9"/>
  <c r="W258" i="9" s="1"/>
  <c r="W270" i="9" l="1"/>
  <c r="W289" i="9"/>
  <c r="V284" i="9"/>
  <c r="W272" i="9"/>
  <c r="V270" i="9"/>
  <c r="W284" i="9"/>
  <c r="W278" i="9"/>
  <c r="W262" i="9"/>
  <c r="W255" i="9"/>
  <c r="W248" i="9" l="1"/>
  <c r="W254" i="9"/>
  <c r="V253" i="9"/>
  <c r="W253" i="9" s="1"/>
  <c r="V252" i="9"/>
  <c r="W252" i="9" s="1"/>
  <c r="V251" i="9"/>
  <c r="W251" i="9" s="1"/>
  <c r="E22" i="9" l="1"/>
  <c r="E28" i="9"/>
  <c r="E47" i="9"/>
  <c r="E61" i="9"/>
  <c r="E110" i="9"/>
  <c r="E118" i="9"/>
  <c r="E123" i="9"/>
  <c r="E128" i="9"/>
  <c r="E140" i="9"/>
  <c r="E145" i="9"/>
  <c r="E151" i="9"/>
  <c r="E157" i="9"/>
  <c r="E171" i="9"/>
  <c r="E177" i="9"/>
  <c r="E193" i="9"/>
  <c r="E219" i="9"/>
  <c r="E225" i="9"/>
  <c r="E239" i="9" l="1"/>
  <c r="U212" i="10" l="1"/>
  <c r="V212" i="10" s="1"/>
  <c r="U192" i="10"/>
  <c r="V192" i="10" s="1"/>
  <c r="U188" i="10"/>
  <c r="V188" i="10" s="1"/>
  <c r="U220" i="10" l="1"/>
  <c r="U216" i="10"/>
  <c r="W216" i="10" s="1"/>
  <c r="W212" i="10"/>
  <c r="U208" i="10"/>
  <c r="W208" i="10" s="1"/>
  <c r="U204" i="10"/>
  <c r="W204" i="10" s="1"/>
  <c r="U200" i="10"/>
  <c r="W200" i="10" s="1"/>
  <c r="U196" i="10"/>
  <c r="W196" i="10" s="1"/>
  <c r="W192" i="10"/>
  <c r="W188" i="10"/>
  <c r="W220" i="10" l="1"/>
  <c r="V220" i="10"/>
  <c r="V216" i="10"/>
  <c r="V208" i="10"/>
  <c r="V204" i="10"/>
  <c r="V200" i="10"/>
  <c r="V196" i="10"/>
  <c r="U183" i="10" l="1"/>
  <c r="W183" i="10" s="1"/>
  <c r="U179" i="10"/>
  <c r="W179" i="10" s="1"/>
  <c r="U175" i="10"/>
  <c r="W175" i="10" s="1"/>
  <c r="U171" i="10"/>
  <c r="W171" i="10" s="1"/>
  <c r="U167" i="10"/>
  <c r="V167" i="10" s="1"/>
  <c r="U163" i="10"/>
  <c r="W163" i="10" s="1"/>
  <c r="U159" i="10"/>
  <c r="V159" i="10" s="1"/>
  <c r="U155" i="10"/>
  <c r="W155" i="10" s="1"/>
  <c r="U150" i="10"/>
  <c r="V150" i="10" s="1"/>
  <c r="U146" i="10"/>
  <c r="V146" i="10" s="1"/>
  <c r="U142" i="10"/>
  <c r="W142" i="10" s="1"/>
  <c r="U138" i="10"/>
  <c r="W138" i="10" s="1"/>
  <c r="U133" i="10"/>
  <c r="V133" i="10" s="1"/>
  <c r="U128" i="10"/>
  <c r="W128" i="10" s="1"/>
  <c r="U124" i="10"/>
  <c r="W124" i="10" s="1"/>
  <c r="U120" i="10"/>
  <c r="W120" i="10" s="1"/>
  <c r="U115" i="10"/>
  <c r="W115" i="10" s="1"/>
  <c r="U111" i="10"/>
  <c r="V111" i="10" s="1"/>
  <c r="U107" i="10"/>
  <c r="W107" i="10" s="1"/>
  <c r="U103" i="10"/>
  <c r="W103" i="10" s="1"/>
  <c r="U99" i="10"/>
  <c r="W99" i="10" s="1"/>
  <c r="U94" i="10"/>
  <c r="W94" i="10" s="1"/>
  <c r="U90" i="10"/>
  <c r="W90" i="10" s="1"/>
  <c r="U86" i="10"/>
  <c r="W86" i="10" s="1"/>
  <c r="U82" i="10"/>
  <c r="W82" i="10" s="1"/>
  <c r="U77" i="10"/>
  <c r="W77" i="10" s="1"/>
  <c r="U73" i="10"/>
  <c r="W73" i="10" s="1"/>
  <c r="U69" i="10"/>
  <c r="W69" i="10" s="1"/>
  <c r="U65" i="10"/>
  <c r="W65" i="10" s="1"/>
  <c r="U61" i="10"/>
  <c r="W61" i="10" s="1"/>
  <c r="U57" i="10"/>
  <c r="V57" i="10" s="1"/>
  <c r="U52" i="10"/>
  <c r="W52" i="10" s="1"/>
  <c r="U48" i="10"/>
  <c r="W48" i="10" s="1"/>
  <c r="U44" i="10"/>
  <c r="W44" i="10" s="1"/>
  <c r="U39" i="10"/>
  <c r="W39" i="10" s="1"/>
  <c r="U35" i="10"/>
  <c r="W35" i="10" s="1"/>
  <c r="U31" i="10"/>
  <c r="W31" i="10" s="1"/>
  <c r="U27" i="10"/>
  <c r="W27" i="10" s="1"/>
  <c r="U23" i="10"/>
  <c r="W23" i="10" s="1"/>
  <c r="U19" i="10"/>
  <c r="W19" i="10" s="1"/>
  <c r="U14" i="10"/>
  <c r="U10" i="10"/>
  <c r="V10" i="10" s="1"/>
  <c r="U6" i="10"/>
  <c r="X2" i="10" l="1"/>
  <c r="J32" i="3"/>
  <c r="W14" i="10"/>
  <c r="W6" i="10"/>
  <c r="W167" i="10"/>
  <c r="W159" i="10"/>
  <c r="V183" i="10"/>
  <c r="V142" i="10"/>
  <c r="V175" i="10"/>
  <c r="V99" i="10"/>
  <c r="W150" i="10"/>
  <c r="V115" i="10"/>
  <c r="V35" i="10"/>
  <c r="V61" i="10"/>
  <c r="W57" i="10"/>
  <c r="V86" i="10"/>
  <c r="V128" i="10"/>
  <c r="V90" i="10"/>
  <c r="V48" i="10"/>
  <c r="W10" i="10"/>
  <c r="V120" i="10"/>
  <c r="V23" i="10"/>
  <c r="V82" i="10"/>
  <c r="V107" i="10"/>
  <c r="V155" i="10"/>
  <c r="V163" i="10"/>
  <c r="V171" i="10"/>
  <c r="V179" i="10"/>
  <c r="V77" i="10"/>
  <c r="V14" i="10"/>
  <c r="V31" i="10"/>
  <c r="V69" i="10"/>
  <c r="W146" i="10"/>
  <c r="V27" i="10"/>
  <c r="V73" i="10"/>
  <c r="V138" i="10"/>
  <c r="V19" i="10"/>
  <c r="V44" i="10"/>
  <c r="V65" i="10"/>
  <c r="V94" i="10"/>
  <c r="V103" i="10"/>
  <c r="W111" i="10"/>
  <c r="V124" i="10"/>
  <c r="W133" i="10"/>
  <c r="V52" i="10"/>
  <c r="V39" i="10"/>
  <c r="V6" i="10"/>
  <c r="X1" i="10" l="1"/>
  <c r="X3" i="10"/>
  <c r="J33" i="3" s="1"/>
  <c r="J36" i="3" s="1"/>
  <c r="J38" i="3" s="1"/>
  <c r="V173" i="9"/>
  <c r="W173" i="9" s="1"/>
  <c r="U171" i="9"/>
  <c r="V171" i="9" s="1"/>
  <c r="V135" i="9"/>
  <c r="U239" i="9"/>
  <c r="V239" i="9" s="1"/>
  <c r="W171" i="9" l="1"/>
  <c r="W239" i="9"/>
  <c r="V246" i="9"/>
  <c r="W246" i="9" s="1"/>
  <c r="V245" i="9"/>
  <c r="V244" i="9"/>
  <c r="W244" i="9" s="1"/>
  <c r="V243" i="9"/>
  <c r="W243" i="9" s="1"/>
  <c r="V242" i="9"/>
  <c r="W242" i="9" s="1"/>
  <c r="V241" i="9"/>
  <c r="W241" i="9" s="1"/>
  <c r="V238" i="9"/>
  <c r="W238" i="9" s="1"/>
  <c r="V237" i="9"/>
  <c r="W237" i="9" s="1"/>
  <c r="V236" i="9"/>
  <c r="W236" i="9" s="1"/>
  <c r="V235" i="9"/>
  <c r="W235" i="9" s="1"/>
  <c r="V234" i="9"/>
  <c r="W234" i="9" s="1"/>
  <c r="V233" i="9"/>
  <c r="W233" i="9" s="1"/>
  <c r="U231" i="9"/>
  <c r="V229" i="9"/>
  <c r="W229" i="9" s="1"/>
  <c r="V228" i="9"/>
  <c r="W228" i="9" s="1"/>
  <c r="V227" i="9"/>
  <c r="W227" i="9" s="1"/>
  <c r="U225" i="9"/>
  <c r="V223" i="9"/>
  <c r="W223" i="9" s="1"/>
  <c r="V222" i="9"/>
  <c r="W222" i="9" s="1"/>
  <c r="V221" i="9"/>
  <c r="W221" i="9" s="1"/>
  <c r="U219" i="9"/>
  <c r="V219" i="9" s="1"/>
  <c r="V218" i="9"/>
  <c r="W218" i="9" s="1"/>
  <c r="V217" i="9"/>
  <c r="W217" i="9" s="1"/>
  <c r="V216" i="9"/>
  <c r="W216" i="9" s="1"/>
  <c r="V215" i="9"/>
  <c r="W215" i="9" s="1"/>
  <c r="V214" i="9"/>
  <c r="W214" i="9" s="1"/>
  <c r="U212" i="9"/>
  <c r="V211" i="9"/>
  <c r="W211" i="9" s="1"/>
  <c r="V210" i="9"/>
  <c r="W210" i="9" s="1"/>
  <c r="V209" i="9"/>
  <c r="W209" i="9" s="1"/>
  <c r="V208" i="9"/>
  <c r="W208" i="9" s="1"/>
  <c r="V207" i="9"/>
  <c r="W207" i="9" s="1"/>
  <c r="U205" i="9"/>
  <c r="V204" i="9"/>
  <c r="W204" i="9" s="1"/>
  <c r="V203" i="9"/>
  <c r="W203" i="9" s="1"/>
  <c r="V202" i="9"/>
  <c r="W202" i="9" s="1"/>
  <c r="V201" i="9"/>
  <c r="W201" i="9" s="1"/>
  <c r="U199" i="9"/>
  <c r="V198" i="9"/>
  <c r="W198" i="9" s="1"/>
  <c r="V197" i="9"/>
  <c r="W197" i="9" s="1"/>
  <c r="V196" i="9"/>
  <c r="W196" i="9" s="1"/>
  <c r="V195" i="9"/>
  <c r="W195" i="9" s="1"/>
  <c r="U193" i="9"/>
  <c r="V191" i="9"/>
  <c r="W191" i="9" s="1"/>
  <c r="V190" i="9"/>
  <c r="W190" i="9" s="1"/>
  <c r="U188" i="9"/>
  <c r="V186" i="9"/>
  <c r="W186" i="9" s="1"/>
  <c r="V185" i="9"/>
  <c r="W185" i="9" s="1"/>
  <c r="U183" i="9"/>
  <c r="V182" i="9"/>
  <c r="W182" i="9" s="1"/>
  <c r="V181" i="9"/>
  <c r="W181" i="9" s="1"/>
  <c r="V180" i="9"/>
  <c r="W180" i="9" s="1"/>
  <c r="V179" i="9"/>
  <c r="W179" i="9" s="1"/>
  <c r="U177" i="9"/>
  <c r="V176" i="9"/>
  <c r="W176" i="9" s="1"/>
  <c r="V175" i="9"/>
  <c r="W175" i="9" s="1"/>
  <c r="V174" i="9"/>
  <c r="W174" i="9" s="1"/>
  <c r="U167" i="9"/>
  <c r="W167" i="9" s="1"/>
  <c r="W245" i="9" l="1"/>
  <c r="W177" i="9"/>
  <c r="V177" i="9"/>
  <c r="W183" i="9"/>
  <c r="V183" i="9"/>
  <c r="V188" i="9"/>
  <c r="W188" i="9"/>
  <c r="W193" i="9"/>
  <c r="V193" i="9"/>
  <c r="W199" i="9"/>
  <c r="V199" i="9"/>
  <c r="W205" i="9"/>
  <c r="V205" i="9"/>
  <c r="W212" i="9"/>
  <c r="V212" i="9"/>
  <c r="W219" i="9"/>
  <c r="V225" i="9"/>
  <c r="W225" i="9"/>
  <c r="W231" i="9"/>
  <c r="V231" i="9"/>
  <c r="V167" i="9"/>
  <c r="V158" i="9" l="1"/>
  <c r="W158" i="9" s="1"/>
  <c r="U157" i="9"/>
  <c r="V157" i="9" s="1"/>
  <c r="U163" i="9"/>
  <c r="V163" i="9" s="1"/>
  <c r="U145" i="9"/>
  <c r="W145" i="9" s="1"/>
  <c r="V162" i="9"/>
  <c r="W162" i="9" s="1"/>
  <c r="V161" i="9"/>
  <c r="W161" i="9" s="1"/>
  <c r="V160" i="9"/>
  <c r="W160" i="9" s="1"/>
  <c r="V159" i="9"/>
  <c r="W159" i="9" s="1"/>
  <c r="V156" i="9"/>
  <c r="W156" i="9" s="1"/>
  <c r="V155" i="9"/>
  <c r="W155" i="9" s="1"/>
  <c r="V154" i="9"/>
  <c r="W154" i="9" s="1"/>
  <c r="V153" i="9"/>
  <c r="W153" i="9" s="1"/>
  <c r="V152" i="9"/>
  <c r="W152" i="9" s="1"/>
  <c r="U151" i="9"/>
  <c r="W151" i="9" s="1"/>
  <c r="V149" i="9"/>
  <c r="W149" i="9" s="1"/>
  <c r="V148" i="9"/>
  <c r="W148" i="9" s="1"/>
  <c r="V147" i="9"/>
  <c r="W147" i="9" s="1"/>
  <c r="V146" i="9"/>
  <c r="W146" i="9" s="1"/>
  <c r="V143" i="9"/>
  <c r="W143" i="9" s="1"/>
  <c r="V142" i="9"/>
  <c r="W142" i="9" s="1"/>
  <c r="V141" i="9"/>
  <c r="W141" i="9" s="1"/>
  <c r="U140" i="9"/>
  <c r="W140" i="9" s="1"/>
  <c r="V139" i="9"/>
  <c r="W139" i="9" s="1"/>
  <c r="V138" i="9"/>
  <c r="W138" i="9" s="1"/>
  <c r="V137" i="9"/>
  <c r="W137" i="9" s="1"/>
  <c r="V136" i="9"/>
  <c r="W136" i="9" s="1"/>
  <c r="W135" i="9"/>
  <c r="U134" i="9"/>
  <c r="V131" i="9"/>
  <c r="W131" i="9" s="1"/>
  <c r="V130" i="9"/>
  <c r="W130" i="9" s="1"/>
  <c r="V129" i="9"/>
  <c r="W129" i="9" s="1"/>
  <c r="U128" i="9"/>
  <c r="W128" i="9" s="1"/>
  <c r="V126" i="9"/>
  <c r="W126" i="9" s="1"/>
  <c r="V125" i="9"/>
  <c r="W125" i="9" s="1"/>
  <c r="V124" i="9"/>
  <c r="W124" i="9" s="1"/>
  <c r="U123" i="9"/>
  <c r="V123" i="9" s="1"/>
  <c r="V121" i="9"/>
  <c r="W121" i="9" s="1"/>
  <c r="V120" i="9"/>
  <c r="W120" i="9" s="1"/>
  <c r="V119" i="9"/>
  <c r="W119" i="9" s="1"/>
  <c r="U118" i="9"/>
  <c r="W118" i="9" s="1"/>
  <c r="V116" i="9"/>
  <c r="W116" i="9" s="1"/>
  <c r="V115" i="9"/>
  <c r="W115" i="9" s="1"/>
  <c r="V114" i="9"/>
  <c r="W114" i="9" s="1"/>
  <c r="V113" i="9"/>
  <c r="W113" i="9" s="1"/>
  <c r="V112" i="9"/>
  <c r="W112" i="9" s="1"/>
  <c r="V111" i="9"/>
  <c r="W111" i="9" s="1"/>
  <c r="U110" i="9"/>
  <c r="V110" i="9" s="1"/>
  <c r="V108" i="9"/>
  <c r="W108" i="9" s="1"/>
  <c r="V107" i="9"/>
  <c r="W107" i="9" s="1"/>
  <c r="U106" i="9"/>
  <c r="V106" i="9" s="1"/>
  <c r="V105" i="9"/>
  <c r="W105" i="9" s="1"/>
  <c r="V104" i="9"/>
  <c r="W104" i="9" s="1"/>
  <c r="V103" i="9"/>
  <c r="W103" i="9" s="1"/>
  <c r="U102" i="9"/>
  <c r="V102" i="9" s="1"/>
  <c r="U97" i="9"/>
  <c r="W97" i="9" s="1"/>
  <c r="U93" i="9"/>
  <c r="W93" i="9" s="1"/>
  <c r="U89" i="9"/>
  <c r="W89" i="9" s="1"/>
  <c r="U85" i="9"/>
  <c r="V85" i="9" s="1"/>
  <c r="U80" i="9"/>
  <c r="V80" i="9" s="1"/>
  <c r="V79" i="9"/>
  <c r="W79" i="9" s="1"/>
  <c r="V78" i="9"/>
  <c r="W78" i="9" s="1"/>
  <c r="V77" i="9"/>
  <c r="W77" i="9" s="1"/>
  <c r="V76" i="9"/>
  <c r="W76" i="9" s="1"/>
  <c r="V75" i="9"/>
  <c r="W75" i="9" s="1"/>
  <c r="U74" i="9"/>
  <c r="V74" i="9" s="1"/>
  <c r="U69" i="9"/>
  <c r="W69" i="9" s="1"/>
  <c r="V63" i="9"/>
  <c r="W63" i="9" s="1"/>
  <c r="V62" i="9"/>
  <c r="W62" i="9" s="1"/>
  <c r="U61" i="9"/>
  <c r="W61" i="9" s="1"/>
  <c r="V52" i="9"/>
  <c r="W52" i="9" s="1"/>
  <c r="V51" i="9"/>
  <c r="W51" i="9" s="1"/>
  <c r="V50" i="9"/>
  <c r="W50" i="9" s="1"/>
  <c r="V49" i="9"/>
  <c r="W49" i="9" s="1"/>
  <c r="V48" i="9"/>
  <c r="W48" i="9" s="1"/>
  <c r="U47" i="9"/>
  <c r="W47" i="9" s="1"/>
  <c r="V45" i="9"/>
  <c r="W45" i="9" s="1"/>
  <c r="V44" i="9"/>
  <c r="W44" i="9" s="1"/>
  <c r="V43" i="9"/>
  <c r="W43" i="9" s="1"/>
  <c r="V42" i="9"/>
  <c r="W42" i="9" s="1"/>
  <c r="V41" i="9"/>
  <c r="W41" i="9" s="1"/>
  <c r="U39" i="9"/>
  <c r="V39" i="9" s="1"/>
  <c r="V38" i="9"/>
  <c r="W38" i="9" s="1"/>
  <c r="V37" i="9"/>
  <c r="W37" i="9" s="1"/>
  <c r="V36" i="9"/>
  <c r="W36" i="9" s="1"/>
  <c r="V35" i="9"/>
  <c r="W35" i="9" s="1"/>
  <c r="V34" i="9"/>
  <c r="W34" i="9" s="1"/>
  <c r="U32" i="9"/>
  <c r="W32" i="9" s="1"/>
  <c r="V31" i="9"/>
  <c r="W31" i="9" s="1"/>
  <c r="V30" i="9"/>
  <c r="W30" i="9" s="1"/>
  <c r="V29" i="9"/>
  <c r="W29" i="9" s="1"/>
  <c r="U28" i="9"/>
  <c r="W28" i="9" s="1"/>
  <c r="V27" i="9"/>
  <c r="W27" i="9" s="1"/>
  <c r="V26" i="9"/>
  <c r="W26" i="9" s="1"/>
  <c r="V25" i="9"/>
  <c r="W25" i="9" s="1"/>
  <c r="V24" i="9"/>
  <c r="W24" i="9" s="1"/>
  <c r="V23" i="9"/>
  <c r="W23" i="9" s="1"/>
  <c r="U22" i="9"/>
  <c r="W22" i="9" s="1"/>
  <c r="U18" i="9"/>
  <c r="U14" i="9"/>
  <c r="W14" i="9" s="1"/>
  <c r="U10" i="9"/>
  <c r="W10" i="9" s="1"/>
  <c r="U6" i="9"/>
  <c r="X2" i="9" l="1"/>
  <c r="W18" i="9"/>
  <c r="V18" i="9"/>
  <c r="V118" i="9"/>
  <c r="V89" i="9"/>
  <c r="W123" i="9"/>
  <c r="V22" i="9"/>
  <c r="V140" i="9"/>
  <c r="V128" i="9"/>
  <c r="V97" i="9"/>
  <c r="V28" i="9"/>
  <c r="V10" i="9"/>
  <c r="V93" i="9"/>
  <c r="V145" i="9"/>
  <c r="W85" i="9"/>
  <c r="W110" i="9"/>
  <c r="V47" i="9"/>
  <c r="V61" i="9"/>
  <c r="V69" i="9"/>
  <c r="W39" i="9"/>
  <c r="W106" i="9"/>
  <c r="W74" i="9"/>
  <c r="W80" i="9"/>
  <c r="W102" i="9"/>
  <c r="W157" i="9"/>
  <c r="V151" i="9"/>
  <c r="W134" i="9"/>
  <c r="V134" i="9"/>
  <c r="V14" i="9"/>
  <c r="V6" i="9"/>
  <c r="W6" i="9"/>
  <c r="X3" i="9" s="1"/>
  <c r="W163" i="9"/>
  <c r="V32" i="9"/>
  <c r="X1" i="9" l="1"/>
  <c r="B32" i="3"/>
  <c r="B33" i="3"/>
  <c r="E43" i="3" s="1"/>
  <c r="B36" i="3" l="1"/>
  <c r="F44" i="3" s="1"/>
  <c r="B38" i="3" l="1"/>
  <c r="E45" i="3" s="1"/>
  <c r="E46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Jure</author>
  </authors>
  <commentList>
    <comment ref="C18" authorId="0" shapeId="0" xr:uid="{00000000-0006-0000-0000-000001000000}">
      <text>
        <r>
          <rPr>
            <b/>
            <sz val="9"/>
            <color rgb="FF000000"/>
            <rFont val="Segoe UI"/>
            <family val="2"/>
            <charset val="1"/>
          </rPr>
          <t>Jure:</t>
        </r>
        <r>
          <rPr>
            <sz val="9"/>
            <color rgb="FF000000"/>
            <rFont val="Segoe UI"/>
            <family val="2"/>
            <charset val="1"/>
          </rPr>
          <t xml:space="preserve">
</t>
        </r>
      </text>
    </comment>
    <comment ref="Z31" authorId="0" shapeId="0" xr:uid="{BD585986-54B4-4ADE-BF81-9B87A85D0C86}">
      <text>
        <r>
          <rPr>
            <sz val="9"/>
            <color indexed="81"/>
            <rFont val="Segoe UI"/>
            <family val="2"/>
            <charset val="238"/>
          </rPr>
          <t xml:space="preserve">Not possible for fluo colors.
</t>
        </r>
      </text>
    </comment>
    <comment ref="Z166" authorId="0" shapeId="0" xr:uid="{3320D4B7-BA5A-4BC0-AE4B-06B76B6C6C83}">
      <text>
        <r>
          <rPr>
            <sz val="9"/>
            <color indexed="81"/>
            <rFont val="Segoe UI"/>
            <family val="2"/>
            <charset val="238"/>
          </rPr>
          <t xml:space="preserve">Not possible for fluo colors.
</t>
        </r>
      </text>
    </comment>
    <comment ref="Z176" authorId="0" shapeId="0" xr:uid="{431E963A-0942-479E-9EA5-BADB0FDAB93D}">
      <text>
        <r>
          <rPr>
            <sz val="9"/>
            <color indexed="81"/>
            <rFont val="Segoe UI"/>
            <family val="2"/>
            <charset val="238"/>
          </rPr>
          <t xml:space="preserve">Not possible for fluo colors.
</t>
        </r>
      </text>
    </comment>
    <comment ref="Z187" authorId="0" shapeId="0" xr:uid="{020AF2AF-4A2E-42DE-8C6A-A2277FEAB434}">
      <text>
        <r>
          <rPr>
            <sz val="9"/>
            <color indexed="81"/>
            <rFont val="Segoe UI"/>
            <family val="2"/>
            <charset val="238"/>
          </rPr>
          <t xml:space="preserve">Not possible for fluo colors.
</t>
        </r>
      </text>
    </comment>
    <comment ref="Z198" authorId="0" shapeId="0" xr:uid="{E2A8243E-6BC5-46DF-B3D9-F4C4B544ED6E}">
      <text>
        <r>
          <rPr>
            <sz val="9"/>
            <color indexed="81"/>
            <rFont val="Segoe UI"/>
            <family val="2"/>
            <charset val="238"/>
          </rPr>
          <t xml:space="preserve">Not possible for fluo colors.
</t>
        </r>
      </text>
    </comment>
    <comment ref="Z211" authorId="0" shapeId="0" xr:uid="{CCAA44E3-512F-493A-B3D5-C27EFFBFC4C3}">
      <text>
        <r>
          <rPr>
            <sz val="9"/>
            <color indexed="81"/>
            <rFont val="Segoe UI"/>
            <family val="2"/>
            <charset val="238"/>
          </rPr>
          <t xml:space="preserve">Not possible for fluo colors.
</t>
        </r>
      </text>
    </comment>
    <comment ref="Z247" authorId="0" shapeId="0" xr:uid="{1BAC7A54-AB46-49AB-8999-967210D39618}">
      <text>
        <r>
          <rPr>
            <sz val="9"/>
            <color indexed="81"/>
            <rFont val="Segoe UI"/>
            <family val="2"/>
            <charset val="238"/>
          </rPr>
          <t xml:space="preserve">Not possible for fluo colors.
</t>
        </r>
      </text>
    </comment>
    <comment ref="Z261" authorId="0" shapeId="0" xr:uid="{133C1732-9773-4424-BAA0-6AD6823B5236}">
      <text>
        <r>
          <rPr>
            <sz val="9"/>
            <color indexed="81"/>
            <rFont val="Segoe UI"/>
            <family val="2"/>
            <charset val="238"/>
          </rPr>
          <t xml:space="preserve">Not possible for fluo colors.
</t>
        </r>
      </text>
    </comment>
    <comment ref="Z277" authorId="0" shapeId="0" xr:uid="{53594392-FE8E-4912-B0B6-1871AE058BFB}">
      <text>
        <r>
          <rPr>
            <sz val="9"/>
            <color indexed="81"/>
            <rFont val="Segoe UI"/>
            <family val="2"/>
            <charset val="238"/>
          </rPr>
          <t xml:space="preserve">Not possible for fluo colors.
</t>
        </r>
      </text>
    </comment>
    <comment ref="Z289" authorId="0" shapeId="0" xr:uid="{6FD57B2E-E13D-419A-9F94-E1CCF363A14A}">
      <text>
        <r>
          <rPr>
            <sz val="9"/>
            <color indexed="81"/>
            <rFont val="Segoe UI"/>
            <family val="2"/>
            <charset val="238"/>
          </rPr>
          <t xml:space="preserve">Not possible for fluo colors.
</t>
        </r>
      </text>
    </comment>
    <comment ref="Z308" authorId="0" shapeId="0" xr:uid="{082E1FFC-5077-4817-9A03-ED6B597B3A26}">
      <text>
        <r>
          <rPr>
            <sz val="9"/>
            <color indexed="81"/>
            <rFont val="Segoe UI"/>
            <family val="2"/>
            <charset val="238"/>
          </rPr>
          <t xml:space="preserve">Not possible for fluo colors.
</t>
        </r>
      </text>
    </comment>
    <comment ref="Z316" authorId="0" shapeId="0" xr:uid="{122E3DF9-2545-4562-8F72-F0001920E6EA}">
      <text>
        <r>
          <rPr>
            <sz val="9"/>
            <color indexed="81"/>
            <rFont val="Segoe UI"/>
            <family val="2"/>
            <charset val="238"/>
          </rPr>
          <t xml:space="preserve">Not possible for fluo colors.
</t>
        </r>
      </text>
    </comment>
    <comment ref="Z332" authorId="0" shapeId="0" xr:uid="{FE108752-88CD-443C-A111-3A780C403F4F}">
      <text>
        <r>
          <rPr>
            <sz val="9"/>
            <color indexed="81"/>
            <rFont val="Segoe UI"/>
            <family val="2"/>
            <charset val="238"/>
          </rPr>
          <t xml:space="preserve">Not possible for fluo colors.
</t>
        </r>
      </text>
    </comment>
    <comment ref="Z340" authorId="0" shapeId="0" xr:uid="{9EE26963-4C01-45E4-A91C-86EA32BAE82B}">
      <text>
        <r>
          <rPr>
            <sz val="9"/>
            <color indexed="81"/>
            <rFont val="Segoe UI"/>
            <family val="2"/>
            <charset val="238"/>
          </rPr>
          <t xml:space="preserve">Not possible for fluo colors.
</t>
        </r>
      </text>
    </comment>
    <comment ref="Z354" authorId="0" shapeId="0" xr:uid="{99303224-8E5C-4D4B-8D01-64A723C86DD9}">
      <text>
        <r>
          <rPr>
            <sz val="9"/>
            <color indexed="81"/>
            <rFont val="Segoe UI"/>
            <family val="2"/>
            <charset val="238"/>
          </rPr>
          <t xml:space="preserve">Not possible for fluo colors.
</t>
        </r>
      </text>
    </comment>
    <comment ref="Z366" authorId="0" shapeId="0" xr:uid="{E07E3FBA-8B97-4F00-BE93-244DD1292C12}">
      <text>
        <r>
          <rPr>
            <sz val="9"/>
            <color indexed="81"/>
            <rFont val="Segoe UI"/>
            <family val="2"/>
            <charset val="238"/>
          </rPr>
          <t xml:space="preserve">Not possible for fluo colors.
</t>
        </r>
      </text>
    </comment>
  </commentList>
</comments>
</file>

<file path=xl/sharedStrings.xml><?xml version="1.0" encoding="utf-8"?>
<sst xmlns="http://schemas.openxmlformats.org/spreadsheetml/2006/main" count="542" uniqueCount="266">
  <si>
    <t>Pcs :</t>
  </si>
  <si>
    <t>Pcs Total:</t>
  </si>
  <si>
    <t>BLACK</t>
  </si>
  <si>
    <t>WHITE</t>
  </si>
  <si>
    <t>FLUO GREEN</t>
  </si>
  <si>
    <t>FLUO PINK</t>
  </si>
  <si>
    <t>FLUO YELLOW</t>
  </si>
  <si>
    <t>FLUO ORANGE</t>
  </si>
  <si>
    <t>Sets Total:</t>
  </si>
  <si>
    <t>Product</t>
  </si>
  <si>
    <t>No. of volumes</t>
  </si>
  <si>
    <t>Sets</t>
  </si>
  <si>
    <t>Pcs</t>
  </si>
  <si>
    <t>ROUNDED SHAPES</t>
  </si>
  <si>
    <t xml:space="preserve">No. 1 </t>
  </si>
  <si>
    <t>No. 2</t>
  </si>
  <si>
    <t xml:space="preserve">No. 3 </t>
  </si>
  <si>
    <t>No. 4</t>
  </si>
  <si>
    <t>No. 5</t>
  </si>
  <si>
    <t>Black</t>
  </si>
  <si>
    <t>White</t>
  </si>
  <si>
    <t>SPHERES</t>
  </si>
  <si>
    <t>CUBIC SHAPES</t>
  </si>
  <si>
    <t>MINI PYRAMIDS</t>
  </si>
  <si>
    <t>LARGE PYRAMIDS</t>
  </si>
  <si>
    <t>Invoice Address:</t>
  </si>
  <si>
    <t>Delivery Address:</t>
  </si>
  <si>
    <t>First name</t>
  </si>
  <si>
    <t>Last name</t>
  </si>
  <si>
    <t>Company</t>
  </si>
  <si>
    <t>Address</t>
  </si>
  <si>
    <t>Zip/Postal Code</t>
  </si>
  <si>
    <t>City</t>
  </si>
  <si>
    <t>Country</t>
  </si>
  <si>
    <t>Phone</t>
  </si>
  <si>
    <t>Email</t>
  </si>
  <si>
    <t>Order Summary:</t>
  </si>
  <si>
    <t>VOLUMES</t>
  </si>
  <si>
    <t>Volumes Total:</t>
  </si>
  <si>
    <t>Price Total:</t>
  </si>
  <si>
    <t>Discount:</t>
  </si>
  <si>
    <t>Total:</t>
  </si>
  <si>
    <t xml:space="preserve">Shipping Costs: </t>
  </si>
  <si>
    <t>ORDER TOTAL:</t>
  </si>
  <si>
    <t>Price TOTAL:</t>
  </si>
  <si>
    <t>No. 6</t>
  </si>
  <si>
    <t>RANDOM</t>
  </si>
  <si>
    <t>Discount %:</t>
  </si>
  <si>
    <t>www.morpho.si</t>
  </si>
  <si>
    <t>RENDOM</t>
  </si>
  <si>
    <t>Price Total (VAT excluded):</t>
  </si>
  <si>
    <t>No. of holds</t>
  </si>
  <si>
    <t>FOOTHOLDS</t>
  </si>
  <si>
    <t>CRIMPS</t>
  </si>
  <si>
    <t>EDGES</t>
  </si>
  <si>
    <t>JUGS</t>
  </si>
  <si>
    <t>PINCHES</t>
  </si>
  <si>
    <t>SLOPERS</t>
  </si>
  <si>
    <t>POCKETS</t>
  </si>
  <si>
    <t>VARIED</t>
  </si>
  <si>
    <t>HOLDS</t>
  </si>
  <si>
    <t>Price VAT excluded:</t>
  </si>
  <si>
    <t>Discount Total:</t>
  </si>
  <si>
    <t>VAT</t>
  </si>
  <si>
    <t>%:</t>
  </si>
  <si>
    <r>
      <t xml:space="preserve">GREY  </t>
    </r>
    <r>
      <rPr>
        <b/>
        <sz val="10"/>
        <color theme="1"/>
        <rFont val="Calibri"/>
        <family val="2"/>
        <charset val="238"/>
        <scheme val="minor"/>
      </rPr>
      <t>RAL 7045</t>
    </r>
  </si>
  <si>
    <r>
      <t xml:space="preserve">BLUE  </t>
    </r>
    <r>
      <rPr>
        <sz val="11"/>
        <rFont val="Calibri"/>
        <family val="2"/>
        <charset val="238"/>
        <scheme val="minor"/>
      </rPr>
      <t xml:space="preserve"> </t>
    </r>
    <r>
      <rPr>
        <b/>
        <sz val="11"/>
        <rFont val="Calibri"/>
        <family val="2"/>
        <charset val="238"/>
        <scheme val="minor"/>
      </rPr>
      <t>RAL 5015</t>
    </r>
  </si>
  <si>
    <r>
      <t xml:space="preserve">RED    </t>
    </r>
    <r>
      <rPr>
        <b/>
        <sz val="11"/>
        <color theme="1"/>
        <rFont val="Calibri"/>
        <family val="2"/>
        <charset val="238"/>
        <scheme val="minor"/>
      </rPr>
      <t>RAL 3020</t>
    </r>
  </si>
  <si>
    <r>
      <t xml:space="preserve">YELLOW  </t>
    </r>
    <r>
      <rPr>
        <b/>
        <sz val="11"/>
        <color theme="1"/>
        <rFont val="Calibri"/>
        <family val="2"/>
        <charset val="238"/>
        <scheme val="minor"/>
      </rPr>
      <t xml:space="preserve"> 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b/>
        <sz val="11"/>
        <color theme="1"/>
        <rFont val="Calibri"/>
        <family val="2"/>
        <charset val="238"/>
        <scheme val="minor"/>
      </rPr>
      <t>RAL 1021</t>
    </r>
  </si>
  <si>
    <r>
      <t xml:space="preserve">VIOLET   </t>
    </r>
    <r>
      <rPr>
        <b/>
        <sz val="11"/>
        <color theme="0"/>
        <rFont val="Calibri"/>
        <family val="2"/>
        <charset val="238"/>
        <scheme val="minor"/>
      </rPr>
      <t>RAL 4008</t>
    </r>
  </si>
  <si>
    <r>
      <t xml:space="preserve">GREEN   </t>
    </r>
    <r>
      <rPr>
        <b/>
        <sz val="11"/>
        <color theme="1"/>
        <rFont val="Calibri"/>
        <family val="2"/>
        <charset val="238"/>
        <scheme val="minor"/>
      </rPr>
      <t xml:space="preserve"> RAL 6037</t>
    </r>
  </si>
  <si>
    <r>
      <t xml:space="preserve">GREY    </t>
    </r>
    <r>
      <rPr>
        <b/>
        <sz val="11"/>
        <color theme="1"/>
        <rFont val="Calibri"/>
        <family val="2"/>
        <charset val="238"/>
        <scheme val="minor"/>
      </rPr>
      <t>RAL 7045</t>
    </r>
  </si>
  <si>
    <t xml:space="preserve">SLOPE STARS </t>
  </si>
  <si>
    <t>WAVE RIDERS</t>
  </si>
  <si>
    <t>LEDGES</t>
  </si>
  <si>
    <t>COMFORT ZONE 01</t>
  </si>
  <si>
    <t>VAT number</t>
  </si>
  <si>
    <t>/ H.063</t>
  </si>
  <si>
    <t xml:space="preserve">CRATERS </t>
  </si>
  <si>
    <t>MEDIUM SIZED PYRAMIDS</t>
  </si>
  <si>
    <r>
      <t xml:space="preserve">MINT  </t>
    </r>
    <r>
      <rPr>
        <b/>
        <sz val="11"/>
        <rFont val="Calibri"/>
        <family val="2"/>
        <charset val="238"/>
        <scheme val="minor"/>
      </rPr>
      <t>RAL 6027</t>
    </r>
  </si>
  <si>
    <t xml:space="preserve">SPLITTERS </t>
  </si>
  <si>
    <t>THE SHIELDS</t>
  </si>
  <si>
    <r>
      <rPr>
        <b/>
        <sz val="10"/>
        <rFont val="Calibri"/>
        <family val="2"/>
        <charset val="238"/>
        <scheme val="minor"/>
      </rPr>
      <t>DUAL TEXTURE</t>
    </r>
    <r>
      <rPr>
        <sz val="10"/>
        <color theme="1"/>
        <rFont val="Calibri"/>
        <family val="2"/>
        <charset val="238"/>
        <scheme val="minor"/>
      </rPr>
      <t xml:space="preserve">/ V.013 </t>
    </r>
  </si>
  <si>
    <r>
      <rPr>
        <b/>
        <u/>
        <sz val="11"/>
        <color rgb="FF0070C0"/>
        <rFont val="Calibri"/>
        <family val="2"/>
        <charset val="238"/>
        <scheme val="minor"/>
      </rPr>
      <t>SHELLS</t>
    </r>
    <r>
      <rPr>
        <sz val="11"/>
        <rFont val="Calibri"/>
        <family val="2"/>
        <charset val="238"/>
        <scheme val="minor"/>
      </rPr>
      <t xml:space="preserve"> / </t>
    </r>
    <r>
      <rPr>
        <sz val="10"/>
        <rFont val="Calibri"/>
        <family val="2"/>
        <charset val="238"/>
        <scheme val="minor"/>
      </rPr>
      <t>V.001</t>
    </r>
  </si>
  <si>
    <r>
      <rPr>
        <b/>
        <u/>
        <sz val="11"/>
        <color rgb="FF0070C0"/>
        <rFont val="Calibri"/>
        <family val="2"/>
        <charset val="238"/>
        <scheme val="minor"/>
      </rPr>
      <t>VACUUMS</t>
    </r>
    <r>
      <rPr>
        <b/>
        <sz val="11"/>
        <color theme="8" tint="-0.249977111117893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 xml:space="preserve">/ </t>
    </r>
    <r>
      <rPr>
        <sz val="10"/>
        <rFont val="Calibri"/>
        <family val="2"/>
        <charset val="238"/>
        <scheme val="minor"/>
      </rPr>
      <t>V.002</t>
    </r>
  </si>
  <si>
    <r>
      <rPr>
        <b/>
        <u/>
        <sz val="11"/>
        <color rgb="FF0070C0"/>
        <rFont val="Calibri"/>
        <family val="2"/>
        <charset val="238"/>
        <scheme val="minor"/>
      </rPr>
      <t>HYBRIDS</t>
    </r>
    <r>
      <rPr>
        <b/>
        <sz val="12"/>
        <color rgb="FF0070C0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 xml:space="preserve">/ </t>
    </r>
    <r>
      <rPr>
        <sz val="10"/>
        <rFont val="Calibri"/>
        <family val="2"/>
        <charset val="238"/>
        <scheme val="minor"/>
      </rPr>
      <t>V.004</t>
    </r>
  </si>
  <si>
    <r>
      <rPr>
        <b/>
        <u/>
        <sz val="11"/>
        <color rgb="FF0070C0"/>
        <rFont val="Calibri"/>
        <family val="2"/>
        <charset val="238"/>
        <scheme val="minor"/>
      </rPr>
      <t>PLASMIDS</t>
    </r>
    <r>
      <rPr>
        <b/>
        <sz val="12"/>
        <color theme="10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 xml:space="preserve">/ </t>
    </r>
    <r>
      <rPr>
        <sz val="10"/>
        <rFont val="Calibri"/>
        <family val="2"/>
        <charset val="238"/>
        <scheme val="minor"/>
      </rPr>
      <t>V.005</t>
    </r>
  </si>
  <si>
    <r>
      <rPr>
        <b/>
        <u/>
        <sz val="11"/>
        <color rgb="FF0070C0"/>
        <rFont val="Calibri"/>
        <family val="2"/>
        <charset val="238"/>
        <scheme val="minor"/>
      </rPr>
      <t>PINCHES</t>
    </r>
    <r>
      <rPr>
        <sz val="11"/>
        <rFont val="Calibri"/>
        <family val="2"/>
        <charset val="238"/>
        <scheme val="minor"/>
      </rPr>
      <t xml:space="preserve"> / </t>
    </r>
    <r>
      <rPr>
        <sz val="10"/>
        <rFont val="Calibri"/>
        <family val="2"/>
        <charset val="238"/>
        <scheme val="minor"/>
      </rPr>
      <t>V.007</t>
    </r>
  </si>
  <si>
    <r>
      <rPr>
        <b/>
        <u/>
        <sz val="11"/>
        <color rgb="FF0070C0"/>
        <rFont val="Calibri"/>
        <family val="2"/>
        <charset val="238"/>
        <scheme val="minor"/>
      </rPr>
      <t>BLOBS</t>
    </r>
    <r>
      <rPr>
        <sz val="11"/>
        <rFont val="Calibri"/>
        <family val="2"/>
        <charset val="238"/>
        <scheme val="minor"/>
      </rPr>
      <t xml:space="preserve"> / </t>
    </r>
    <r>
      <rPr>
        <sz val="10"/>
        <rFont val="Calibri"/>
        <family val="2"/>
        <charset val="238"/>
        <scheme val="minor"/>
      </rPr>
      <t>V.008</t>
    </r>
  </si>
  <si>
    <r>
      <rPr>
        <b/>
        <u/>
        <sz val="11"/>
        <color rgb="FF0070C0"/>
        <rFont val="Calibri"/>
        <family val="2"/>
        <charset val="238"/>
        <scheme val="minor"/>
      </rPr>
      <t>ORBS</t>
    </r>
    <r>
      <rPr>
        <b/>
        <u/>
        <sz val="10"/>
        <color theme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/ V.015</t>
    </r>
  </si>
  <si>
    <r>
      <rPr>
        <b/>
        <u/>
        <sz val="11"/>
        <color rgb="FF0070C0"/>
        <rFont val="Calibri"/>
        <family val="2"/>
        <charset val="238"/>
        <scheme val="minor"/>
      </rPr>
      <t>SPHERES</t>
    </r>
    <r>
      <rPr>
        <sz val="10"/>
        <rFont val="Calibri"/>
        <family val="2"/>
        <charset val="238"/>
        <scheme val="minor"/>
      </rPr>
      <t xml:space="preserve"> / V.016</t>
    </r>
  </si>
  <si>
    <r>
      <rPr>
        <b/>
        <u/>
        <sz val="11"/>
        <color theme="10"/>
        <rFont val="Calibri"/>
        <family val="2"/>
        <charset val="238"/>
        <scheme val="minor"/>
      </rPr>
      <t>BALLS</t>
    </r>
    <r>
      <rPr>
        <b/>
        <sz val="11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/ V.017</t>
    </r>
  </si>
  <si>
    <r>
      <rPr>
        <b/>
        <u/>
        <sz val="11"/>
        <color rgb="FF0070C0"/>
        <rFont val="Calibri"/>
        <family val="2"/>
        <charset val="238"/>
        <scheme val="minor"/>
      </rPr>
      <t>ORBITALS</t>
    </r>
    <r>
      <rPr>
        <sz val="10"/>
        <rFont val="Calibri"/>
        <family val="2"/>
        <charset val="238"/>
        <scheme val="minor"/>
      </rPr>
      <t xml:space="preserve"> / V.018</t>
    </r>
  </si>
  <si>
    <r>
      <rPr>
        <b/>
        <u/>
        <sz val="11"/>
        <color rgb="FF0070C0"/>
        <rFont val="Calibri"/>
        <family val="2"/>
        <charset val="238"/>
        <scheme val="minor"/>
      </rPr>
      <t>3-GLOBE</t>
    </r>
    <r>
      <rPr>
        <b/>
        <sz val="10"/>
        <color rgb="FF0070C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/ V.019</t>
    </r>
  </si>
  <si>
    <r>
      <rPr>
        <b/>
        <u/>
        <sz val="11"/>
        <color rgb="FF0070C0"/>
        <rFont val="Calibri"/>
        <family val="2"/>
        <charset val="238"/>
        <scheme val="minor"/>
      </rPr>
      <t>HEMISPHERE</t>
    </r>
    <r>
      <rPr>
        <sz val="10"/>
        <rFont val="Calibri"/>
        <family val="2"/>
        <charset val="238"/>
        <scheme val="minor"/>
      </rPr>
      <t xml:space="preserve"> / V.020</t>
    </r>
  </si>
  <si>
    <r>
      <rPr>
        <b/>
        <u/>
        <sz val="11"/>
        <color rgb="FF0070C0"/>
        <rFont val="Calibri"/>
        <family val="2"/>
        <charset val="238"/>
        <scheme val="minor"/>
      </rPr>
      <t>BRICKS</t>
    </r>
    <r>
      <rPr>
        <sz val="10"/>
        <rFont val="Calibri"/>
        <family val="2"/>
        <charset val="238"/>
        <scheme val="minor"/>
      </rPr>
      <t xml:space="preserve"> / V.022</t>
    </r>
  </si>
  <si>
    <r>
      <rPr>
        <b/>
        <u/>
        <sz val="11"/>
        <color rgb="FF0070C0"/>
        <rFont val="Calibri"/>
        <family val="2"/>
        <charset val="238"/>
        <scheme val="minor"/>
      </rPr>
      <t>GEMS</t>
    </r>
    <r>
      <rPr>
        <sz val="10"/>
        <rFont val="Calibri"/>
        <family val="2"/>
        <charset val="238"/>
        <scheme val="minor"/>
      </rPr>
      <t xml:space="preserve"> / V.023</t>
    </r>
  </si>
  <si>
    <r>
      <rPr>
        <b/>
        <u/>
        <sz val="11"/>
        <color rgb="FF0070C0"/>
        <rFont val="Calibri"/>
        <family val="2"/>
        <charset val="238"/>
        <scheme val="minor"/>
      </rPr>
      <t>PRISMS</t>
    </r>
    <r>
      <rPr>
        <sz val="10"/>
        <rFont val="Calibri"/>
        <family val="2"/>
        <charset val="238"/>
        <scheme val="minor"/>
      </rPr>
      <t xml:space="preserve"> / V.025</t>
    </r>
  </si>
  <si>
    <r>
      <rPr>
        <b/>
        <u/>
        <sz val="11"/>
        <color rgb="FF0070C0"/>
        <rFont val="Calibri"/>
        <family val="2"/>
        <charset val="238"/>
        <scheme val="minor"/>
      </rPr>
      <t>DELTOIDS</t>
    </r>
    <r>
      <rPr>
        <sz val="10"/>
        <rFont val="Calibri"/>
        <family val="2"/>
        <charset val="238"/>
        <scheme val="minor"/>
      </rPr>
      <t xml:space="preserve"> / V.026</t>
    </r>
  </si>
  <si>
    <r>
      <rPr>
        <b/>
        <u/>
        <sz val="11"/>
        <color rgb="FF0070C0"/>
        <rFont val="Calibri"/>
        <family val="2"/>
        <charset val="238"/>
        <scheme val="minor"/>
      </rPr>
      <t>EPSILONS</t>
    </r>
    <r>
      <rPr>
        <sz val="10"/>
        <rFont val="Calibri"/>
        <family val="2"/>
        <charset val="238"/>
        <scheme val="minor"/>
      </rPr>
      <t xml:space="preserve"> / V.027</t>
    </r>
  </si>
  <si>
    <r>
      <rPr>
        <b/>
        <u/>
        <sz val="11"/>
        <color rgb="FF0070C0"/>
        <rFont val="Calibri"/>
        <family val="2"/>
        <charset val="238"/>
        <scheme val="minor"/>
      </rPr>
      <t>TRAPEZIUS</t>
    </r>
    <r>
      <rPr>
        <sz val="10"/>
        <rFont val="Calibri"/>
        <family val="2"/>
        <charset val="238"/>
        <scheme val="minor"/>
      </rPr>
      <t xml:space="preserve"> / V.028</t>
    </r>
  </si>
  <si>
    <r>
      <rPr>
        <b/>
        <u/>
        <sz val="11"/>
        <color rgb="FF0070C0"/>
        <rFont val="Calibri"/>
        <family val="2"/>
        <charset val="238"/>
        <scheme val="minor"/>
      </rPr>
      <t>SIRIUS</t>
    </r>
    <r>
      <rPr>
        <u/>
        <sz val="11"/>
        <color theme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/ V.029</t>
    </r>
  </si>
  <si>
    <r>
      <rPr>
        <b/>
        <u/>
        <sz val="11"/>
        <color rgb="FF0070C0"/>
        <rFont val="Calibri"/>
        <family val="2"/>
        <charset val="238"/>
        <scheme val="minor"/>
      </rPr>
      <t>POLARIS</t>
    </r>
    <r>
      <rPr>
        <sz val="10"/>
        <rFont val="Calibri"/>
        <family val="2"/>
        <charset val="238"/>
        <scheme val="minor"/>
      </rPr>
      <t xml:space="preserve"> / V.030</t>
    </r>
  </si>
  <si>
    <r>
      <rPr>
        <b/>
        <u/>
        <sz val="11"/>
        <color rgb="FF0070C0"/>
        <rFont val="Calibri"/>
        <family val="2"/>
        <charset val="238"/>
        <scheme val="minor"/>
      </rPr>
      <t>CENTAURI</t>
    </r>
    <r>
      <rPr>
        <sz val="10"/>
        <rFont val="Calibri"/>
        <family val="2"/>
        <charset val="238"/>
        <scheme val="minor"/>
      </rPr>
      <t xml:space="preserve"> / V.031</t>
    </r>
  </si>
  <si>
    <r>
      <rPr>
        <b/>
        <u/>
        <sz val="11"/>
        <color rgb="FF0070C0"/>
        <rFont val="Calibri"/>
        <family val="2"/>
        <charset val="238"/>
        <scheme val="minor"/>
      </rPr>
      <t>ALGEBRAS</t>
    </r>
    <r>
      <rPr>
        <sz val="10"/>
        <rFont val="Calibri"/>
        <family val="2"/>
        <charset val="238"/>
        <scheme val="minor"/>
      </rPr>
      <t xml:space="preserve"> / V.033</t>
    </r>
  </si>
  <si>
    <r>
      <rPr>
        <b/>
        <u/>
        <sz val="11"/>
        <color rgb="FF0070C0"/>
        <rFont val="Calibri"/>
        <family val="2"/>
        <charset val="238"/>
        <scheme val="minor"/>
      </rPr>
      <t>PITAGORAS</t>
    </r>
    <r>
      <rPr>
        <sz val="11"/>
        <rFont val="Calibri"/>
        <family val="2"/>
        <charset val="238"/>
        <scheme val="minor"/>
      </rPr>
      <t xml:space="preserve"> / V.034</t>
    </r>
  </si>
  <si>
    <r>
      <rPr>
        <b/>
        <u/>
        <sz val="11"/>
        <color rgb="FF0070C0"/>
        <rFont val="Calibri"/>
        <family val="2"/>
        <charset val="238"/>
        <scheme val="minor"/>
      </rPr>
      <t>THEOREMS</t>
    </r>
    <r>
      <rPr>
        <sz val="10"/>
        <rFont val="Calibri"/>
        <family val="2"/>
        <charset val="238"/>
        <scheme val="minor"/>
      </rPr>
      <t xml:space="preserve"> / V.035</t>
    </r>
  </si>
  <si>
    <r>
      <rPr>
        <b/>
        <u/>
        <sz val="11"/>
        <color rgb="FF0070C0"/>
        <rFont val="Calibri"/>
        <family val="2"/>
        <charset val="238"/>
        <scheme val="minor"/>
      </rPr>
      <t>HUECOS XL</t>
    </r>
    <r>
      <rPr>
        <sz val="10"/>
        <rFont val="Calibri"/>
        <family val="2"/>
        <charset val="238"/>
        <scheme val="minor"/>
      </rPr>
      <t xml:space="preserve"> / V.042 </t>
    </r>
  </si>
  <si>
    <r>
      <rPr>
        <b/>
        <u/>
        <sz val="11"/>
        <color rgb="FF0070C0"/>
        <rFont val="Calibri"/>
        <family val="2"/>
        <charset val="238"/>
        <scheme val="minor"/>
      </rPr>
      <t>TOPPERS</t>
    </r>
    <r>
      <rPr>
        <sz val="10"/>
        <rFont val="Calibri"/>
        <family val="2"/>
        <charset val="238"/>
        <scheme val="minor"/>
      </rPr>
      <t xml:space="preserve"> / V.043  </t>
    </r>
  </si>
  <si>
    <r>
      <rPr>
        <b/>
        <u/>
        <sz val="11"/>
        <color rgb="FF0070C0"/>
        <rFont val="Calibri"/>
        <family val="2"/>
        <charset val="238"/>
        <scheme val="minor"/>
      </rPr>
      <t>RIDGES</t>
    </r>
    <r>
      <rPr>
        <sz val="10"/>
        <rFont val="Calibri"/>
        <family val="2"/>
        <charset val="238"/>
        <scheme val="minor"/>
      </rPr>
      <t xml:space="preserve"> / V.044  </t>
    </r>
  </si>
  <si>
    <r>
      <rPr>
        <b/>
        <u/>
        <sz val="11"/>
        <color rgb="FF0070C0"/>
        <rFont val="Calibri"/>
        <family val="2"/>
        <charset val="238"/>
        <scheme val="minor"/>
      </rPr>
      <t xml:space="preserve">CONES 01 - M </t>
    </r>
    <r>
      <rPr>
        <sz val="10"/>
        <rFont val="Calibri"/>
        <family val="2"/>
        <charset val="238"/>
        <scheme val="minor"/>
      </rPr>
      <t xml:space="preserve">/ V.045 </t>
    </r>
    <r>
      <rPr>
        <u/>
        <sz val="11"/>
        <color theme="10"/>
        <rFont val="Calibri"/>
        <family val="2"/>
        <charset val="238"/>
        <scheme val="minor"/>
      </rPr>
      <t xml:space="preserve"> </t>
    </r>
  </si>
  <si>
    <r>
      <rPr>
        <b/>
        <u/>
        <sz val="11"/>
        <color rgb="FF0070C0"/>
        <rFont val="Calibri"/>
        <family val="2"/>
        <charset val="238"/>
        <scheme val="minor"/>
      </rPr>
      <t xml:space="preserve">CONES 02 - L </t>
    </r>
    <r>
      <rPr>
        <sz val="10"/>
        <rFont val="Calibri"/>
        <family val="2"/>
        <charset val="238"/>
        <scheme val="minor"/>
      </rPr>
      <t xml:space="preserve">/ V.046   </t>
    </r>
  </si>
  <si>
    <t>BLADES 01</t>
  </si>
  <si>
    <t>BLADES 02</t>
  </si>
  <si>
    <r>
      <rPr>
        <b/>
        <sz val="10"/>
        <rFont val="Calibri"/>
        <family val="2"/>
        <charset val="238"/>
        <scheme val="minor"/>
      </rPr>
      <t>DUAL TEXTURE</t>
    </r>
    <r>
      <rPr>
        <sz val="10"/>
        <rFont val="Calibri"/>
        <family val="2"/>
        <charset val="238"/>
        <scheme val="minor"/>
      </rPr>
      <t>/</t>
    </r>
    <r>
      <rPr>
        <sz val="10"/>
        <color theme="1"/>
        <rFont val="Calibri"/>
        <family val="2"/>
        <charset val="238"/>
        <scheme val="minor"/>
      </rPr>
      <t xml:space="preserve"> V.051 </t>
    </r>
  </si>
  <si>
    <t>BLADES 03</t>
  </si>
  <si>
    <r>
      <rPr>
        <b/>
        <sz val="10"/>
        <rFont val="Calibri"/>
        <family val="2"/>
        <charset val="238"/>
        <scheme val="minor"/>
      </rPr>
      <t>DUAL TEXTURE</t>
    </r>
    <r>
      <rPr>
        <sz val="10"/>
        <rFont val="Calibri"/>
        <family val="2"/>
        <charset val="238"/>
        <scheme val="minor"/>
      </rPr>
      <t>/</t>
    </r>
    <r>
      <rPr>
        <sz val="10"/>
        <color theme="1"/>
        <rFont val="Calibri"/>
        <family val="2"/>
        <charset val="238"/>
        <scheme val="minor"/>
      </rPr>
      <t xml:space="preserve"> V.053</t>
    </r>
  </si>
  <si>
    <t>EDGIES 01</t>
  </si>
  <si>
    <t>EDGIES 02</t>
  </si>
  <si>
    <r>
      <t>DUAL TEXTURE</t>
    </r>
    <r>
      <rPr>
        <sz val="10"/>
        <color theme="1"/>
        <rFont val="Calibri"/>
        <family val="2"/>
        <charset val="238"/>
        <scheme val="minor"/>
      </rPr>
      <t xml:space="preserve"> / V.057 </t>
    </r>
  </si>
  <si>
    <r>
      <t>DUAL TEXTURE</t>
    </r>
    <r>
      <rPr>
        <sz val="10"/>
        <color theme="1"/>
        <rFont val="Calibri"/>
        <family val="2"/>
        <charset val="238"/>
        <scheme val="minor"/>
      </rPr>
      <t>/ V.059</t>
    </r>
    <r>
      <rPr>
        <b/>
        <sz val="10"/>
        <color theme="1"/>
        <rFont val="Calibri"/>
        <family val="2"/>
        <charset val="238"/>
        <scheme val="minor"/>
      </rPr>
      <t xml:space="preserve">  </t>
    </r>
  </si>
  <si>
    <r>
      <t>DUAL TEXTURE</t>
    </r>
    <r>
      <rPr>
        <sz val="10"/>
        <color theme="1"/>
        <rFont val="Calibri"/>
        <family val="2"/>
        <charset val="238"/>
        <scheme val="minor"/>
      </rPr>
      <t xml:space="preserve">/ V.061 </t>
    </r>
  </si>
  <si>
    <t xml:space="preserve">WAVES </t>
  </si>
  <si>
    <t>Color of the shiny part:</t>
  </si>
  <si>
    <r>
      <t xml:space="preserve">ORANGE  </t>
    </r>
    <r>
      <rPr>
        <b/>
        <sz val="11"/>
        <color theme="1"/>
        <rFont val="Calibri"/>
        <family val="2"/>
        <charset val="238"/>
        <scheme val="minor"/>
      </rPr>
      <t>RAL 2011</t>
    </r>
  </si>
  <si>
    <r>
      <rPr>
        <b/>
        <u/>
        <sz val="10"/>
        <color rgb="FF0070C0"/>
        <rFont val="Calibri"/>
        <family val="2"/>
        <charset val="238"/>
        <scheme val="minor"/>
      </rPr>
      <t>CELLS</t>
    </r>
    <r>
      <rPr>
        <sz val="10"/>
        <rFont val="Calibri"/>
        <family val="2"/>
        <charset val="238"/>
        <scheme val="minor"/>
      </rPr>
      <t xml:space="preserve"> / H.001</t>
    </r>
  </si>
  <si>
    <r>
      <rPr>
        <b/>
        <u/>
        <sz val="10"/>
        <color rgb="FF0070C0"/>
        <rFont val="Calibri"/>
        <family val="2"/>
        <charset val="238"/>
        <scheme val="minor"/>
      </rPr>
      <t>FRAGMENTS</t>
    </r>
    <r>
      <rPr>
        <b/>
        <sz val="10"/>
        <color rgb="FF0070C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/ H.002</t>
    </r>
  </si>
  <si>
    <r>
      <rPr>
        <b/>
        <u/>
        <sz val="10"/>
        <color rgb="FF0070C0"/>
        <rFont val="Calibri"/>
        <family val="2"/>
        <charset val="238"/>
        <scheme val="minor"/>
      </rPr>
      <t>SPORES</t>
    </r>
    <r>
      <rPr>
        <sz val="10"/>
        <rFont val="Calibri"/>
        <family val="2"/>
        <charset val="238"/>
        <scheme val="minor"/>
      </rPr>
      <t xml:space="preserve"> / H.003</t>
    </r>
  </si>
  <si>
    <r>
      <rPr>
        <b/>
        <u/>
        <sz val="10"/>
        <color rgb="FF0070C0"/>
        <rFont val="Calibri"/>
        <family val="2"/>
        <charset val="238"/>
        <scheme val="minor"/>
      </rPr>
      <t xml:space="preserve">RADICALS </t>
    </r>
    <r>
      <rPr>
        <sz val="10"/>
        <rFont val="Calibri"/>
        <family val="2"/>
        <charset val="238"/>
        <scheme val="minor"/>
      </rPr>
      <t>/ H.004</t>
    </r>
  </si>
  <si>
    <r>
      <rPr>
        <b/>
        <u/>
        <sz val="10"/>
        <color rgb="FF0070C0"/>
        <rFont val="Calibri"/>
        <family val="2"/>
        <charset val="238"/>
        <scheme val="minor"/>
      </rPr>
      <t>LIPIDS</t>
    </r>
    <r>
      <rPr>
        <sz val="10"/>
        <rFont val="Calibri"/>
        <family val="2"/>
        <charset val="238"/>
        <scheme val="minor"/>
      </rPr>
      <t xml:space="preserve"> / H.005</t>
    </r>
  </si>
  <si>
    <r>
      <rPr>
        <b/>
        <u/>
        <sz val="10"/>
        <color theme="10"/>
        <rFont val="Calibri"/>
        <family val="2"/>
        <charset val="238"/>
        <scheme val="minor"/>
      </rPr>
      <t>MOLTS</t>
    </r>
    <r>
      <rPr>
        <sz val="10"/>
        <rFont val="Calibri"/>
        <family val="2"/>
        <charset val="238"/>
        <scheme val="minor"/>
      </rPr>
      <t xml:space="preserve"> / H.006</t>
    </r>
  </si>
  <si>
    <r>
      <rPr>
        <b/>
        <u/>
        <sz val="10"/>
        <color rgb="FF0070C0"/>
        <rFont val="Calibri"/>
        <family val="2"/>
        <charset val="238"/>
        <scheme val="minor"/>
      </rPr>
      <t>RAPTORS</t>
    </r>
    <r>
      <rPr>
        <sz val="10"/>
        <rFont val="Calibri"/>
        <family val="2"/>
        <charset val="238"/>
        <scheme val="minor"/>
      </rPr>
      <t xml:space="preserve"> / H.007</t>
    </r>
  </si>
  <si>
    <r>
      <rPr>
        <b/>
        <u/>
        <sz val="10"/>
        <color rgb="FF0070C0"/>
        <rFont val="Calibri"/>
        <family val="2"/>
        <charset val="238"/>
        <scheme val="minor"/>
      </rPr>
      <t>FRACTIONS</t>
    </r>
    <r>
      <rPr>
        <sz val="10"/>
        <rFont val="Calibri"/>
        <family val="2"/>
        <charset val="238"/>
        <scheme val="minor"/>
      </rPr>
      <t xml:space="preserve"> / H.008</t>
    </r>
  </si>
  <si>
    <r>
      <rPr>
        <b/>
        <u/>
        <sz val="10"/>
        <color rgb="FF0070C0"/>
        <rFont val="Calibri"/>
        <family val="2"/>
        <charset val="238"/>
        <scheme val="minor"/>
      </rPr>
      <t>INVERTS</t>
    </r>
    <r>
      <rPr>
        <sz val="10"/>
        <rFont val="Calibri"/>
        <family val="2"/>
        <charset val="238"/>
        <scheme val="minor"/>
      </rPr>
      <t xml:space="preserve"> / H.009</t>
    </r>
  </si>
  <si>
    <r>
      <rPr>
        <b/>
        <u/>
        <sz val="10"/>
        <color rgb="FF0070C0"/>
        <rFont val="Calibri"/>
        <family val="2"/>
        <charset val="238"/>
        <scheme val="minor"/>
      </rPr>
      <t>RADIATION</t>
    </r>
    <r>
      <rPr>
        <b/>
        <sz val="10"/>
        <color rgb="FF0070C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/ H.011</t>
    </r>
  </si>
  <si>
    <r>
      <rPr>
        <b/>
        <u/>
        <sz val="10"/>
        <color rgb="FF0070C0"/>
        <rFont val="Calibri"/>
        <family val="2"/>
        <charset val="238"/>
        <scheme val="minor"/>
      </rPr>
      <t>MICROBES</t>
    </r>
    <r>
      <rPr>
        <sz val="10"/>
        <rFont val="Calibri"/>
        <family val="2"/>
        <charset val="238"/>
        <scheme val="minor"/>
      </rPr>
      <t xml:space="preserve"> / H.012</t>
    </r>
  </si>
  <si>
    <r>
      <rPr>
        <b/>
        <u/>
        <sz val="10"/>
        <color rgb="FF0070C0"/>
        <rFont val="Calibri"/>
        <family val="2"/>
        <charset val="238"/>
        <scheme val="minor"/>
      </rPr>
      <t>FUNGUS</t>
    </r>
    <r>
      <rPr>
        <sz val="10"/>
        <rFont val="Calibri"/>
        <family val="2"/>
        <charset val="238"/>
        <scheme val="minor"/>
      </rPr>
      <t xml:space="preserve"> / H.013</t>
    </r>
  </si>
  <si>
    <r>
      <rPr>
        <b/>
        <u/>
        <sz val="10"/>
        <color rgb="FF0070C0"/>
        <rFont val="Calibri"/>
        <family val="2"/>
        <charset val="238"/>
        <scheme val="minor"/>
      </rPr>
      <t>SEDIMENTS</t>
    </r>
    <r>
      <rPr>
        <sz val="10"/>
        <rFont val="Calibri"/>
        <family val="2"/>
        <charset val="238"/>
        <scheme val="minor"/>
      </rPr>
      <t xml:space="preserve"> / H.015</t>
    </r>
  </si>
  <si>
    <r>
      <rPr>
        <b/>
        <u/>
        <sz val="10"/>
        <color rgb="FF0070C0"/>
        <rFont val="Calibri"/>
        <family val="2"/>
        <charset val="238"/>
        <scheme val="minor"/>
      </rPr>
      <t>TRUFFLES</t>
    </r>
    <r>
      <rPr>
        <sz val="10"/>
        <rFont val="Calibri"/>
        <family val="2"/>
        <charset val="238"/>
        <scheme val="minor"/>
      </rPr>
      <t xml:space="preserve"> / H.016</t>
    </r>
  </si>
  <si>
    <r>
      <rPr>
        <b/>
        <u/>
        <sz val="10"/>
        <color rgb="FF0070C0"/>
        <rFont val="Calibri"/>
        <family val="2"/>
        <charset val="238"/>
        <scheme val="minor"/>
      </rPr>
      <t>TERMITES</t>
    </r>
    <r>
      <rPr>
        <sz val="10"/>
        <rFont val="Calibri"/>
        <family val="2"/>
        <charset val="238"/>
        <scheme val="minor"/>
      </rPr>
      <t xml:space="preserve"> / H.017</t>
    </r>
  </si>
  <si>
    <r>
      <rPr>
        <b/>
        <u/>
        <sz val="10"/>
        <color rgb="FF0070C0"/>
        <rFont val="Calibri"/>
        <family val="2"/>
        <charset val="238"/>
        <scheme val="minor"/>
      </rPr>
      <t xml:space="preserve">AXIOMS </t>
    </r>
    <r>
      <rPr>
        <sz val="10"/>
        <rFont val="Calibri"/>
        <family val="2"/>
        <charset val="238"/>
        <scheme val="minor"/>
      </rPr>
      <t>/ H.018</t>
    </r>
  </si>
  <si>
    <r>
      <rPr>
        <b/>
        <u/>
        <sz val="10"/>
        <color rgb="FF0070C0"/>
        <rFont val="Calibri"/>
        <family val="2"/>
        <charset val="238"/>
        <scheme val="minor"/>
      </rPr>
      <t>FLAKES</t>
    </r>
    <r>
      <rPr>
        <sz val="10"/>
        <rFont val="Calibri"/>
        <family val="2"/>
        <charset val="238"/>
        <scheme val="minor"/>
      </rPr>
      <t xml:space="preserve"> / H.019</t>
    </r>
  </si>
  <si>
    <r>
      <rPr>
        <b/>
        <u/>
        <sz val="10"/>
        <color rgb="FF0070C0"/>
        <rFont val="Calibri"/>
        <family val="2"/>
        <charset val="238"/>
        <scheme val="minor"/>
      </rPr>
      <t>JUMBOS</t>
    </r>
    <r>
      <rPr>
        <sz val="10"/>
        <rFont val="Calibri"/>
        <family val="2"/>
        <charset val="238"/>
        <scheme val="minor"/>
      </rPr>
      <t xml:space="preserve"> / H.020</t>
    </r>
  </si>
  <si>
    <r>
      <rPr>
        <b/>
        <u/>
        <sz val="10"/>
        <color rgb="FF0070C0"/>
        <rFont val="Calibri"/>
        <family val="2"/>
        <charset val="238"/>
        <scheme val="minor"/>
      </rPr>
      <t>WAVES</t>
    </r>
    <r>
      <rPr>
        <sz val="10"/>
        <rFont val="Calibri"/>
        <family val="2"/>
        <charset val="238"/>
        <scheme val="minor"/>
      </rPr>
      <t xml:space="preserve"> / H.021</t>
    </r>
  </si>
  <si>
    <r>
      <rPr>
        <b/>
        <u/>
        <sz val="10"/>
        <color rgb="FF0070C0"/>
        <rFont val="Calibri"/>
        <family val="2"/>
        <charset val="238"/>
        <scheme val="minor"/>
      </rPr>
      <t>TRIS</t>
    </r>
    <r>
      <rPr>
        <sz val="10"/>
        <rFont val="Calibri"/>
        <family val="2"/>
        <charset val="238"/>
        <scheme val="minor"/>
      </rPr>
      <t xml:space="preserve"> / H.022</t>
    </r>
  </si>
  <si>
    <r>
      <rPr>
        <b/>
        <u/>
        <sz val="10"/>
        <color rgb="FF0070C0"/>
        <rFont val="Calibri"/>
        <family val="2"/>
        <charset val="238"/>
        <scheme val="minor"/>
      </rPr>
      <t>CAPSULES</t>
    </r>
    <r>
      <rPr>
        <sz val="10"/>
        <rFont val="Calibri"/>
        <family val="2"/>
        <charset val="238"/>
        <scheme val="minor"/>
      </rPr>
      <t xml:space="preserve"> / H.023</t>
    </r>
  </si>
  <si>
    <r>
      <rPr>
        <b/>
        <u/>
        <sz val="10"/>
        <color rgb="FF0070C0"/>
        <rFont val="Calibri"/>
        <family val="2"/>
        <charset val="238"/>
        <scheme val="minor"/>
      </rPr>
      <t>ELIPSIS</t>
    </r>
    <r>
      <rPr>
        <sz val="10"/>
        <rFont val="Calibri"/>
        <family val="2"/>
        <charset val="238"/>
        <scheme val="minor"/>
      </rPr>
      <t xml:space="preserve"> / H.024</t>
    </r>
  </si>
  <si>
    <r>
      <rPr>
        <b/>
        <u/>
        <sz val="10"/>
        <color rgb="FF0070C0"/>
        <rFont val="Calibri"/>
        <family val="2"/>
        <charset val="238"/>
        <scheme val="minor"/>
      </rPr>
      <t>COCOONS</t>
    </r>
    <r>
      <rPr>
        <sz val="10"/>
        <rFont val="Calibri"/>
        <family val="2"/>
        <charset val="238"/>
        <scheme val="minor"/>
      </rPr>
      <t xml:space="preserve"> / H.028</t>
    </r>
    <r>
      <rPr>
        <u/>
        <sz val="11"/>
        <color theme="10"/>
        <rFont val="Calibri"/>
        <family val="2"/>
        <charset val="238"/>
        <scheme val="minor"/>
      </rPr>
      <t xml:space="preserve"> </t>
    </r>
  </si>
  <si>
    <r>
      <rPr>
        <b/>
        <u/>
        <sz val="10"/>
        <color rgb="FF0070C0"/>
        <rFont val="Calibri"/>
        <family val="2"/>
        <charset val="238"/>
        <scheme val="minor"/>
      </rPr>
      <t>DIFFUSION</t>
    </r>
    <r>
      <rPr>
        <sz val="10"/>
        <rFont val="Calibri"/>
        <family val="2"/>
        <charset val="238"/>
        <scheme val="minor"/>
      </rPr>
      <t xml:space="preserve"> / H.029</t>
    </r>
  </si>
  <si>
    <r>
      <rPr>
        <b/>
        <u/>
        <sz val="10"/>
        <color rgb="FF0070C0"/>
        <rFont val="Calibri"/>
        <family val="2"/>
        <charset val="238"/>
        <scheme val="minor"/>
      </rPr>
      <t>EGGS</t>
    </r>
    <r>
      <rPr>
        <sz val="10"/>
        <rFont val="Calibri"/>
        <family val="2"/>
        <charset val="238"/>
        <scheme val="minor"/>
      </rPr>
      <t xml:space="preserve"> / H.030</t>
    </r>
  </si>
  <si>
    <r>
      <rPr>
        <b/>
        <u/>
        <sz val="10"/>
        <color rgb="FF0070C0"/>
        <rFont val="Calibri"/>
        <family val="2"/>
        <charset val="238"/>
        <scheme val="minor"/>
      </rPr>
      <t>OCTOPUSES</t>
    </r>
    <r>
      <rPr>
        <sz val="10"/>
        <rFont val="Calibri"/>
        <family val="2"/>
        <charset val="238"/>
        <scheme val="minor"/>
      </rPr>
      <t xml:space="preserve"> / H.031</t>
    </r>
  </si>
  <si>
    <r>
      <rPr>
        <b/>
        <u/>
        <sz val="10"/>
        <color rgb="FF0070C0"/>
        <rFont val="Calibri"/>
        <family val="2"/>
        <charset val="238"/>
        <scheme val="minor"/>
      </rPr>
      <t>STEROIDS</t>
    </r>
    <r>
      <rPr>
        <sz val="10"/>
        <rFont val="Calibri"/>
        <family val="2"/>
        <charset val="238"/>
        <scheme val="minor"/>
      </rPr>
      <t xml:space="preserve"> / H.032</t>
    </r>
  </si>
  <si>
    <r>
      <rPr>
        <b/>
        <u/>
        <sz val="10"/>
        <color rgb="FF0070C0"/>
        <rFont val="Calibri"/>
        <family val="2"/>
        <charset val="238"/>
        <scheme val="minor"/>
      </rPr>
      <t>LEDGES</t>
    </r>
    <r>
      <rPr>
        <sz val="10"/>
        <rFont val="Calibri"/>
        <family val="2"/>
        <charset val="238"/>
        <scheme val="minor"/>
      </rPr>
      <t xml:space="preserve"> / H.034</t>
    </r>
  </si>
  <si>
    <r>
      <rPr>
        <b/>
        <u/>
        <sz val="10"/>
        <color rgb="FF0070C0"/>
        <rFont val="Calibri"/>
        <family val="2"/>
        <charset val="238"/>
        <scheme val="minor"/>
      </rPr>
      <t>VEINS</t>
    </r>
    <r>
      <rPr>
        <sz val="10"/>
        <rFont val="Calibri"/>
        <family val="2"/>
        <charset val="238"/>
        <scheme val="minor"/>
      </rPr>
      <t xml:space="preserve"> / H.035</t>
    </r>
  </si>
  <si>
    <r>
      <rPr>
        <b/>
        <u/>
        <sz val="10"/>
        <color rgb="FF0070C0"/>
        <rFont val="Calibri"/>
        <family val="2"/>
        <charset val="238"/>
        <scheme val="minor"/>
      </rPr>
      <t>EROSIONS</t>
    </r>
    <r>
      <rPr>
        <sz val="10"/>
        <rFont val="Calibri"/>
        <family val="2"/>
        <charset val="238"/>
        <scheme val="minor"/>
      </rPr>
      <t xml:space="preserve"> / H.036</t>
    </r>
  </si>
  <si>
    <r>
      <rPr>
        <b/>
        <u/>
        <sz val="10"/>
        <color rgb="FF0070C0"/>
        <rFont val="Calibri"/>
        <family val="2"/>
        <charset val="238"/>
        <scheme val="minor"/>
      </rPr>
      <t>DIGITS</t>
    </r>
    <r>
      <rPr>
        <sz val="10"/>
        <rFont val="Calibri"/>
        <family val="2"/>
        <charset val="238"/>
        <scheme val="minor"/>
      </rPr>
      <t xml:space="preserve"> / H.038</t>
    </r>
  </si>
  <si>
    <r>
      <rPr>
        <b/>
        <u/>
        <sz val="10"/>
        <color rgb="FF0070C0"/>
        <rFont val="Calibri"/>
        <family val="2"/>
        <charset val="238"/>
        <scheme val="minor"/>
      </rPr>
      <t>CRACK</t>
    </r>
    <r>
      <rPr>
        <u/>
        <sz val="10"/>
        <color rgb="FF0070C0"/>
        <rFont val="Calibri"/>
        <family val="2"/>
        <charset val="238"/>
        <scheme val="minor"/>
      </rPr>
      <t>S</t>
    </r>
    <r>
      <rPr>
        <sz val="10"/>
        <rFont val="Calibri"/>
        <family val="2"/>
        <charset val="238"/>
        <scheme val="minor"/>
      </rPr>
      <t xml:space="preserve"> / H.039</t>
    </r>
  </si>
  <si>
    <r>
      <rPr>
        <b/>
        <u/>
        <sz val="10"/>
        <color rgb="FF0070C0"/>
        <rFont val="Calibri"/>
        <family val="2"/>
        <charset val="238"/>
        <scheme val="minor"/>
      </rPr>
      <t>HUECOS</t>
    </r>
    <r>
      <rPr>
        <sz val="10"/>
        <rFont val="Calibri"/>
        <family val="2"/>
        <charset val="238"/>
        <scheme val="minor"/>
      </rPr>
      <t xml:space="preserve"> / H.040</t>
    </r>
  </si>
  <si>
    <r>
      <rPr>
        <b/>
        <u/>
        <sz val="10"/>
        <color rgb="FF0070C0"/>
        <rFont val="Calibri"/>
        <family val="2"/>
        <charset val="238"/>
        <scheme val="minor"/>
      </rPr>
      <t>BUMPS</t>
    </r>
    <r>
      <rPr>
        <sz val="10"/>
        <rFont val="Calibri"/>
        <family val="2"/>
        <charset val="238"/>
        <scheme val="minor"/>
      </rPr>
      <t xml:space="preserve"> / H.042</t>
    </r>
  </si>
  <si>
    <r>
      <rPr>
        <b/>
        <u/>
        <sz val="10"/>
        <color rgb="FF0070C0"/>
        <rFont val="Calibri"/>
        <family val="2"/>
        <charset val="238"/>
        <scheme val="minor"/>
      </rPr>
      <t>THE SLICES</t>
    </r>
    <r>
      <rPr>
        <sz val="10"/>
        <rFont val="Calibri"/>
        <family val="2"/>
        <charset val="238"/>
        <scheme val="minor"/>
      </rPr>
      <t xml:space="preserve"> / H.044</t>
    </r>
  </si>
  <si>
    <r>
      <rPr>
        <b/>
        <u/>
        <sz val="10"/>
        <color rgb="FF0070C0"/>
        <rFont val="Calibri"/>
        <family val="2"/>
        <charset val="238"/>
        <scheme val="minor"/>
      </rPr>
      <t>DENSE 01</t>
    </r>
    <r>
      <rPr>
        <sz val="10"/>
        <rFont val="Calibri"/>
        <family val="2"/>
        <charset val="238"/>
        <scheme val="minor"/>
      </rPr>
      <t xml:space="preserve"> / H.045</t>
    </r>
  </si>
  <si>
    <r>
      <rPr>
        <b/>
        <u/>
        <sz val="10"/>
        <color rgb="FF0070C0"/>
        <rFont val="Calibri"/>
        <family val="2"/>
        <charset val="238"/>
        <scheme val="minor"/>
      </rPr>
      <t>DENSE 02</t>
    </r>
    <r>
      <rPr>
        <sz val="10"/>
        <rFont val="Calibri"/>
        <family val="2"/>
        <charset val="238"/>
        <scheme val="minor"/>
      </rPr>
      <t xml:space="preserve"> / H.046</t>
    </r>
  </si>
  <si>
    <r>
      <rPr>
        <b/>
        <u/>
        <sz val="10"/>
        <color rgb="FF0070C0"/>
        <rFont val="Calibri"/>
        <family val="2"/>
        <charset val="238"/>
        <scheme val="minor"/>
      </rPr>
      <t>DENSE 04</t>
    </r>
    <r>
      <rPr>
        <sz val="10"/>
        <rFont val="Calibri"/>
        <family val="2"/>
        <charset val="238"/>
        <scheme val="minor"/>
      </rPr>
      <t xml:space="preserve"> / H.048</t>
    </r>
  </si>
  <si>
    <r>
      <rPr>
        <b/>
        <u/>
        <sz val="10"/>
        <color rgb="FF0070C0"/>
        <rFont val="Calibri"/>
        <family val="2"/>
        <charset val="238"/>
        <scheme val="minor"/>
      </rPr>
      <t>DENSE 06</t>
    </r>
    <r>
      <rPr>
        <sz val="10"/>
        <rFont val="Calibri"/>
        <family val="2"/>
        <charset val="238"/>
        <scheme val="minor"/>
      </rPr>
      <t xml:space="preserve"> / H.050</t>
    </r>
  </si>
  <si>
    <r>
      <rPr>
        <b/>
        <u/>
        <sz val="10"/>
        <color rgb="FF0070C0"/>
        <rFont val="Calibri"/>
        <family val="2"/>
        <charset val="238"/>
        <scheme val="minor"/>
      </rPr>
      <t>DENSE 05</t>
    </r>
    <r>
      <rPr>
        <b/>
        <sz val="10"/>
        <color rgb="FF0070C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/ H.049</t>
    </r>
  </si>
  <si>
    <r>
      <rPr>
        <b/>
        <u/>
        <sz val="10"/>
        <color rgb="FF0070C0"/>
        <rFont val="Calibri"/>
        <family val="2"/>
        <charset val="238"/>
        <scheme val="minor"/>
      </rPr>
      <t>DENSE 07</t>
    </r>
    <r>
      <rPr>
        <b/>
        <sz val="10"/>
        <color rgb="FF0070C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/ H.051</t>
    </r>
  </si>
  <si>
    <r>
      <rPr>
        <b/>
        <u/>
        <sz val="10"/>
        <color rgb="FF0070C0"/>
        <rFont val="Calibri"/>
        <family val="2"/>
        <charset val="238"/>
        <scheme val="minor"/>
      </rPr>
      <t>DENSE 08</t>
    </r>
    <r>
      <rPr>
        <sz val="10"/>
        <rFont val="Calibri"/>
        <family val="2"/>
        <charset val="238"/>
        <scheme val="minor"/>
      </rPr>
      <t xml:space="preserve"> / H.052</t>
    </r>
  </si>
  <si>
    <r>
      <rPr>
        <b/>
        <u/>
        <sz val="10"/>
        <color rgb="FF0070C0"/>
        <rFont val="Calibri"/>
        <family val="2"/>
        <charset val="238"/>
        <scheme val="minor"/>
      </rPr>
      <t>BASIC - BALLS 01</t>
    </r>
    <r>
      <rPr>
        <sz val="10"/>
        <rFont val="Calibri"/>
        <family val="2"/>
        <charset val="238"/>
        <scheme val="minor"/>
      </rPr>
      <t xml:space="preserve"> / H.054</t>
    </r>
  </si>
  <si>
    <r>
      <rPr>
        <b/>
        <u/>
        <sz val="10"/>
        <color rgb="FF0070C0"/>
        <rFont val="Calibri"/>
        <family val="2"/>
        <charset val="238"/>
        <scheme val="minor"/>
      </rPr>
      <t>BASIC - BALLS 02</t>
    </r>
    <r>
      <rPr>
        <sz val="10"/>
        <rFont val="Calibri"/>
        <family val="2"/>
        <charset val="238"/>
        <scheme val="minor"/>
      </rPr>
      <t xml:space="preserve"> / H.055</t>
    </r>
  </si>
  <si>
    <r>
      <rPr>
        <b/>
        <u/>
        <sz val="10"/>
        <color rgb="FF0070C0"/>
        <rFont val="Calibri"/>
        <family val="2"/>
        <charset val="238"/>
        <scheme val="minor"/>
      </rPr>
      <t>BASIC - BALLS 04</t>
    </r>
    <r>
      <rPr>
        <sz val="10"/>
        <rFont val="Calibri"/>
        <family val="2"/>
        <charset val="238"/>
        <scheme val="minor"/>
      </rPr>
      <t xml:space="preserve"> / H.057</t>
    </r>
  </si>
  <si>
    <r>
      <rPr>
        <b/>
        <u/>
        <sz val="10"/>
        <color rgb="FF0070C0"/>
        <rFont val="Calibri"/>
        <family val="2"/>
        <charset val="238"/>
        <scheme val="minor"/>
      </rPr>
      <t>BASIC - BALLS 03</t>
    </r>
    <r>
      <rPr>
        <sz val="10"/>
        <rFont val="Calibri"/>
        <family val="2"/>
        <charset val="238"/>
        <scheme val="minor"/>
      </rPr>
      <t xml:space="preserve"> / H.056</t>
    </r>
  </si>
  <si>
    <r>
      <rPr>
        <b/>
        <u/>
        <sz val="10"/>
        <color rgb="FF0070C0"/>
        <rFont val="Calibri"/>
        <family val="2"/>
        <charset val="238"/>
        <scheme val="minor"/>
      </rPr>
      <t>BASIC - BALLS 05</t>
    </r>
    <r>
      <rPr>
        <sz val="10"/>
        <rFont val="Calibri"/>
        <family val="2"/>
        <charset val="238"/>
        <scheme val="minor"/>
      </rPr>
      <t xml:space="preserve"> / H.058</t>
    </r>
  </si>
  <si>
    <r>
      <rPr>
        <b/>
        <u/>
        <sz val="10"/>
        <color rgb="FF0070C0"/>
        <rFont val="Calibri"/>
        <family val="2"/>
        <charset val="238"/>
        <scheme val="minor"/>
      </rPr>
      <t>BASIC - BALLS 06</t>
    </r>
    <r>
      <rPr>
        <sz val="10"/>
        <rFont val="Calibri"/>
        <family val="2"/>
        <charset val="238"/>
        <scheme val="minor"/>
      </rPr>
      <t xml:space="preserve"> / H.059</t>
    </r>
  </si>
  <si>
    <r>
      <rPr>
        <b/>
        <u/>
        <sz val="10"/>
        <color rgb="FF0070C0"/>
        <rFont val="Calibri"/>
        <family val="2"/>
        <charset val="238"/>
        <scheme val="minor"/>
      </rPr>
      <t>BASIC - BALLS 07</t>
    </r>
    <r>
      <rPr>
        <sz val="10"/>
        <rFont val="Calibri"/>
        <family val="2"/>
        <charset val="238"/>
        <scheme val="minor"/>
      </rPr>
      <t xml:space="preserve"> / H.060</t>
    </r>
  </si>
  <si>
    <r>
      <rPr>
        <b/>
        <u/>
        <sz val="10"/>
        <color rgb="FF0070C0"/>
        <rFont val="Calibri"/>
        <family val="2"/>
        <charset val="238"/>
        <scheme val="minor"/>
      </rPr>
      <t>BASIC - BALLS 08</t>
    </r>
    <r>
      <rPr>
        <sz val="10"/>
        <rFont val="Calibri"/>
        <family val="2"/>
        <charset val="238"/>
        <scheme val="minor"/>
      </rPr>
      <t xml:space="preserve"> / H.061</t>
    </r>
  </si>
  <si>
    <r>
      <rPr>
        <b/>
        <u/>
        <sz val="10"/>
        <color rgb="FF0070C0"/>
        <rFont val="Calibri"/>
        <family val="2"/>
        <charset val="238"/>
        <scheme val="minor"/>
      </rPr>
      <t>BASIC - BALLS 09</t>
    </r>
    <r>
      <rPr>
        <sz val="10"/>
        <rFont val="Calibri"/>
        <family val="2"/>
        <charset val="238"/>
        <scheme val="minor"/>
      </rPr>
      <t xml:space="preserve"> / H.062</t>
    </r>
  </si>
  <si>
    <r>
      <rPr>
        <b/>
        <sz val="10"/>
        <rFont val="Calibri"/>
        <family val="2"/>
        <charset val="238"/>
        <scheme val="minor"/>
      </rPr>
      <t>DUAL TEXTURE</t>
    </r>
    <r>
      <rPr>
        <sz val="10"/>
        <color theme="1"/>
        <rFont val="Calibri"/>
        <family val="2"/>
        <charset val="238"/>
        <scheme val="minor"/>
      </rPr>
      <t>/ V.068</t>
    </r>
  </si>
  <si>
    <r>
      <rPr>
        <b/>
        <sz val="10"/>
        <rFont val="Calibri"/>
        <family val="2"/>
        <charset val="238"/>
        <scheme val="minor"/>
      </rPr>
      <t>DUAL TEXTURE</t>
    </r>
    <r>
      <rPr>
        <sz val="10"/>
        <rFont val="Calibri"/>
        <family val="2"/>
        <charset val="238"/>
        <scheme val="minor"/>
      </rPr>
      <t xml:space="preserve">/ V.064 </t>
    </r>
  </si>
  <si>
    <r>
      <rPr>
        <b/>
        <sz val="10"/>
        <rFont val="Calibri"/>
        <family val="2"/>
        <charset val="238"/>
        <scheme val="minor"/>
      </rPr>
      <t>DUAL TEXTURE</t>
    </r>
    <r>
      <rPr>
        <sz val="10"/>
        <rFont val="Calibri"/>
        <family val="2"/>
        <charset val="238"/>
        <scheme val="minor"/>
      </rPr>
      <t xml:space="preserve">/ V.062 </t>
    </r>
  </si>
  <si>
    <t>Single color</t>
  </si>
  <si>
    <r>
      <rPr>
        <b/>
        <sz val="10"/>
        <rFont val="Calibri"/>
        <family val="2"/>
        <charset val="238"/>
        <scheme val="minor"/>
      </rPr>
      <t>FULL TEXTURE</t>
    </r>
    <r>
      <rPr>
        <sz val="10"/>
        <color theme="1"/>
        <rFont val="Calibri"/>
        <family val="2"/>
        <charset val="238"/>
        <scheme val="minor"/>
      </rPr>
      <t xml:space="preserve">/ V.067 </t>
    </r>
  </si>
  <si>
    <r>
      <rPr>
        <b/>
        <sz val="10"/>
        <rFont val="Calibri"/>
        <family val="2"/>
        <charset val="238"/>
        <scheme val="minor"/>
      </rPr>
      <t>FULL TEXTURE</t>
    </r>
    <r>
      <rPr>
        <sz val="10"/>
        <rFont val="Calibri"/>
        <family val="2"/>
        <charset val="238"/>
        <scheme val="minor"/>
      </rPr>
      <t xml:space="preserve">/ V.065 </t>
    </r>
  </si>
  <si>
    <r>
      <rPr>
        <b/>
        <sz val="10"/>
        <rFont val="Calibri"/>
        <family val="2"/>
        <charset val="238"/>
        <scheme val="minor"/>
      </rPr>
      <t>FULL TEXTURE</t>
    </r>
    <r>
      <rPr>
        <sz val="10"/>
        <rFont val="Calibri"/>
        <family val="2"/>
        <charset val="238"/>
        <scheme val="minor"/>
      </rPr>
      <t xml:space="preserve">/ V.063 </t>
    </r>
  </si>
  <si>
    <r>
      <rPr>
        <b/>
        <sz val="10"/>
        <rFont val="Calibri"/>
        <family val="2"/>
        <charset val="238"/>
        <scheme val="minor"/>
      </rPr>
      <t>DUAL TEXTURE</t>
    </r>
    <r>
      <rPr>
        <sz val="10"/>
        <rFont val="Calibri"/>
        <family val="2"/>
        <charset val="238"/>
        <scheme val="minor"/>
      </rPr>
      <t>/</t>
    </r>
    <r>
      <rPr>
        <sz val="10"/>
        <color theme="1"/>
        <rFont val="Calibri"/>
        <family val="2"/>
        <charset val="238"/>
        <scheme val="minor"/>
      </rPr>
      <t xml:space="preserve"> V.055</t>
    </r>
  </si>
  <si>
    <r>
      <rPr>
        <b/>
        <sz val="10"/>
        <rFont val="Calibri"/>
        <family val="2"/>
        <charset val="238"/>
        <scheme val="minor"/>
      </rPr>
      <t>DUAL TEXTURE</t>
    </r>
    <r>
      <rPr>
        <sz val="10"/>
        <rFont val="Calibri"/>
        <family val="2"/>
        <charset val="238"/>
        <scheme val="minor"/>
      </rPr>
      <t xml:space="preserve">/ V.066 </t>
    </r>
  </si>
  <si>
    <r>
      <rPr>
        <b/>
        <u/>
        <sz val="10"/>
        <color rgb="FF0070C0"/>
        <rFont val="Calibri"/>
        <family val="2"/>
        <charset val="238"/>
        <scheme val="minor"/>
      </rPr>
      <t>DENSE 03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/ H.047</t>
    </r>
  </si>
  <si>
    <t>FLIPPERS</t>
  </si>
  <si>
    <r>
      <t>Order Form 2025 -</t>
    </r>
    <r>
      <rPr>
        <b/>
        <sz val="16"/>
        <color rgb="FFFF0000"/>
        <rFont val="Calibri"/>
        <family val="2"/>
        <charset val="238"/>
        <scheme val="minor"/>
      </rPr>
      <t xml:space="preserve"> </t>
    </r>
    <r>
      <rPr>
        <b/>
        <sz val="16"/>
        <color rgb="FF0070C0"/>
        <rFont val="Calibri"/>
        <family val="2"/>
        <charset val="238"/>
        <scheme val="minor"/>
      </rPr>
      <t>Fibreglass Volumes</t>
    </r>
  </si>
  <si>
    <r>
      <t xml:space="preserve">DUAL TEXTURE/ </t>
    </r>
    <r>
      <rPr>
        <sz val="10"/>
        <color theme="1"/>
        <rFont val="Calibri"/>
        <family val="2"/>
        <charset val="238"/>
        <scheme val="minor"/>
      </rPr>
      <t>V.049</t>
    </r>
  </si>
  <si>
    <r>
      <t>Order Form 2025 -</t>
    </r>
    <r>
      <rPr>
        <b/>
        <sz val="16"/>
        <color rgb="FF0070C0"/>
        <rFont val="Calibri"/>
        <family val="2"/>
        <charset val="238"/>
        <scheme val="minor"/>
      </rPr>
      <t xml:space="preserve"> PE Holds</t>
    </r>
  </si>
  <si>
    <r>
      <t>FULL TEXTURE</t>
    </r>
    <r>
      <rPr>
        <sz val="10"/>
        <rFont val="Calibri"/>
        <family val="2"/>
        <charset val="238"/>
        <scheme val="minor"/>
      </rPr>
      <t>/ V.060</t>
    </r>
  </si>
  <si>
    <r>
      <rPr>
        <b/>
        <u/>
        <sz val="11"/>
        <color rgb="FF0070C0"/>
        <rFont val="Calibri"/>
        <family val="2"/>
        <charset val="238"/>
        <scheme val="minor"/>
      </rPr>
      <t>WAVES</t>
    </r>
    <r>
      <rPr>
        <sz val="11"/>
        <color theme="10"/>
        <rFont val="Calibri"/>
        <family val="2"/>
        <charset val="238"/>
        <scheme val="minor"/>
      </rPr>
      <t xml:space="preserve"> </t>
    </r>
  </si>
  <si>
    <t>2024-2025</t>
  </si>
  <si>
    <t>RAILS 02</t>
  </si>
  <si>
    <t>BEANS 02</t>
  </si>
  <si>
    <r>
      <rPr>
        <b/>
        <sz val="10"/>
        <rFont val="Calibri"/>
        <family val="2"/>
        <charset val="238"/>
        <scheme val="minor"/>
      </rPr>
      <t>FULL TEXTURE</t>
    </r>
    <r>
      <rPr>
        <sz val="10"/>
        <rFont val="Calibri"/>
        <family val="2"/>
        <charset val="238"/>
        <scheme val="minor"/>
      </rPr>
      <t xml:space="preserve">/ V.071 </t>
    </r>
  </si>
  <si>
    <r>
      <rPr>
        <b/>
        <sz val="10"/>
        <rFont val="Calibri"/>
        <family val="2"/>
        <charset val="238"/>
        <scheme val="minor"/>
      </rPr>
      <t>DUAL TEXTURE</t>
    </r>
    <r>
      <rPr>
        <sz val="10"/>
        <rFont val="Calibri"/>
        <family val="2"/>
        <charset val="238"/>
        <scheme val="minor"/>
      </rPr>
      <t xml:space="preserve">/ V.070 </t>
    </r>
  </si>
  <si>
    <r>
      <rPr>
        <b/>
        <sz val="10"/>
        <rFont val="Calibri"/>
        <family val="2"/>
        <charset val="238"/>
        <scheme val="minor"/>
      </rPr>
      <t>DUAL TEXTURE</t>
    </r>
    <r>
      <rPr>
        <sz val="10"/>
        <color theme="1"/>
        <rFont val="Calibri"/>
        <family val="2"/>
        <charset val="238"/>
        <scheme val="minor"/>
      </rPr>
      <t>/ V.072</t>
    </r>
  </si>
  <si>
    <r>
      <rPr>
        <b/>
        <sz val="10"/>
        <rFont val="Calibri"/>
        <family val="2"/>
        <charset val="238"/>
        <scheme val="minor"/>
      </rPr>
      <t>FULL TEXTURE</t>
    </r>
    <r>
      <rPr>
        <sz val="10"/>
        <color theme="1"/>
        <rFont val="Calibri"/>
        <family val="2"/>
        <charset val="238"/>
        <scheme val="minor"/>
      </rPr>
      <t>/ V.073</t>
    </r>
  </si>
  <si>
    <r>
      <rPr>
        <b/>
        <sz val="10"/>
        <rFont val="Calibri"/>
        <family val="2"/>
        <charset val="238"/>
        <scheme val="minor"/>
      </rPr>
      <t>DUAL TEXTURE</t>
    </r>
    <r>
      <rPr>
        <sz val="10"/>
        <rFont val="Calibri"/>
        <family val="2"/>
        <charset val="238"/>
        <scheme val="minor"/>
      </rPr>
      <t xml:space="preserve">/ V.074 </t>
    </r>
  </si>
  <si>
    <r>
      <rPr>
        <b/>
        <sz val="10"/>
        <rFont val="Calibri"/>
        <family val="2"/>
        <charset val="238"/>
        <scheme val="minor"/>
      </rPr>
      <t>FULL TEXTURE</t>
    </r>
    <r>
      <rPr>
        <sz val="10"/>
        <rFont val="Calibri"/>
        <family val="2"/>
        <charset val="238"/>
        <scheme val="minor"/>
      </rPr>
      <t>/ V.075</t>
    </r>
  </si>
  <si>
    <r>
      <rPr>
        <b/>
        <sz val="10"/>
        <rFont val="Calibri"/>
        <family val="2"/>
        <charset val="238"/>
        <scheme val="minor"/>
      </rPr>
      <t>DUAL TEXTURE</t>
    </r>
    <r>
      <rPr>
        <sz val="10"/>
        <color theme="1"/>
        <rFont val="Calibri"/>
        <family val="2"/>
        <charset val="238"/>
        <scheme val="minor"/>
      </rPr>
      <t>/ V.076</t>
    </r>
  </si>
  <si>
    <r>
      <rPr>
        <b/>
        <sz val="10"/>
        <rFont val="Calibri"/>
        <family val="2"/>
        <charset val="238"/>
        <scheme val="minor"/>
      </rPr>
      <t>FULL TEXTURE</t>
    </r>
    <r>
      <rPr>
        <sz val="10"/>
        <color theme="1"/>
        <rFont val="Calibri"/>
        <family val="2"/>
        <charset val="238"/>
        <scheme val="minor"/>
      </rPr>
      <t>/ V.077</t>
    </r>
  </si>
  <si>
    <r>
      <rPr>
        <b/>
        <sz val="10"/>
        <rFont val="Calibri"/>
        <family val="2"/>
        <charset val="238"/>
        <scheme val="minor"/>
      </rPr>
      <t>DUAL TEXTURE</t>
    </r>
    <r>
      <rPr>
        <sz val="10"/>
        <rFont val="Calibri"/>
        <family val="2"/>
        <charset val="238"/>
        <scheme val="minor"/>
      </rPr>
      <t>/ V.078</t>
    </r>
  </si>
  <si>
    <r>
      <rPr>
        <b/>
        <sz val="10"/>
        <rFont val="Calibri"/>
        <family val="2"/>
        <charset val="238"/>
        <scheme val="minor"/>
      </rPr>
      <t>FULL TEXTURE</t>
    </r>
    <r>
      <rPr>
        <sz val="10"/>
        <rFont val="Calibri"/>
        <family val="2"/>
        <charset val="238"/>
        <scheme val="minor"/>
      </rPr>
      <t>/ V.079</t>
    </r>
  </si>
  <si>
    <r>
      <rPr>
        <b/>
        <sz val="10"/>
        <rFont val="Calibri"/>
        <family val="2"/>
        <charset val="238"/>
        <scheme val="minor"/>
      </rPr>
      <t>DUAL TEXTURE</t>
    </r>
    <r>
      <rPr>
        <sz val="10"/>
        <rFont val="Calibri"/>
        <family val="2"/>
        <charset val="238"/>
        <scheme val="minor"/>
      </rPr>
      <t>/ V.080</t>
    </r>
  </si>
  <si>
    <r>
      <rPr>
        <b/>
        <sz val="10"/>
        <rFont val="Calibri"/>
        <family val="2"/>
        <charset val="238"/>
        <scheme val="minor"/>
      </rPr>
      <t>FULL TEXTURE</t>
    </r>
    <r>
      <rPr>
        <sz val="10"/>
        <rFont val="Calibri"/>
        <family val="2"/>
        <charset val="238"/>
        <scheme val="minor"/>
      </rPr>
      <t xml:space="preserve">/ V.081 </t>
    </r>
  </si>
  <si>
    <r>
      <rPr>
        <b/>
        <sz val="10"/>
        <rFont val="Calibri"/>
        <family val="2"/>
        <charset val="238"/>
        <scheme val="minor"/>
      </rPr>
      <t>FULL TEXTURE</t>
    </r>
    <r>
      <rPr>
        <sz val="10"/>
        <color theme="1"/>
        <rFont val="Calibri"/>
        <family val="2"/>
        <charset val="238"/>
        <scheme val="minor"/>
      </rPr>
      <t xml:space="preserve">/ V.014 </t>
    </r>
  </si>
  <si>
    <r>
      <rPr>
        <b/>
        <u/>
        <sz val="11"/>
        <color rgb="FF0070C0"/>
        <rFont val="Calibri"/>
        <family val="2"/>
        <charset val="238"/>
        <scheme val="minor"/>
      </rPr>
      <t>THE SHIELDS</t>
    </r>
    <r>
      <rPr>
        <b/>
        <sz val="11"/>
        <color rgb="FF0070C0"/>
        <rFont val="Calibri"/>
        <family val="2"/>
        <charset val="238"/>
        <scheme val="minor"/>
      </rPr>
      <t xml:space="preserve"> </t>
    </r>
  </si>
  <si>
    <r>
      <rPr>
        <b/>
        <u/>
        <sz val="11"/>
        <color rgb="FF0070C0"/>
        <rFont val="Calibri"/>
        <family val="2"/>
        <charset val="238"/>
        <scheme val="minor"/>
      </rPr>
      <t>BLADES 01</t>
    </r>
    <r>
      <rPr>
        <sz val="10"/>
        <rFont val="Calibri"/>
        <family val="2"/>
        <charset val="238"/>
        <scheme val="minor"/>
      </rPr>
      <t xml:space="preserve"> </t>
    </r>
  </si>
  <si>
    <r>
      <t xml:space="preserve">FULLL TEXTURE/ </t>
    </r>
    <r>
      <rPr>
        <sz val="10"/>
        <color theme="1"/>
        <rFont val="Calibri"/>
        <family val="2"/>
        <charset val="238"/>
        <scheme val="minor"/>
      </rPr>
      <t>V.048</t>
    </r>
  </si>
  <si>
    <r>
      <rPr>
        <b/>
        <sz val="10"/>
        <rFont val="Calibri"/>
        <family val="2"/>
        <charset val="238"/>
        <scheme val="minor"/>
      </rPr>
      <t>FULLL TEXTURE</t>
    </r>
    <r>
      <rPr>
        <sz val="10"/>
        <rFont val="Calibri"/>
        <family val="2"/>
        <charset val="238"/>
        <scheme val="minor"/>
      </rPr>
      <t>/</t>
    </r>
    <r>
      <rPr>
        <sz val="10"/>
        <color theme="1"/>
        <rFont val="Calibri"/>
        <family val="2"/>
        <charset val="238"/>
        <scheme val="minor"/>
      </rPr>
      <t xml:space="preserve"> V.050 </t>
    </r>
  </si>
  <si>
    <r>
      <rPr>
        <b/>
        <u/>
        <sz val="11"/>
        <color rgb="FF0070C0"/>
        <rFont val="Calibri"/>
        <family val="2"/>
        <charset val="238"/>
        <scheme val="minor"/>
      </rPr>
      <t>BLADES 02</t>
    </r>
    <r>
      <rPr>
        <u/>
        <sz val="11"/>
        <color theme="10"/>
        <rFont val="Calibri"/>
        <family val="2"/>
        <charset val="238"/>
        <scheme val="minor"/>
      </rPr>
      <t xml:space="preserve"> </t>
    </r>
  </si>
  <si>
    <r>
      <rPr>
        <b/>
        <sz val="10"/>
        <rFont val="Calibri"/>
        <family val="2"/>
        <charset val="238"/>
        <scheme val="minor"/>
      </rPr>
      <t>FULLL TEXTURE</t>
    </r>
    <r>
      <rPr>
        <sz val="10"/>
        <rFont val="Calibri"/>
        <family val="2"/>
        <charset val="238"/>
        <scheme val="minor"/>
      </rPr>
      <t>/</t>
    </r>
    <r>
      <rPr>
        <sz val="10"/>
        <color theme="1"/>
        <rFont val="Calibri"/>
        <family val="2"/>
        <charset val="238"/>
        <scheme val="minor"/>
      </rPr>
      <t xml:space="preserve"> V.052 </t>
    </r>
  </si>
  <si>
    <r>
      <rPr>
        <b/>
        <u/>
        <sz val="11"/>
        <color rgb="FF0070C0"/>
        <rFont val="Calibri"/>
        <family val="2"/>
        <charset val="238"/>
        <scheme val="minor"/>
      </rPr>
      <t>BLADES 03</t>
    </r>
    <r>
      <rPr>
        <sz val="10"/>
        <rFont val="Calibri"/>
        <family val="2"/>
        <charset val="238"/>
        <scheme val="minor"/>
      </rPr>
      <t xml:space="preserve"> </t>
    </r>
  </si>
  <si>
    <r>
      <rPr>
        <b/>
        <sz val="10"/>
        <rFont val="Calibri"/>
        <family val="2"/>
        <charset val="238"/>
        <scheme val="minor"/>
      </rPr>
      <t>FULL TEXTURE</t>
    </r>
    <r>
      <rPr>
        <sz val="10"/>
        <rFont val="Calibri"/>
        <family val="2"/>
        <charset val="238"/>
        <scheme val="minor"/>
      </rPr>
      <t>/</t>
    </r>
    <r>
      <rPr>
        <sz val="10"/>
        <color theme="1"/>
        <rFont val="Calibri"/>
        <family val="2"/>
        <charset val="238"/>
        <scheme val="minor"/>
      </rPr>
      <t xml:space="preserve"> V.054</t>
    </r>
  </si>
  <si>
    <r>
      <rPr>
        <b/>
        <u/>
        <sz val="11"/>
        <color rgb="FF0070C0"/>
        <rFont val="Calibri"/>
        <family val="2"/>
        <charset val="238"/>
        <scheme val="minor"/>
      </rPr>
      <t>EDGIES 01</t>
    </r>
    <r>
      <rPr>
        <sz val="10"/>
        <rFont val="Calibri"/>
        <family val="2"/>
        <charset val="238"/>
        <scheme val="minor"/>
      </rPr>
      <t xml:space="preserve"> </t>
    </r>
  </si>
  <si>
    <r>
      <t>FULL TEXTURE</t>
    </r>
    <r>
      <rPr>
        <sz val="10"/>
        <color theme="1"/>
        <rFont val="Calibri"/>
        <family val="2"/>
        <charset val="238"/>
        <scheme val="minor"/>
      </rPr>
      <t xml:space="preserve"> / V.056 </t>
    </r>
  </si>
  <si>
    <r>
      <rPr>
        <b/>
        <u/>
        <sz val="11"/>
        <color rgb="FF0070C0"/>
        <rFont val="Calibri"/>
        <family val="2"/>
        <charset val="238"/>
        <scheme val="minor"/>
      </rPr>
      <t>EDGIES 02</t>
    </r>
    <r>
      <rPr>
        <sz val="11"/>
        <color theme="10"/>
        <rFont val="Calibri"/>
        <family val="2"/>
        <charset val="238"/>
        <scheme val="minor"/>
      </rPr>
      <t xml:space="preserve"> </t>
    </r>
  </si>
  <si>
    <r>
      <t>FULL TEXTURE</t>
    </r>
    <r>
      <rPr>
        <sz val="10"/>
        <color theme="1"/>
        <rFont val="Calibri"/>
        <family val="2"/>
        <charset val="238"/>
        <scheme val="minor"/>
      </rPr>
      <t>/ V.058</t>
    </r>
  </si>
  <si>
    <r>
      <rPr>
        <b/>
        <u/>
        <sz val="11"/>
        <color rgb="FF0070C0"/>
        <rFont val="Calibri"/>
        <family val="2"/>
        <charset val="238"/>
        <scheme val="minor"/>
      </rPr>
      <t>SPLITTERS</t>
    </r>
    <r>
      <rPr>
        <sz val="11"/>
        <rFont val="Calibri"/>
        <family val="2"/>
        <charset val="238"/>
        <scheme val="minor"/>
      </rPr>
      <t xml:space="preserve"> </t>
    </r>
  </si>
  <si>
    <r>
      <rPr>
        <sz val="10"/>
        <color theme="1"/>
        <rFont val="Calibri"/>
        <family val="2"/>
        <charset val="238"/>
        <scheme val="minor"/>
      </rPr>
      <t>BLUE</t>
    </r>
    <r>
      <rPr>
        <b/>
        <sz val="10"/>
        <color theme="1"/>
        <rFont val="Calibri"/>
        <family val="2"/>
        <charset val="238"/>
        <scheme val="minor"/>
      </rPr>
      <t xml:space="preserve">   RAL 5015</t>
    </r>
  </si>
  <si>
    <r>
      <t xml:space="preserve">RED  </t>
    </r>
    <r>
      <rPr>
        <b/>
        <sz val="10"/>
        <color theme="1"/>
        <rFont val="Calibri"/>
        <family val="2"/>
        <charset val="238"/>
        <scheme val="minor"/>
      </rPr>
      <t xml:space="preserve"> RAL 3020</t>
    </r>
  </si>
  <si>
    <r>
      <t xml:space="preserve">YELLOW  </t>
    </r>
    <r>
      <rPr>
        <b/>
        <sz val="10"/>
        <color theme="1"/>
        <rFont val="Calibri"/>
        <family val="2"/>
        <charset val="238"/>
        <scheme val="minor"/>
      </rPr>
      <t xml:space="preserve"> RAL 1021</t>
    </r>
  </si>
  <si>
    <r>
      <t xml:space="preserve">PURPLE </t>
    </r>
    <r>
      <rPr>
        <b/>
        <sz val="10"/>
        <color theme="0"/>
        <rFont val="Calibri"/>
        <family val="2"/>
        <charset val="238"/>
        <scheme val="minor"/>
      </rPr>
      <t xml:space="preserve">  RAL 4008</t>
    </r>
  </si>
  <si>
    <r>
      <t xml:space="preserve">GREEN  </t>
    </r>
    <r>
      <rPr>
        <b/>
        <sz val="10"/>
        <color theme="1"/>
        <rFont val="Calibri"/>
        <family val="2"/>
        <charset val="238"/>
        <scheme val="minor"/>
      </rPr>
      <t xml:space="preserve"> RAL 6037</t>
    </r>
  </si>
  <si>
    <r>
      <t xml:space="preserve">ORANGE    </t>
    </r>
    <r>
      <rPr>
        <b/>
        <sz val="10"/>
        <color theme="1"/>
        <rFont val="Calibri"/>
        <family val="2"/>
        <charset val="238"/>
        <scheme val="minor"/>
      </rPr>
      <t>RAL 2011</t>
    </r>
  </si>
  <si>
    <r>
      <t xml:space="preserve">MINT  </t>
    </r>
    <r>
      <rPr>
        <b/>
        <sz val="10"/>
        <rFont val="Calibri"/>
        <family val="2"/>
        <charset val="238"/>
        <scheme val="minor"/>
      </rPr>
      <t>RAL 6027</t>
    </r>
  </si>
  <si>
    <r>
      <t>DUAL TEXTURE</t>
    </r>
    <r>
      <rPr>
        <sz val="10"/>
        <rFont val="Calibri"/>
        <family val="2"/>
        <charset val="238"/>
        <scheme val="minor"/>
      </rPr>
      <t>/ V.069</t>
    </r>
    <r>
      <rPr>
        <b/>
        <sz val="10"/>
        <rFont val="Calibri"/>
        <family val="2"/>
        <charset val="238"/>
        <scheme val="minor"/>
      </rPr>
      <t xml:space="preserve"> </t>
    </r>
  </si>
  <si>
    <r>
      <t xml:space="preserve">PINCH ATTACK 01     </t>
    </r>
    <r>
      <rPr>
        <sz val="10"/>
        <rFont val="Calibri"/>
        <family val="2"/>
        <charset val="238"/>
        <scheme val="minor"/>
      </rPr>
      <t xml:space="preserve"> / H.064</t>
    </r>
  </si>
  <si>
    <r>
      <t>PINCH ATTACK 02</t>
    </r>
    <r>
      <rPr>
        <sz val="10"/>
        <rFont val="Calibri"/>
        <family val="2"/>
        <charset val="238"/>
        <scheme val="minor"/>
      </rPr>
      <t xml:space="preserve">       / H.065</t>
    </r>
  </si>
  <si>
    <r>
      <t xml:space="preserve">LEAVES </t>
    </r>
    <r>
      <rPr>
        <sz val="14"/>
        <rFont val="Calibri"/>
        <family val="2"/>
        <charset val="238"/>
        <scheme val="minor"/>
      </rPr>
      <t>SERIES</t>
    </r>
  </si>
  <si>
    <r>
      <t xml:space="preserve">PINCH ATTACK </t>
    </r>
    <r>
      <rPr>
        <sz val="14"/>
        <rFont val="Calibri"/>
        <family val="2"/>
        <charset val="238"/>
        <scheme val="minor"/>
      </rPr>
      <t>SERIES</t>
    </r>
  </si>
  <si>
    <r>
      <t xml:space="preserve">DENSE </t>
    </r>
    <r>
      <rPr>
        <sz val="14"/>
        <color theme="1"/>
        <rFont val="Calibri"/>
        <family val="2"/>
        <charset val="238"/>
        <scheme val="minor"/>
      </rPr>
      <t>SERIES</t>
    </r>
  </si>
  <si>
    <r>
      <t>BASIC BALLS</t>
    </r>
    <r>
      <rPr>
        <sz val="14"/>
        <rFont val="Calibri"/>
        <family val="2"/>
        <charset val="238"/>
        <scheme val="minor"/>
      </rPr>
      <t xml:space="preserve"> SERIES</t>
    </r>
  </si>
  <si>
    <r>
      <rPr>
        <b/>
        <u/>
        <sz val="10"/>
        <color theme="10"/>
        <rFont val="Calibri"/>
        <family val="2"/>
        <charset val="238"/>
        <scheme val="minor"/>
      </rPr>
      <t>PINCH ATTACK 16</t>
    </r>
    <r>
      <rPr>
        <u/>
        <sz val="10"/>
        <color theme="10"/>
        <rFont val="Calibri"/>
        <family val="2"/>
        <charset val="238"/>
        <scheme val="minor"/>
      </rPr>
      <t xml:space="preserve">      </t>
    </r>
    <r>
      <rPr>
        <sz val="10"/>
        <rFont val="Calibri"/>
        <family val="2"/>
        <charset val="238"/>
        <scheme val="minor"/>
      </rPr>
      <t>/ H.079</t>
    </r>
  </si>
  <si>
    <r>
      <rPr>
        <b/>
        <u/>
        <sz val="10"/>
        <color theme="10"/>
        <rFont val="Calibri"/>
        <family val="2"/>
        <charset val="238"/>
        <scheme val="minor"/>
      </rPr>
      <t>PINCH ATTACK 04</t>
    </r>
    <r>
      <rPr>
        <u/>
        <sz val="10"/>
        <color theme="10"/>
        <rFont val="Calibri"/>
        <family val="2"/>
        <charset val="238"/>
        <scheme val="minor"/>
      </rPr>
      <t xml:space="preserve">      </t>
    </r>
    <r>
      <rPr>
        <sz val="10"/>
        <rFont val="Calibri"/>
        <family val="2"/>
        <charset val="238"/>
        <scheme val="minor"/>
      </rPr>
      <t>/ H.067</t>
    </r>
  </si>
  <si>
    <r>
      <rPr>
        <b/>
        <u/>
        <sz val="10"/>
        <color theme="10"/>
        <rFont val="Calibri"/>
        <family val="2"/>
        <charset val="238"/>
        <scheme val="minor"/>
      </rPr>
      <t>PINCH ATTACK 15</t>
    </r>
    <r>
      <rPr>
        <u/>
        <sz val="10"/>
        <color theme="10"/>
        <rFont val="Calibri"/>
        <family val="2"/>
        <charset val="238"/>
        <scheme val="minor"/>
      </rPr>
      <t xml:space="preserve">      </t>
    </r>
    <r>
      <rPr>
        <sz val="10"/>
        <rFont val="Calibri"/>
        <family val="2"/>
        <charset val="238"/>
        <scheme val="minor"/>
      </rPr>
      <t>/ H.078</t>
    </r>
  </si>
  <si>
    <r>
      <rPr>
        <b/>
        <u/>
        <sz val="10"/>
        <color theme="10"/>
        <rFont val="Calibri"/>
        <family val="2"/>
        <charset val="238"/>
        <scheme val="minor"/>
      </rPr>
      <t>PINCH ATTACK 03</t>
    </r>
    <r>
      <rPr>
        <u/>
        <sz val="10"/>
        <color theme="10"/>
        <rFont val="Calibri"/>
        <family val="2"/>
        <charset val="238"/>
        <scheme val="minor"/>
      </rPr>
      <t xml:space="preserve">      </t>
    </r>
    <r>
      <rPr>
        <sz val="10"/>
        <rFont val="Calibri"/>
        <family val="2"/>
        <charset val="238"/>
        <scheme val="minor"/>
      </rPr>
      <t>/ H.066</t>
    </r>
  </si>
  <si>
    <r>
      <rPr>
        <b/>
        <u/>
        <sz val="10"/>
        <color theme="10"/>
        <rFont val="Calibri"/>
        <family val="2"/>
        <charset val="238"/>
        <scheme val="minor"/>
      </rPr>
      <t>PINCH ATTACK 05</t>
    </r>
    <r>
      <rPr>
        <u/>
        <sz val="10"/>
        <color theme="10"/>
        <rFont val="Calibri"/>
        <family val="2"/>
        <charset val="238"/>
        <scheme val="minor"/>
      </rPr>
      <t xml:space="preserve">      </t>
    </r>
    <r>
      <rPr>
        <sz val="10"/>
        <rFont val="Calibri"/>
        <family val="2"/>
        <charset val="238"/>
        <scheme val="minor"/>
      </rPr>
      <t>/ H.068</t>
    </r>
  </si>
  <si>
    <r>
      <rPr>
        <b/>
        <u/>
        <sz val="10"/>
        <color theme="10"/>
        <rFont val="Calibri"/>
        <family val="2"/>
        <charset val="238"/>
        <scheme val="minor"/>
      </rPr>
      <t>PINCH ATTACK 06</t>
    </r>
    <r>
      <rPr>
        <u/>
        <sz val="10"/>
        <color theme="10"/>
        <rFont val="Calibri"/>
        <family val="2"/>
        <charset val="238"/>
        <scheme val="minor"/>
      </rPr>
      <t xml:space="preserve">        </t>
    </r>
    <r>
      <rPr>
        <sz val="10"/>
        <rFont val="Calibri"/>
        <family val="2"/>
        <charset val="238"/>
        <scheme val="minor"/>
      </rPr>
      <t>/ H.069</t>
    </r>
  </si>
  <si>
    <r>
      <rPr>
        <b/>
        <u/>
        <sz val="10"/>
        <color theme="10"/>
        <rFont val="Calibri"/>
        <family val="2"/>
        <charset val="238"/>
        <scheme val="minor"/>
      </rPr>
      <t>PINCH ATTACK 07</t>
    </r>
    <r>
      <rPr>
        <u/>
        <sz val="10"/>
        <color theme="10"/>
        <rFont val="Calibri"/>
        <family val="2"/>
        <charset val="238"/>
        <scheme val="minor"/>
      </rPr>
      <t xml:space="preserve">      </t>
    </r>
    <r>
      <rPr>
        <sz val="10"/>
        <rFont val="Calibri"/>
        <family val="2"/>
        <charset val="238"/>
        <scheme val="minor"/>
      </rPr>
      <t>/ H.070</t>
    </r>
  </si>
  <si>
    <r>
      <rPr>
        <b/>
        <u/>
        <sz val="10"/>
        <color theme="10"/>
        <rFont val="Calibri"/>
        <family val="2"/>
        <charset val="238"/>
        <scheme val="minor"/>
      </rPr>
      <t>PINCH ATTACK 08</t>
    </r>
    <r>
      <rPr>
        <u/>
        <sz val="10"/>
        <color theme="10"/>
        <rFont val="Calibri"/>
        <family val="2"/>
        <charset val="238"/>
        <scheme val="minor"/>
      </rPr>
      <t xml:space="preserve">      </t>
    </r>
    <r>
      <rPr>
        <sz val="10"/>
        <rFont val="Calibri"/>
        <family val="2"/>
        <charset val="238"/>
        <scheme val="minor"/>
      </rPr>
      <t>/ H.071</t>
    </r>
  </si>
  <si>
    <r>
      <rPr>
        <b/>
        <u/>
        <sz val="10"/>
        <color theme="10"/>
        <rFont val="Calibri"/>
        <family val="2"/>
        <charset val="238"/>
        <scheme val="minor"/>
      </rPr>
      <t xml:space="preserve">PINCH ATTACK 09 </t>
    </r>
    <r>
      <rPr>
        <u/>
        <sz val="10"/>
        <color theme="10"/>
        <rFont val="Calibri"/>
        <family val="2"/>
        <charset val="238"/>
        <scheme val="minor"/>
      </rPr>
      <t xml:space="preserve">       </t>
    </r>
    <r>
      <rPr>
        <sz val="10"/>
        <rFont val="Calibri"/>
        <family val="2"/>
        <charset val="238"/>
        <scheme val="minor"/>
      </rPr>
      <t>/ H.072</t>
    </r>
  </si>
  <si>
    <r>
      <rPr>
        <b/>
        <u/>
        <sz val="10"/>
        <color theme="10"/>
        <rFont val="Calibri"/>
        <family val="2"/>
        <charset val="238"/>
        <scheme val="minor"/>
      </rPr>
      <t>PINCH ATTACK 10</t>
    </r>
    <r>
      <rPr>
        <u/>
        <sz val="10"/>
        <color theme="10"/>
        <rFont val="Calibri"/>
        <family val="2"/>
        <charset val="238"/>
        <scheme val="minor"/>
      </rPr>
      <t xml:space="preserve">      </t>
    </r>
    <r>
      <rPr>
        <sz val="10"/>
        <rFont val="Calibri"/>
        <family val="2"/>
        <charset val="238"/>
        <scheme val="minor"/>
      </rPr>
      <t>/ H.073</t>
    </r>
  </si>
  <si>
    <r>
      <rPr>
        <b/>
        <u/>
        <sz val="10"/>
        <color theme="10"/>
        <rFont val="Calibri"/>
        <family val="2"/>
        <charset val="238"/>
        <scheme val="minor"/>
      </rPr>
      <t>PINCH ATTACK 11</t>
    </r>
    <r>
      <rPr>
        <u/>
        <sz val="10"/>
        <color theme="10"/>
        <rFont val="Calibri"/>
        <family val="2"/>
        <charset val="238"/>
        <scheme val="minor"/>
      </rPr>
      <t xml:space="preserve">        </t>
    </r>
    <r>
      <rPr>
        <sz val="10"/>
        <rFont val="Calibri"/>
        <family val="2"/>
        <charset val="238"/>
        <scheme val="minor"/>
      </rPr>
      <t>/ H.074</t>
    </r>
  </si>
  <si>
    <r>
      <rPr>
        <b/>
        <u/>
        <sz val="10"/>
        <color theme="10"/>
        <rFont val="Calibri"/>
        <family val="2"/>
        <charset val="238"/>
        <scheme val="minor"/>
      </rPr>
      <t>PINCH ATTACK 12</t>
    </r>
    <r>
      <rPr>
        <u/>
        <sz val="10"/>
        <color theme="10"/>
        <rFont val="Calibri"/>
        <family val="2"/>
        <charset val="238"/>
        <scheme val="minor"/>
      </rPr>
      <t xml:space="preserve">      </t>
    </r>
    <r>
      <rPr>
        <sz val="10"/>
        <rFont val="Calibri"/>
        <family val="2"/>
        <charset val="238"/>
        <scheme val="minor"/>
      </rPr>
      <t>/ H.075</t>
    </r>
  </si>
  <si>
    <r>
      <rPr>
        <b/>
        <u/>
        <sz val="10"/>
        <color theme="10"/>
        <rFont val="Calibri"/>
        <family val="2"/>
        <charset val="238"/>
        <scheme val="minor"/>
      </rPr>
      <t>PINCH ATTACK 13</t>
    </r>
    <r>
      <rPr>
        <u/>
        <sz val="10"/>
        <color theme="10"/>
        <rFont val="Calibri"/>
        <family val="2"/>
        <charset val="238"/>
        <scheme val="minor"/>
      </rPr>
      <t xml:space="preserve">      </t>
    </r>
    <r>
      <rPr>
        <sz val="10"/>
        <rFont val="Calibri"/>
        <family val="2"/>
        <charset val="238"/>
        <scheme val="minor"/>
      </rPr>
      <t>/ H.076</t>
    </r>
  </si>
  <si>
    <r>
      <rPr>
        <b/>
        <u/>
        <sz val="10"/>
        <color theme="10"/>
        <rFont val="Calibri"/>
        <family val="2"/>
        <charset val="238"/>
        <scheme val="minor"/>
      </rPr>
      <t>PINCH ATTACK 14</t>
    </r>
    <r>
      <rPr>
        <u/>
        <sz val="10"/>
        <color theme="10"/>
        <rFont val="Calibri"/>
        <family val="2"/>
        <charset val="238"/>
        <scheme val="minor"/>
      </rPr>
      <t xml:space="preserve">       </t>
    </r>
    <r>
      <rPr>
        <sz val="10"/>
        <rFont val="Calibri"/>
        <family val="2"/>
        <charset val="238"/>
        <scheme val="minor"/>
      </rPr>
      <t>/ H.077</t>
    </r>
  </si>
  <si>
    <r>
      <rPr>
        <b/>
        <u/>
        <sz val="10"/>
        <color theme="10"/>
        <rFont val="Calibri"/>
        <family val="2"/>
        <charset val="238"/>
        <scheme val="minor"/>
      </rPr>
      <t>LEAVES 04</t>
    </r>
    <r>
      <rPr>
        <b/>
        <sz val="10"/>
        <color theme="10"/>
        <rFont val="Calibri"/>
        <family val="2"/>
        <charset val="238"/>
        <scheme val="minor"/>
      </rPr>
      <t xml:space="preserve"> </t>
    </r>
    <r>
      <rPr>
        <sz val="10"/>
        <color theme="10"/>
        <rFont val="Calibri"/>
        <family val="2"/>
        <charset val="238"/>
        <scheme val="minor"/>
      </rPr>
      <t xml:space="preserve">/ </t>
    </r>
    <r>
      <rPr>
        <sz val="10"/>
        <rFont val="Calibri"/>
        <family val="2"/>
        <charset val="238"/>
        <scheme val="minor"/>
      </rPr>
      <t>H.084</t>
    </r>
  </si>
  <si>
    <r>
      <rPr>
        <b/>
        <u/>
        <sz val="10"/>
        <color theme="10"/>
        <rFont val="Calibri"/>
        <family val="2"/>
        <charset val="238"/>
        <scheme val="minor"/>
      </rPr>
      <t>LEAVES 01</t>
    </r>
    <r>
      <rPr>
        <u/>
        <sz val="10"/>
        <color theme="10"/>
        <rFont val="Calibri"/>
        <family val="2"/>
        <charset val="238"/>
        <scheme val="minor"/>
      </rPr>
      <t xml:space="preserve"> </t>
    </r>
    <r>
      <rPr>
        <sz val="10"/>
        <color theme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/ H.081</t>
    </r>
  </si>
  <si>
    <r>
      <rPr>
        <b/>
        <u/>
        <sz val="10"/>
        <color theme="10"/>
        <rFont val="Calibri"/>
        <family val="2"/>
        <charset val="238"/>
        <scheme val="minor"/>
      </rPr>
      <t>LEAVES 02</t>
    </r>
    <r>
      <rPr>
        <sz val="10"/>
        <color theme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/ H.082</t>
    </r>
  </si>
  <si>
    <r>
      <rPr>
        <b/>
        <u/>
        <sz val="10"/>
        <color theme="10"/>
        <rFont val="Calibri"/>
        <family val="2"/>
        <charset val="238"/>
        <scheme val="minor"/>
      </rPr>
      <t>LEAVES 03</t>
    </r>
    <r>
      <rPr>
        <sz val="10"/>
        <color theme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/ H.083</t>
    </r>
  </si>
  <si>
    <r>
      <rPr>
        <b/>
        <u/>
        <sz val="11"/>
        <color rgb="FF0070C0"/>
        <rFont val="Calibri"/>
        <family val="2"/>
        <charset val="238"/>
        <scheme val="minor"/>
      </rPr>
      <t>CLINCH</t>
    </r>
    <r>
      <rPr>
        <b/>
        <sz val="11"/>
        <color rgb="FF0070C0"/>
        <rFont val="Calibri"/>
        <family val="2"/>
        <charset val="238"/>
        <scheme val="minor"/>
      </rPr>
      <t xml:space="preserve">  </t>
    </r>
    <r>
      <rPr>
        <sz val="11"/>
        <rFont val="Calibri"/>
        <family val="2"/>
        <charset val="238"/>
        <scheme val="minor"/>
      </rPr>
      <t xml:space="preserve">  </t>
    </r>
    <r>
      <rPr>
        <b/>
        <sz val="11"/>
        <color rgb="FFFF0000"/>
        <rFont val="Calibri"/>
        <family val="2"/>
        <charset val="238"/>
        <scheme val="minor"/>
      </rPr>
      <t>NEW!</t>
    </r>
  </si>
  <si>
    <r>
      <rPr>
        <b/>
        <u/>
        <sz val="11"/>
        <color rgb="FF0070C0"/>
        <rFont val="Calibri"/>
        <family val="2"/>
        <charset val="238"/>
        <scheme val="minor"/>
      </rPr>
      <t>BEANS 03</t>
    </r>
    <r>
      <rPr>
        <b/>
        <sz val="11"/>
        <color rgb="FF0070C0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 xml:space="preserve">   </t>
    </r>
    <r>
      <rPr>
        <b/>
        <sz val="11"/>
        <color rgb="FFFF0000"/>
        <rFont val="Calibri"/>
        <family val="2"/>
        <charset val="238"/>
        <scheme val="minor"/>
      </rPr>
      <t>NEW!</t>
    </r>
  </si>
  <si>
    <r>
      <t xml:space="preserve">BEANS 01    </t>
    </r>
    <r>
      <rPr>
        <b/>
        <sz val="11"/>
        <color rgb="FFFF0000"/>
        <rFont val="Calibri"/>
        <family val="2"/>
        <charset val="238"/>
        <scheme val="minor"/>
      </rPr>
      <t>NEW!</t>
    </r>
  </si>
  <si>
    <r>
      <rPr>
        <b/>
        <u/>
        <sz val="11"/>
        <color rgb="FF0070C0"/>
        <rFont val="Calibri"/>
        <family val="2"/>
        <charset val="238"/>
        <scheme val="minor"/>
      </rPr>
      <t>RAILS 01</t>
    </r>
    <r>
      <rPr>
        <b/>
        <sz val="11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rgb="FFFF0000"/>
        <rFont val="Calibri"/>
        <family val="2"/>
        <charset val="238"/>
        <scheme val="minor"/>
      </rPr>
      <t xml:space="preserve">   NEW!</t>
    </r>
  </si>
  <si>
    <r>
      <rPr>
        <b/>
        <u/>
        <sz val="11"/>
        <color rgb="FF0070C0"/>
        <rFont val="Calibri"/>
        <family val="2"/>
        <charset val="238"/>
        <scheme val="minor"/>
      </rPr>
      <t>BEANS 01</t>
    </r>
    <r>
      <rPr>
        <sz val="11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 xml:space="preserve">   </t>
    </r>
    <r>
      <rPr>
        <b/>
        <sz val="12"/>
        <color rgb="FFFF0000"/>
        <rFont val="Calibri"/>
        <family val="2"/>
        <charset val="238"/>
        <scheme val="minor"/>
      </rPr>
      <t>NEW!</t>
    </r>
  </si>
  <si>
    <r>
      <rPr>
        <b/>
        <sz val="11"/>
        <color theme="1"/>
        <rFont val="Calibri"/>
        <family val="2"/>
        <charset val="238"/>
        <scheme val="minor"/>
      </rPr>
      <t xml:space="preserve">BEANS 03 </t>
    </r>
    <r>
      <rPr>
        <sz val="11"/>
        <color theme="1"/>
        <rFont val="Calibri"/>
        <family val="2"/>
        <charset val="238"/>
        <scheme val="minor"/>
      </rPr>
      <t xml:space="preserve">   </t>
    </r>
    <r>
      <rPr>
        <b/>
        <sz val="11"/>
        <color rgb="FFFF0000"/>
        <rFont val="Calibri"/>
        <family val="2"/>
        <charset val="238"/>
        <scheme val="minor"/>
      </rPr>
      <t>NEW!</t>
    </r>
  </si>
  <si>
    <r>
      <t xml:space="preserve">       RAILS 01    </t>
    </r>
    <r>
      <rPr>
        <b/>
        <sz val="11"/>
        <color rgb="FFFF0000"/>
        <rFont val="Calibri"/>
        <family val="2"/>
        <charset val="238"/>
        <scheme val="minor"/>
      </rPr>
      <t>NEW!</t>
    </r>
  </si>
  <si>
    <t>HUECOS 2.0</t>
  </si>
  <si>
    <r>
      <rPr>
        <b/>
        <sz val="10"/>
        <rFont val="Calibri"/>
        <family val="2"/>
        <charset val="238"/>
        <scheme val="minor"/>
      </rPr>
      <t>DUAL TEXTURE</t>
    </r>
    <r>
      <rPr>
        <sz val="10"/>
        <rFont val="Calibri"/>
        <family val="2"/>
        <charset val="238"/>
        <scheme val="minor"/>
      </rPr>
      <t>/ V.082</t>
    </r>
  </si>
  <si>
    <t>PLEASE NOTE:  Prices are excluding VAT.  Shipping and export/ import charges for orders over £250 - FOC.  Payment before production.</t>
  </si>
  <si>
    <t>Orders to:  kate.gripz@gmail.com</t>
  </si>
  <si>
    <t>Price 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</si>
</sst>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&quot;€&quot;"/>
    <numFmt numFmtId="167" formatCode="&quot;£&quot;#,##0.00"/>
  </numFmts>
  <fonts count="71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9"/>
      <color theme="1"/>
      <name val="Calibri Light"/>
      <family val="2"/>
      <charset val="238"/>
    </font>
    <font>
      <sz val="9"/>
      <color theme="1"/>
      <name val="Calibri Light"/>
      <family val="2"/>
      <charset val="238"/>
    </font>
    <font>
      <sz val="9"/>
      <color theme="0"/>
      <name val="Calibri Light"/>
      <family val="2"/>
      <charset val="238"/>
    </font>
    <font>
      <b/>
      <sz val="9"/>
      <color theme="0"/>
      <name val="Calibri Light"/>
      <family val="2"/>
      <charset val="238"/>
    </font>
    <font>
      <b/>
      <sz val="14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theme="1"/>
      <name val="Calibri Light"/>
      <family val="2"/>
      <charset val="238"/>
    </font>
    <font>
      <sz val="1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u/>
      <sz val="12"/>
      <color theme="10"/>
      <name val="Calibri"/>
      <family val="2"/>
      <charset val="238"/>
      <scheme val="minor"/>
    </font>
    <font>
      <sz val="7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0"/>
      <color theme="8"/>
      <name val="Calibri"/>
      <family val="2"/>
      <charset val="238"/>
      <scheme val="minor"/>
    </font>
    <font>
      <b/>
      <sz val="9"/>
      <color rgb="FF000000"/>
      <name val="Segoe UI"/>
      <family val="2"/>
      <charset val="1"/>
    </font>
    <font>
      <sz val="9"/>
      <color rgb="FF000000"/>
      <name val="Segoe UI"/>
      <family val="2"/>
      <charset val="1"/>
    </font>
    <font>
      <b/>
      <sz val="11"/>
      <color theme="0"/>
      <name val="Calibri"/>
      <family val="2"/>
      <charset val="238"/>
      <scheme val="minor"/>
    </font>
    <font>
      <u/>
      <sz val="11"/>
      <color theme="11"/>
      <name val="Calibri"/>
      <family val="2"/>
      <charset val="238"/>
      <scheme val="minor"/>
    </font>
    <font>
      <i/>
      <sz val="12"/>
      <color theme="1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b/>
      <sz val="19"/>
      <color theme="1"/>
      <name val="Calibri"/>
      <family val="2"/>
      <charset val="238"/>
      <scheme val="minor"/>
    </font>
    <font>
      <sz val="19"/>
      <color theme="1"/>
      <name val="Calibri Light"/>
      <family val="2"/>
      <charset val="238"/>
    </font>
    <font>
      <b/>
      <sz val="19"/>
      <color theme="1"/>
      <name val="Calibri Light"/>
      <family val="2"/>
      <charset val="238"/>
    </font>
    <font>
      <sz val="19"/>
      <color theme="0"/>
      <name val="Calibri Light"/>
      <family val="2"/>
      <charset val="238"/>
    </font>
    <font>
      <b/>
      <sz val="19"/>
      <color theme="0"/>
      <name val="Calibri Light"/>
      <family val="2"/>
      <charset val="238"/>
    </font>
    <font>
      <sz val="19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b/>
      <sz val="19"/>
      <color theme="1"/>
      <name val="Calibri"/>
      <family val="2"/>
      <charset val="238"/>
    </font>
    <font>
      <sz val="19"/>
      <color theme="1"/>
      <name val="Calibri"/>
      <family val="2"/>
      <charset val="238"/>
    </font>
    <font>
      <b/>
      <sz val="11"/>
      <name val="Calibri"/>
      <family val="2"/>
      <charset val="238"/>
      <scheme val="minor"/>
    </font>
    <font>
      <sz val="18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</font>
    <font>
      <sz val="18"/>
      <color theme="1"/>
      <name val="Calibri"/>
      <family val="2"/>
      <charset val="238"/>
    </font>
    <font>
      <b/>
      <u/>
      <sz val="11"/>
      <color rgb="FF0070C0"/>
      <name val="Calibri"/>
      <family val="2"/>
      <charset val="238"/>
      <scheme val="minor"/>
    </font>
    <font>
      <b/>
      <u/>
      <sz val="10"/>
      <color rgb="FF0070C0"/>
      <name val="Calibri"/>
      <family val="2"/>
      <charset val="238"/>
      <scheme val="minor"/>
    </font>
    <font>
      <b/>
      <u/>
      <sz val="10"/>
      <color theme="10"/>
      <name val="Calibri"/>
      <family val="2"/>
      <charset val="238"/>
      <scheme val="minor"/>
    </font>
    <font>
      <b/>
      <sz val="11"/>
      <color rgb="FF0070C0"/>
      <name val="Calibri"/>
      <family val="2"/>
      <charset val="238"/>
      <scheme val="minor"/>
    </font>
    <font>
      <b/>
      <sz val="11"/>
      <color theme="8" tint="-0.249977111117893"/>
      <name val="Calibri"/>
      <family val="2"/>
      <charset val="238"/>
      <scheme val="minor"/>
    </font>
    <font>
      <b/>
      <sz val="12"/>
      <color theme="10"/>
      <name val="Calibri"/>
      <family val="2"/>
      <charset val="238"/>
      <scheme val="minor"/>
    </font>
    <font>
      <b/>
      <sz val="12"/>
      <color rgb="FF0070C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sz val="11"/>
      <color theme="10"/>
      <name val="Calibri"/>
      <family val="2"/>
      <charset val="238"/>
      <scheme val="minor"/>
    </font>
    <font>
      <b/>
      <u/>
      <sz val="11"/>
      <color theme="10"/>
      <name val="Calibri"/>
      <family val="2"/>
      <charset val="238"/>
      <scheme val="minor"/>
    </font>
    <font>
      <b/>
      <sz val="10"/>
      <color rgb="FF0070C0"/>
      <name val="Calibri"/>
      <family val="2"/>
      <charset val="238"/>
      <scheme val="minor"/>
    </font>
    <font>
      <sz val="9"/>
      <color indexed="81"/>
      <name val="Segoe UI"/>
      <family val="2"/>
      <charset val="238"/>
    </font>
    <font>
      <u/>
      <sz val="10"/>
      <color rgb="FF0070C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sz val="10"/>
      <color theme="10"/>
      <name val="Calibri"/>
      <family val="2"/>
      <charset val="238"/>
      <scheme val="minor"/>
    </font>
    <font>
      <b/>
      <sz val="10"/>
      <color theme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u/>
      <sz val="12"/>
      <color theme="10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32CA4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CFC62"/>
        <bgColor indexed="64"/>
      </patternFill>
    </fill>
    <fill>
      <patternFill patternType="solid">
        <fgColor rgb="FFFC10C4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6FBD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10CEF4"/>
        <bgColor indexed="64"/>
      </patternFill>
    </fill>
  </fills>
  <borders count="13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/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/>
      <bottom style="medium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medium">
        <color auto="1"/>
      </bottom>
      <diagonal/>
    </border>
    <border>
      <left style="thin">
        <color theme="0"/>
      </left>
      <right/>
      <top/>
      <bottom style="medium">
        <color auto="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auto="1"/>
      </top>
      <bottom/>
      <diagonal/>
    </border>
    <border>
      <left style="thin">
        <color theme="0"/>
      </left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medium">
        <color auto="1"/>
      </top>
      <bottom style="thin">
        <color auto="1"/>
      </bottom>
      <diagonal/>
    </border>
    <border>
      <left/>
      <right style="thin">
        <color theme="0"/>
      </right>
      <top style="medium">
        <color auto="1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medium">
        <color auto="1"/>
      </bottom>
      <diagonal/>
    </border>
    <border>
      <left/>
      <right style="thin">
        <color theme="0"/>
      </right>
      <top style="thin">
        <color theme="0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/>
      <diagonal/>
    </border>
    <border>
      <left/>
      <right style="thin">
        <color theme="0"/>
      </right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medium">
        <color auto="1"/>
      </bottom>
      <diagonal/>
    </border>
    <border>
      <left style="thin">
        <color theme="0"/>
      </left>
      <right/>
      <top style="thin">
        <color auto="1"/>
      </top>
      <bottom style="medium">
        <color auto="1"/>
      </bottom>
      <diagonal/>
    </border>
    <border>
      <left/>
      <right style="thin">
        <color theme="0"/>
      </right>
      <top style="thin">
        <color auto="1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theme="0"/>
      </right>
      <top style="medium">
        <color auto="1"/>
      </top>
      <bottom/>
      <diagonal/>
    </border>
    <border>
      <left style="thin">
        <color theme="0"/>
      </left>
      <right style="medium">
        <color auto="1"/>
      </right>
      <top style="medium">
        <color auto="1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auto="1"/>
      </right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theme="0"/>
      </left>
      <right style="medium">
        <color auto="1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theme="0"/>
      </left>
      <right style="medium">
        <color auto="1"/>
      </right>
      <top style="thin">
        <color theme="0"/>
      </top>
      <bottom style="medium">
        <color auto="1"/>
      </bottom>
      <diagonal/>
    </border>
    <border>
      <left style="medium">
        <color auto="1"/>
      </left>
      <right style="medium">
        <color theme="0"/>
      </right>
      <top style="medium">
        <color auto="1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auto="1"/>
      </top>
      <bottom style="medium">
        <color theme="0"/>
      </bottom>
      <diagonal/>
    </border>
    <border>
      <left style="medium">
        <color theme="0"/>
      </left>
      <right style="thin">
        <color theme="0"/>
      </right>
      <top style="medium">
        <color auto="1"/>
      </top>
      <bottom style="medium">
        <color theme="0"/>
      </bottom>
      <diagonal/>
    </border>
    <border>
      <left style="thin">
        <color theme="0"/>
      </left>
      <right style="medium">
        <color auto="1"/>
      </right>
      <top style="medium">
        <color auto="1"/>
      </top>
      <bottom style="thin">
        <color theme="0"/>
      </bottom>
      <diagonal/>
    </border>
    <border>
      <left style="medium">
        <color auto="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theme="0"/>
      </left>
      <right/>
      <top style="medium">
        <color theme="0"/>
      </top>
      <bottom style="thin">
        <color auto="1"/>
      </bottom>
      <diagonal/>
    </border>
    <border>
      <left/>
      <right style="medium">
        <color theme="0"/>
      </right>
      <top style="medium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thin">
        <color theme="0"/>
      </bottom>
      <diagonal/>
    </border>
    <border>
      <left style="medium">
        <color auto="1"/>
      </left>
      <right/>
      <top/>
      <bottom style="thin">
        <color rgb="FFFFFFFF"/>
      </bottom>
      <diagonal/>
    </border>
    <border>
      <left style="thin">
        <color theme="0"/>
      </left>
      <right/>
      <top/>
      <bottom style="thin">
        <color rgb="FFFFFFFF"/>
      </bottom>
      <diagonal/>
    </border>
    <border>
      <left style="thin">
        <color theme="0"/>
      </left>
      <right style="thin">
        <color theme="0"/>
      </right>
      <top/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medium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/>
      <top style="thin">
        <color auto="1"/>
      </top>
      <bottom style="thin">
        <color rgb="FFFFFFFF"/>
      </bottom>
      <diagonal/>
    </border>
    <border>
      <left/>
      <right style="thin">
        <color theme="0"/>
      </right>
      <top style="thin">
        <color auto="1"/>
      </top>
      <bottom style="thin">
        <color rgb="FFFFFFFF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auto="1"/>
      </bottom>
      <diagonal/>
    </border>
    <border>
      <left style="medium">
        <color auto="1"/>
      </left>
      <right style="thin">
        <color theme="0"/>
      </right>
      <top/>
      <bottom/>
      <diagonal/>
    </border>
    <border>
      <left style="medium">
        <color auto="1"/>
      </left>
      <right/>
      <top style="thin">
        <color theme="0"/>
      </top>
      <bottom style="thin">
        <color theme="0"/>
      </bottom>
      <diagonal/>
    </border>
    <border>
      <left style="medium">
        <color auto="1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medium">
        <color theme="0"/>
      </left>
      <right style="thin">
        <color theme="0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 style="thin">
        <color theme="0"/>
      </right>
      <top style="medium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/>
      <right/>
      <top style="medium">
        <color auto="1"/>
      </top>
      <bottom style="thin">
        <color theme="0"/>
      </bottom>
      <diagonal/>
    </border>
    <border>
      <left/>
      <right style="medium">
        <color auto="1"/>
      </right>
      <top style="medium">
        <color auto="1"/>
      </top>
      <bottom style="thin">
        <color theme="0"/>
      </bottom>
      <diagonal/>
    </border>
    <border>
      <left/>
      <right style="medium">
        <color auto="1"/>
      </right>
      <top/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medium">
        <color auto="1"/>
      </bottom>
      <diagonal/>
    </border>
    <border>
      <left/>
      <right style="medium">
        <color auto="1"/>
      </right>
      <top style="thin">
        <color theme="0"/>
      </top>
      <bottom style="medium">
        <color auto="1"/>
      </bottom>
      <diagonal/>
    </border>
    <border>
      <left/>
      <right style="medium">
        <color auto="1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auto="1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medium">
        <color auto="1"/>
      </bottom>
      <diagonal/>
    </border>
    <border>
      <left style="thin">
        <color theme="0"/>
      </left>
      <right/>
      <top style="medium">
        <color auto="1"/>
      </top>
      <bottom style="medium">
        <color auto="1"/>
      </bottom>
      <diagonal/>
    </border>
    <border>
      <left/>
      <right style="thin">
        <color theme="0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theme="0"/>
      </left>
      <right/>
      <top style="medium">
        <color auto="1"/>
      </top>
      <bottom/>
      <diagonal/>
    </border>
    <border>
      <left/>
      <right style="thin">
        <color theme="0"/>
      </right>
      <top style="medium">
        <color auto="1"/>
      </top>
      <bottom/>
      <diagonal/>
    </border>
    <border>
      <left style="medium">
        <color theme="0"/>
      </left>
      <right style="medium">
        <color theme="0"/>
      </right>
      <top style="medium">
        <color auto="1"/>
      </top>
      <bottom/>
      <diagonal/>
    </border>
    <border>
      <left style="medium">
        <color theme="0"/>
      </left>
      <right style="medium">
        <color theme="0"/>
      </right>
      <top/>
      <bottom style="thin">
        <color auto="1"/>
      </bottom>
      <diagonal/>
    </border>
    <border>
      <left style="medium">
        <color theme="0"/>
      </left>
      <right style="medium">
        <color theme="0"/>
      </right>
      <top/>
      <bottom style="thin">
        <color theme="0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theme="0"/>
      </right>
      <top style="medium">
        <color auto="1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auto="1"/>
      </bottom>
      <diagonal/>
    </border>
    <border>
      <left style="medium">
        <color theme="0"/>
      </left>
      <right style="medium">
        <color theme="0"/>
      </right>
      <top style="medium">
        <color auto="1"/>
      </top>
      <bottom style="thin">
        <color theme="0"/>
      </bottom>
      <diagonal/>
    </border>
    <border>
      <left/>
      <right style="medium">
        <color theme="0"/>
      </right>
      <top style="medium">
        <color auto="1"/>
      </top>
      <bottom/>
      <diagonal/>
    </border>
    <border>
      <left/>
      <right style="medium">
        <color theme="0"/>
      </right>
      <top/>
      <bottom/>
      <diagonal/>
    </border>
    <border>
      <left/>
      <right style="medium">
        <color theme="0"/>
      </right>
      <top/>
      <bottom style="medium">
        <color auto="1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</borders>
  <cellStyleXfs count="7">
    <xf numFmtId="0" fontId="0" fillId="0" borderId="0"/>
    <xf numFmtId="0" fontId="1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</cellStyleXfs>
  <cellXfs count="945">
    <xf numFmtId="0" fontId="0" fillId="0" borderId="0" xfId="0"/>
    <xf numFmtId="0" fontId="0" fillId="0" borderId="1" xfId="0" applyBorder="1"/>
    <xf numFmtId="0" fontId="0" fillId="0" borderId="7" xfId="0" applyBorder="1"/>
    <xf numFmtId="0" fontId="9" fillId="0" borderId="7" xfId="0" applyFont="1" applyBorder="1"/>
    <xf numFmtId="0" fontId="2" fillId="0" borderId="1" xfId="0" applyFont="1" applyBorder="1" applyAlignment="1">
      <alignment vertical="center"/>
    </xf>
    <xf numFmtId="0" fontId="0" fillId="0" borderId="33" xfId="0" applyBorder="1" applyAlignment="1">
      <alignment vertical="center"/>
    </xf>
    <xf numFmtId="0" fontId="0" fillId="0" borderId="33" xfId="0" applyBorder="1"/>
    <xf numFmtId="0" fontId="0" fillId="0" borderId="22" xfId="0" applyBorder="1"/>
    <xf numFmtId="0" fontId="0" fillId="0" borderId="19" xfId="0" applyBorder="1"/>
    <xf numFmtId="0" fontId="0" fillId="0" borderId="17" xfId="0" applyBorder="1"/>
    <xf numFmtId="0" fontId="1" fillId="0" borderId="1" xfId="0" applyFont="1" applyBorder="1" applyAlignment="1">
      <alignment vertical="center"/>
    </xf>
    <xf numFmtId="0" fontId="0" fillId="0" borderId="1" xfId="0" applyBorder="1" applyProtection="1">
      <protection locked="0"/>
    </xf>
    <xf numFmtId="0" fontId="12" fillId="14" borderId="25" xfId="0" applyFont="1" applyFill="1" applyBorder="1" applyAlignment="1" applyProtection="1">
      <alignment horizontal="center" vertical="center"/>
      <protection locked="0"/>
    </xf>
    <xf numFmtId="0" fontId="12" fillId="2" borderId="11" xfId="0" applyFont="1" applyFill="1" applyBorder="1" applyAlignment="1" applyProtection="1">
      <alignment horizontal="center" vertical="center"/>
      <protection locked="0"/>
    </xf>
    <xf numFmtId="0" fontId="12" fillId="12" borderId="11" xfId="0" applyFont="1" applyFill="1" applyBorder="1" applyAlignment="1" applyProtection="1">
      <alignment horizontal="center" vertical="center"/>
      <protection locked="0"/>
    </xf>
    <xf numFmtId="0" fontId="12" fillId="13" borderId="11" xfId="0" applyFont="1" applyFill="1" applyBorder="1" applyAlignment="1" applyProtection="1">
      <alignment horizontal="center" vertical="center"/>
      <protection locked="0"/>
    </xf>
    <xf numFmtId="0" fontId="12" fillId="14" borderId="11" xfId="0" applyFont="1" applyFill="1" applyBorder="1" applyAlignment="1" applyProtection="1">
      <alignment horizontal="center" vertical="center"/>
      <protection locked="0"/>
    </xf>
    <xf numFmtId="0" fontId="12" fillId="15" borderId="11" xfId="0" applyFont="1" applyFill="1" applyBorder="1" applyAlignment="1" applyProtection="1">
      <alignment horizontal="center" vertical="center"/>
      <protection locked="0"/>
    </xf>
    <xf numFmtId="0" fontId="12" fillId="16" borderId="11" xfId="0" applyFont="1" applyFill="1" applyBorder="1" applyAlignment="1" applyProtection="1">
      <alignment horizontal="center" vertical="center"/>
      <protection locked="0"/>
    </xf>
    <xf numFmtId="0" fontId="12" fillId="0" borderId="11" xfId="0" applyFont="1" applyBorder="1" applyAlignment="1" applyProtection="1">
      <alignment horizontal="center" vertical="center"/>
      <protection locked="0"/>
    </xf>
    <xf numFmtId="0" fontId="12" fillId="17" borderId="11" xfId="0" applyFont="1" applyFill="1" applyBorder="1" applyAlignment="1" applyProtection="1">
      <alignment horizontal="center" vertical="center"/>
      <protection locked="0"/>
    </xf>
    <xf numFmtId="0" fontId="12" fillId="18" borderId="11" xfId="0" applyFont="1" applyFill="1" applyBorder="1" applyAlignment="1" applyProtection="1">
      <alignment horizontal="center" vertical="center"/>
      <protection locked="0"/>
    </xf>
    <xf numFmtId="0" fontId="12" fillId="19" borderId="11" xfId="0" applyFont="1" applyFill="1" applyBorder="1" applyAlignment="1" applyProtection="1">
      <alignment horizontal="center" vertical="center"/>
      <protection locked="0"/>
    </xf>
    <xf numFmtId="0" fontId="0" fillId="0" borderId="33" xfId="0" applyBorder="1" applyProtection="1">
      <protection locked="0"/>
    </xf>
    <xf numFmtId="0" fontId="3" fillId="0" borderId="35" xfId="0" applyFont="1" applyBorder="1" applyAlignment="1" applyProtection="1">
      <alignment horizontal="center"/>
      <protection locked="0"/>
    </xf>
    <xf numFmtId="0" fontId="11" fillId="14" borderId="10" xfId="0" applyFont="1" applyFill="1" applyBorder="1" applyAlignment="1" applyProtection="1">
      <alignment horizontal="center" vertical="center"/>
      <protection locked="0"/>
    </xf>
    <xf numFmtId="0" fontId="11" fillId="2" borderId="14" xfId="0" applyFont="1" applyFill="1" applyBorder="1" applyAlignment="1" applyProtection="1">
      <alignment horizontal="center" vertical="center"/>
      <protection locked="0"/>
    </xf>
    <xf numFmtId="0" fontId="11" fillId="12" borderId="14" xfId="0" applyFont="1" applyFill="1" applyBorder="1" applyAlignment="1" applyProtection="1">
      <alignment horizontal="center" vertical="center"/>
      <protection locked="0"/>
    </xf>
    <xf numFmtId="0" fontId="11" fillId="13" borderId="14" xfId="0" applyFont="1" applyFill="1" applyBorder="1" applyAlignment="1" applyProtection="1">
      <alignment horizontal="center" vertical="center"/>
      <protection locked="0"/>
    </xf>
    <xf numFmtId="0" fontId="11" fillId="14" borderId="8" xfId="0" applyFont="1" applyFill="1" applyBorder="1" applyAlignment="1" applyProtection="1">
      <alignment horizontal="center" vertical="center"/>
      <protection locked="0"/>
    </xf>
    <xf numFmtId="0" fontId="11" fillId="15" borderId="14" xfId="0" applyFont="1" applyFill="1" applyBorder="1" applyAlignment="1" applyProtection="1">
      <alignment horizontal="center" vertical="center"/>
      <protection locked="0"/>
    </xf>
    <xf numFmtId="0" fontId="11" fillId="16" borderId="14" xfId="0" applyFont="1" applyFill="1" applyBorder="1" applyAlignment="1" applyProtection="1">
      <alignment horizontal="center" vertical="center"/>
      <protection locked="0"/>
    </xf>
    <xf numFmtId="0" fontId="11" fillId="0" borderId="14" xfId="0" applyFont="1" applyBorder="1" applyAlignment="1" applyProtection="1">
      <alignment horizontal="center" vertical="center"/>
      <protection locked="0"/>
    </xf>
    <xf numFmtId="0" fontId="11" fillId="17" borderId="14" xfId="0" applyFont="1" applyFill="1" applyBorder="1" applyAlignment="1" applyProtection="1">
      <alignment horizontal="center" vertical="center"/>
      <protection locked="0"/>
    </xf>
    <xf numFmtId="0" fontId="11" fillId="18" borderId="14" xfId="0" applyFont="1" applyFill="1" applyBorder="1" applyAlignment="1" applyProtection="1">
      <alignment horizontal="center" vertical="center"/>
      <protection locked="0"/>
    </xf>
    <xf numFmtId="0" fontId="11" fillId="19" borderId="14" xfId="0" applyFont="1" applyFill="1" applyBorder="1" applyAlignment="1" applyProtection="1">
      <alignment horizontal="center" vertical="center"/>
      <protection locked="0"/>
    </xf>
    <xf numFmtId="0" fontId="0" fillId="0" borderId="19" xfId="0" applyBorder="1" applyProtection="1">
      <protection locked="0"/>
    </xf>
    <xf numFmtId="0" fontId="11" fillId="14" borderId="14" xfId="0" applyFont="1" applyFill="1" applyBorder="1" applyAlignment="1" applyProtection="1">
      <alignment horizontal="center" vertical="center"/>
      <protection locked="0"/>
    </xf>
    <xf numFmtId="0" fontId="11" fillId="14" borderId="38" xfId="0" applyFont="1" applyFill="1" applyBorder="1" applyAlignment="1" applyProtection="1">
      <alignment horizontal="center" vertical="center"/>
      <protection locked="0"/>
    </xf>
    <xf numFmtId="0" fontId="11" fillId="0" borderId="17" xfId="0" applyFont="1" applyBorder="1" applyAlignment="1" applyProtection="1">
      <alignment horizontal="center" vertical="center"/>
      <protection locked="0"/>
    </xf>
    <xf numFmtId="0" fontId="12" fillId="0" borderId="13" xfId="0" applyFont="1" applyBorder="1" applyAlignment="1" applyProtection="1">
      <alignment horizontal="center" vertical="center"/>
      <protection locked="0"/>
    </xf>
    <xf numFmtId="0" fontId="11" fillId="2" borderId="43" xfId="0" applyFont="1" applyFill="1" applyBorder="1" applyAlignment="1" applyProtection="1">
      <alignment horizontal="center" vertical="center"/>
      <protection locked="0"/>
    </xf>
    <xf numFmtId="0" fontId="11" fillId="12" borderId="43" xfId="0" applyFont="1" applyFill="1" applyBorder="1" applyAlignment="1" applyProtection="1">
      <alignment horizontal="center" vertical="center"/>
      <protection locked="0"/>
    </xf>
    <xf numFmtId="0" fontId="11" fillId="13" borderId="43" xfId="0" applyFont="1" applyFill="1" applyBorder="1" applyAlignment="1" applyProtection="1">
      <alignment horizontal="center" vertical="center"/>
      <protection locked="0"/>
    </xf>
    <xf numFmtId="0" fontId="11" fillId="14" borderId="44" xfId="0" applyFont="1" applyFill="1" applyBorder="1" applyAlignment="1" applyProtection="1">
      <alignment horizontal="center" vertical="center"/>
      <protection locked="0"/>
    </xf>
    <xf numFmtId="0" fontId="11" fillId="15" borderId="43" xfId="0" applyFont="1" applyFill="1" applyBorder="1" applyAlignment="1" applyProtection="1">
      <alignment horizontal="center" vertical="center"/>
      <protection locked="0"/>
    </xf>
    <xf numFmtId="0" fontId="11" fillId="16" borderId="43" xfId="0" applyFont="1" applyFill="1" applyBorder="1" applyAlignment="1" applyProtection="1">
      <alignment horizontal="center" vertical="center"/>
      <protection locked="0"/>
    </xf>
    <xf numFmtId="0" fontId="11" fillId="0" borderId="43" xfId="0" applyFont="1" applyBorder="1" applyAlignment="1" applyProtection="1">
      <alignment horizontal="center" vertical="center"/>
      <protection locked="0"/>
    </xf>
    <xf numFmtId="0" fontId="11" fillId="17" borderId="43" xfId="0" applyFont="1" applyFill="1" applyBorder="1" applyAlignment="1" applyProtection="1">
      <alignment horizontal="center" vertical="center"/>
      <protection locked="0"/>
    </xf>
    <xf numFmtId="0" fontId="11" fillId="18" borderId="43" xfId="0" applyFont="1" applyFill="1" applyBorder="1" applyAlignment="1" applyProtection="1">
      <alignment horizontal="center" vertical="center"/>
      <protection locked="0"/>
    </xf>
    <xf numFmtId="0" fontId="11" fillId="19" borderId="43" xfId="0" applyFont="1" applyFill="1" applyBorder="1" applyAlignment="1" applyProtection="1">
      <alignment horizontal="center" vertical="center"/>
      <protection locked="0"/>
    </xf>
    <xf numFmtId="0" fontId="12" fillId="0" borderId="46" xfId="0" applyFont="1" applyBorder="1" applyAlignment="1" applyProtection="1">
      <alignment horizontal="center" vertical="center"/>
      <protection locked="0"/>
    </xf>
    <xf numFmtId="0" fontId="12" fillId="0" borderId="37" xfId="0" applyFont="1" applyBorder="1" applyAlignment="1" applyProtection="1">
      <alignment horizontal="center" vertical="center"/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0" fontId="12" fillId="21" borderId="24" xfId="0" applyFont="1" applyFill="1" applyBorder="1" applyAlignment="1" applyProtection="1">
      <alignment horizontal="center" vertical="center"/>
      <protection locked="0"/>
    </xf>
    <xf numFmtId="0" fontId="12" fillId="21" borderId="26" xfId="0" applyFont="1" applyFill="1" applyBorder="1" applyAlignment="1" applyProtection="1">
      <alignment horizontal="center" vertical="center"/>
      <protection locked="0"/>
    </xf>
    <xf numFmtId="0" fontId="12" fillId="21" borderId="11" xfId="0" applyFont="1" applyFill="1" applyBorder="1" applyAlignment="1" applyProtection="1">
      <alignment horizontal="center" vertical="center"/>
      <protection locked="0"/>
    </xf>
    <xf numFmtId="0" fontId="11" fillId="21" borderId="9" xfId="0" applyFont="1" applyFill="1" applyBorder="1" applyAlignment="1" applyProtection="1">
      <alignment horizontal="center" vertical="center"/>
      <protection locked="0"/>
    </xf>
    <xf numFmtId="0" fontId="11" fillId="21" borderId="45" xfId="0" applyFont="1" applyFill="1" applyBorder="1" applyAlignment="1" applyProtection="1">
      <alignment horizontal="center" vertical="center"/>
      <protection locked="0"/>
    </xf>
    <xf numFmtId="0" fontId="12" fillId="13" borderId="9" xfId="0" applyFont="1" applyFill="1" applyBorder="1" applyAlignment="1" applyProtection="1">
      <alignment horizontal="center" vertical="center"/>
      <protection locked="0"/>
    </xf>
    <xf numFmtId="0" fontId="11" fillId="0" borderId="88" xfId="0" applyFont="1" applyBorder="1" applyAlignment="1" applyProtection="1">
      <alignment horizontal="center" vertical="center"/>
      <protection locked="0"/>
    </xf>
    <xf numFmtId="0" fontId="6" fillId="0" borderId="10" xfId="0" applyFont="1" applyBorder="1" applyAlignment="1" applyProtection="1">
      <alignment horizontal="center" textRotation="90"/>
      <protection locked="0"/>
    </xf>
    <xf numFmtId="0" fontId="5" fillId="0" borderId="10" xfId="0" applyFont="1" applyBorder="1" applyAlignment="1" applyProtection="1">
      <alignment horizontal="center" textRotation="90"/>
      <protection locked="0"/>
    </xf>
    <xf numFmtId="0" fontId="7" fillId="0" borderId="10" xfId="0" applyFont="1" applyBorder="1" applyAlignment="1" applyProtection="1">
      <alignment horizontal="center" textRotation="90"/>
      <protection locked="0"/>
    </xf>
    <xf numFmtId="0" fontId="8" fillId="0" borderId="10" xfId="0" applyFont="1" applyBorder="1" applyAlignment="1" applyProtection="1">
      <alignment horizontal="center" textRotation="90"/>
      <protection locked="0"/>
    </xf>
    <xf numFmtId="2" fontId="3" fillId="0" borderId="1" xfId="0" applyNumberFormat="1" applyFont="1" applyBorder="1" applyProtection="1">
      <protection locked="0"/>
    </xf>
    <xf numFmtId="2" fontId="3" fillId="0" borderId="19" xfId="0" applyNumberFormat="1" applyFont="1" applyBorder="1" applyAlignment="1" applyProtection="1">
      <alignment vertical="center"/>
      <protection locked="0"/>
    </xf>
    <xf numFmtId="2" fontId="3" fillId="0" borderId="19" xfId="0" applyNumberFormat="1" applyFont="1" applyBorder="1" applyProtection="1">
      <protection locked="0"/>
    </xf>
    <xf numFmtId="0" fontId="9" fillId="0" borderId="19" xfId="0" applyFont="1" applyBorder="1"/>
    <xf numFmtId="0" fontId="9" fillId="0" borderId="19" xfId="0" applyFont="1" applyBorder="1" applyAlignment="1">
      <alignment horizontal="center"/>
    </xf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0" fontId="9" fillId="0" borderId="17" xfId="0" applyFont="1" applyBorder="1"/>
    <xf numFmtId="0" fontId="9" fillId="0" borderId="17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9" fillId="0" borderId="7" xfId="0" applyFont="1" applyBorder="1" applyAlignment="1">
      <alignment horizontal="center"/>
    </xf>
    <xf numFmtId="0" fontId="3" fillId="0" borderId="17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33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83" xfId="0" applyFont="1" applyBorder="1" applyAlignment="1" applyProtection="1">
      <alignment horizontal="center" vertical="center"/>
      <protection locked="0"/>
    </xf>
    <xf numFmtId="0" fontId="3" fillId="0" borderId="22" xfId="0" applyFont="1" applyBorder="1" applyAlignment="1" applyProtection="1">
      <alignment horizontal="center" vertical="center"/>
      <protection locked="0"/>
    </xf>
    <xf numFmtId="0" fontId="1" fillId="0" borderId="2" xfId="0" applyFont="1" applyBorder="1" applyAlignment="1">
      <alignment horizontal="right"/>
    </xf>
    <xf numFmtId="0" fontId="3" fillId="0" borderId="3" xfId="0" applyFont="1" applyBorder="1" applyAlignment="1">
      <alignment horizontal="center"/>
    </xf>
    <xf numFmtId="0" fontId="4" fillId="0" borderId="1" xfId="0" applyFont="1" applyBorder="1"/>
    <xf numFmtId="0" fontId="9" fillId="0" borderId="12" xfId="0" applyFont="1" applyBorder="1"/>
    <xf numFmtId="0" fontId="9" fillId="0" borderId="12" xfId="0" applyFont="1" applyBorder="1" applyAlignment="1">
      <alignment horizontal="center"/>
    </xf>
    <xf numFmtId="0" fontId="11" fillId="0" borderId="12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12" xfId="0" applyFont="1" applyBorder="1"/>
    <xf numFmtId="0" fontId="9" fillId="0" borderId="15" xfId="0" applyFont="1" applyBorder="1" applyAlignment="1">
      <alignment horizontal="center"/>
    </xf>
    <xf numFmtId="2" fontId="13" fillId="0" borderId="14" xfId="0" applyNumberFormat="1" applyFont="1" applyBorder="1" applyAlignment="1">
      <alignment horizontal="center" vertical="center"/>
    </xf>
    <xf numFmtId="2" fontId="13" fillId="0" borderId="43" xfId="0" applyNumberFormat="1" applyFont="1" applyBorder="1" applyAlignment="1">
      <alignment horizontal="center" vertical="center"/>
    </xf>
    <xf numFmtId="0" fontId="33" fillId="0" borderId="10" xfId="0" applyFont="1" applyBorder="1"/>
    <xf numFmtId="0" fontId="33" fillId="0" borderId="10" xfId="0" applyFont="1" applyBorder="1" applyAlignment="1">
      <alignment horizontal="center"/>
    </xf>
    <xf numFmtId="0" fontId="38" fillId="0" borderId="1" xfId="0" applyFont="1" applyBorder="1" applyProtection="1">
      <protection locked="0"/>
    </xf>
    <xf numFmtId="0" fontId="38" fillId="0" borderId="46" xfId="0" applyFont="1" applyBorder="1" applyAlignment="1">
      <alignment horizontal="center" vertical="center"/>
    </xf>
    <xf numFmtId="2" fontId="38" fillId="0" borderId="46" xfId="0" applyNumberFormat="1" applyFont="1" applyBorder="1" applyAlignment="1">
      <alignment horizontal="center" vertical="center"/>
    </xf>
    <xf numFmtId="0" fontId="41" fillId="0" borderId="46" xfId="0" applyFont="1" applyBorder="1" applyAlignment="1" applyProtection="1">
      <alignment horizontal="center" vertical="center"/>
      <protection locked="0"/>
    </xf>
    <xf numFmtId="0" fontId="0" fillId="0" borderId="27" xfId="0" applyBorder="1"/>
    <xf numFmtId="0" fontId="11" fillId="2" borderId="4" xfId="0" applyFont="1" applyFill="1" applyBorder="1" applyAlignment="1">
      <alignment horizontal="left"/>
    </xf>
    <xf numFmtId="164" fontId="10" fillId="2" borderId="9" xfId="0" applyNumberFormat="1" applyFont="1" applyFill="1" applyBorder="1" applyAlignment="1">
      <alignment horizontal="left"/>
    </xf>
    <xf numFmtId="0" fontId="34" fillId="0" borderId="10" xfId="0" applyFont="1" applyBorder="1" applyAlignment="1" applyProtection="1">
      <alignment horizontal="center" textRotation="90"/>
      <protection locked="0"/>
    </xf>
    <xf numFmtId="0" fontId="35" fillId="0" borderId="10" xfId="0" applyFont="1" applyBorder="1" applyAlignment="1" applyProtection="1">
      <alignment horizontal="center" textRotation="90"/>
      <protection locked="0"/>
    </xf>
    <xf numFmtId="0" fontId="36" fillId="0" borderId="10" xfId="0" applyFont="1" applyBorder="1" applyAlignment="1" applyProtection="1">
      <alignment horizontal="center" textRotation="90"/>
      <protection locked="0"/>
    </xf>
    <xf numFmtId="0" fontId="37" fillId="0" borderId="10" xfId="0" applyFont="1" applyBorder="1" applyAlignment="1" applyProtection="1">
      <alignment horizontal="center" textRotation="90"/>
      <protection locked="0"/>
    </xf>
    <xf numFmtId="0" fontId="3" fillId="0" borderId="19" xfId="0" applyFont="1" applyBorder="1" applyAlignment="1">
      <alignment horizontal="right" vertical="center" wrapText="1"/>
    </xf>
    <xf numFmtId="0" fontId="29" fillId="0" borderId="92" xfId="0" applyFont="1" applyBorder="1" applyAlignment="1">
      <alignment horizontal="left"/>
    </xf>
    <xf numFmtId="0" fontId="29" fillId="0" borderId="22" xfId="0" applyFont="1" applyBorder="1" applyAlignment="1">
      <alignment horizontal="left"/>
    </xf>
    <xf numFmtId="0" fontId="45" fillId="0" borderId="46" xfId="0" applyFont="1" applyBorder="1" applyAlignment="1" applyProtection="1">
      <alignment horizontal="center" vertical="center"/>
      <protection locked="0"/>
    </xf>
    <xf numFmtId="0" fontId="44" fillId="0" borderId="1" xfId="0" applyFont="1" applyBorder="1" applyProtection="1">
      <protection locked="0"/>
    </xf>
    <xf numFmtId="0" fontId="21" fillId="0" borderId="46" xfId="0" applyFont="1" applyBorder="1" applyAlignment="1">
      <alignment horizontal="center" vertical="center"/>
    </xf>
    <xf numFmtId="2" fontId="21" fillId="0" borderId="46" xfId="0" applyNumberFormat="1" applyFont="1" applyBorder="1" applyAlignment="1">
      <alignment horizontal="center" vertical="center"/>
    </xf>
    <xf numFmtId="0" fontId="21" fillId="0" borderId="1" xfId="0" applyFont="1" applyBorder="1" applyProtection="1">
      <protection locked="0"/>
    </xf>
    <xf numFmtId="0" fontId="11" fillId="0" borderId="10" xfId="0" applyFont="1" applyBorder="1" applyAlignment="1">
      <alignment vertical="center" wrapText="1"/>
    </xf>
    <xf numFmtId="0" fontId="11" fillId="0" borderId="18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49" fillId="0" borderId="1" xfId="1" applyFont="1" applyBorder="1" applyAlignment="1" applyProtection="1">
      <alignment vertical="center" wrapText="1"/>
    </xf>
    <xf numFmtId="0" fontId="11" fillId="0" borderId="12" xfId="0" applyFont="1" applyBorder="1"/>
    <xf numFmtId="0" fontId="31" fillId="0" borderId="12" xfId="0" applyFont="1" applyBorder="1" applyAlignment="1">
      <alignment horizontal="center"/>
    </xf>
    <xf numFmtId="0" fontId="11" fillId="0" borderId="10" xfId="0" applyFont="1" applyBorder="1"/>
    <xf numFmtId="0" fontId="11" fillId="0" borderId="10" xfId="0" applyFont="1" applyBorder="1" applyAlignment="1">
      <alignment horizontal="center"/>
    </xf>
    <xf numFmtId="2" fontId="13" fillId="0" borderId="18" xfId="0" applyNumberFormat="1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2" fontId="13" fillId="0" borderId="8" xfId="0" applyNumberFormat="1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/>
    </xf>
    <xf numFmtId="0" fontId="9" fillId="0" borderId="19" xfId="0" applyFont="1" applyBorder="1" applyAlignment="1">
      <alignment horizontal="center" wrapText="1"/>
    </xf>
    <xf numFmtId="0" fontId="11" fillId="0" borderId="19" xfId="0" applyFont="1" applyBorder="1" applyAlignment="1">
      <alignment horizontal="center" vertical="center" wrapText="1"/>
    </xf>
    <xf numFmtId="2" fontId="15" fillId="0" borderId="14" xfId="0" applyNumberFormat="1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2" fontId="3" fillId="0" borderId="18" xfId="0" applyNumberFormat="1" applyFont="1" applyBorder="1" applyAlignment="1">
      <alignment horizontal="center"/>
    </xf>
    <xf numFmtId="0" fontId="9" fillId="0" borderId="23" xfId="0" applyFont="1" applyBorder="1"/>
    <xf numFmtId="0" fontId="9" fillId="0" borderId="33" xfId="0" applyFont="1" applyBorder="1"/>
    <xf numFmtId="0" fontId="9" fillId="0" borderId="39" xfId="0" applyFont="1" applyBorder="1"/>
    <xf numFmtId="0" fontId="3" fillId="0" borderId="13" xfId="0" applyFont="1" applyBorder="1" applyAlignment="1">
      <alignment horizontal="center" vertical="center"/>
    </xf>
    <xf numFmtId="2" fontId="23" fillId="0" borderId="13" xfId="0" applyNumberFormat="1" applyFont="1" applyBorder="1" applyAlignment="1">
      <alignment horizontal="center" vertical="center"/>
    </xf>
    <xf numFmtId="2" fontId="13" fillId="0" borderId="16" xfId="0" applyNumberFormat="1" applyFont="1" applyBorder="1" applyAlignment="1">
      <alignment horizontal="center" vertical="center"/>
    </xf>
    <xf numFmtId="0" fontId="3" fillId="0" borderId="46" xfId="0" applyFont="1" applyBorder="1" applyAlignment="1">
      <alignment horizontal="center" vertical="center"/>
    </xf>
    <xf numFmtId="2" fontId="3" fillId="0" borderId="46" xfId="0" applyNumberFormat="1" applyFont="1" applyBorder="1" applyAlignment="1">
      <alignment horizontal="center" vertical="center"/>
    </xf>
    <xf numFmtId="2" fontId="15" fillId="0" borderId="46" xfId="0" applyNumberFormat="1" applyFont="1" applyBorder="1" applyAlignment="1">
      <alignment horizontal="center" vertical="center"/>
    </xf>
    <xf numFmtId="2" fontId="13" fillId="0" borderId="10" xfId="0" applyNumberFormat="1" applyFont="1" applyBorder="1" applyAlignment="1">
      <alignment horizontal="center" vertical="center"/>
    </xf>
    <xf numFmtId="0" fontId="3" fillId="0" borderId="19" xfId="0" applyFont="1" applyBorder="1" applyAlignment="1">
      <alignment horizontal="center"/>
    </xf>
    <xf numFmtId="2" fontId="3" fillId="0" borderId="46" xfId="0" applyNumberFormat="1" applyFont="1" applyBorder="1" applyAlignment="1">
      <alignment horizontal="center"/>
    </xf>
    <xf numFmtId="0" fontId="47" fillId="0" borderId="22" xfId="1" applyFont="1" applyFill="1" applyBorder="1" applyAlignment="1" applyProtection="1">
      <alignment horizontal="center"/>
    </xf>
    <xf numFmtId="0" fontId="47" fillId="0" borderId="22" xfId="1" applyFont="1" applyFill="1" applyBorder="1" applyAlignment="1" applyProtection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1" fillId="0" borderId="16" xfId="0" applyFont="1" applyBorder="1" applyAlignment="1">
      <alignment vertical="center"/>
    </xf>
    <xf numFmtId="0" fontId="11" fillId="0" borderId="18" xfId="0" applyFont="1" applyBorder="1" applyAlignment="1">
      <alignment vertical="center"/>
    </xf>
    <xf numFmtId="0" fontId="11" fillId="0" borderId="1" xfId="0" applyFont="1" applyBorder="1" applyAlignment="1">
      <alignment horizontal="right" vertical="center"/>
    </xf>
    <xf numFmtId="0" fontId="16" fillId="0" borderId="19" xfId="1" applyBorder="1" applyAlignment="1" applyProtection="1">
      <alignment horizontal="center" vertical="center"/>
    </xf>
    <xf numFmtId="0" fontId="55" fillId="0" borderId="19" xfId="1" applyFont="1" applyBorder="1" applyAlignment="1" applyProtection="1">
      <alignment horizontal="center" vertical="center"/>
    </xf>
    <xf numFmtId="0" fontId="9" fillId="0" borderId="27" xfId="0" applyFont="1" applyBorder="1" applyAlignment="1">
      <alignment horizontal="center"/>
    </xf>
    <xf numFmtId="0" fontId="47" fillId="0" borderId="1" xfId="1" applyFont="1" applyBorder="1" applyAlignment="1" applyProtection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6" fillId="0" borderId="19" xfId="1" applyBorder="1" applyAlignment="1" applyProtection="1">
      <alignment horizontal="center" vertical="center" wrapText="1"/>
    </xf>
    <xf numFmtId="0" fontId="47" fillId="0" borderId="1" xfId="1" applyFont="1" applyBorder="1" applyAlignment="1" applyProtection="1">
      <alignment horizontal="center" vertical="center"/>
    </xf>
    <xf numFmtId="0" fontId="0" fillId="0" borderId="7" xfId="0" applyBorder="1" applyProtection="1">
      <protection locked="0"/>
    </xf>
    <xf numFmtId="0" fontId="3" fillId="0" borderId="55" xfId="0" applyFont="1" applyBorder="1" applyAlignment="1" applyProtection="1">
      <alignment horizontal="center"/>
      <protection locked="0"/>
    </xf>
    <xf numFmtId="0" fontId="0" fillId="0" borderId="23" xfId="0" applyBorder="1" applyProtection="1">
      <protection locked="0"/>
    </xf>
    <xf numFmtId="0" fontId="11" fillId="12" borderId="115" xfId="0" applyFont="1" applyFill="1" applyBorder="1" applyAlignment="1" applyProtection="1">
      <alignment horizontal="center" vertical="center"/>
      <protection locked="0"/>
    </xf>
    <xf numFmtId="0" fontId="11" fillId="0" borderId="13" xfId="0" applyFont="1" applyBorder="1" applyAlignment="1" applyProtection="1">
      <alignment horizontal="left" vertical="center"/>
      <protection locked="0"/>
    </xf>
    <xf numFmtId="0" fontId="14" fillId="0" borderId="13" xfId="0" applyFont="1" applyBorder="1" applyAlignment="1" applyProtection="1">
      <alignment horizontal="left" vertical="center"/>
      <protection locked="0"/>
    </xf>
    <xf numFmtId="0" fontId="11" fillId="0" borderId="4" xfId="0" applyFont="1" applyBorder="1" applyAlignment="1" applyProtection="1">
      <alignment horizontal="left" vertical="center"/>
      <protection locked="0"/>
    </xf>
    <xf numFmtId="0" fontId="11" fillId="0" borderId="88" xfId="0" applyFont="1" applyBorder="1" applyAlignment="1" applyProtection="1">
      <alignment horizontal="left" vertical="center"/>
      <protection locked="0"/>
    </xf>
    <xf numFmtId="0" fontId="11" fillId="12" borderId="13" xfId="0" applyFont="1" applyFill="1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3" fillId="0" borderId="13" xfId="0" applyFont="1" applyBorder="1" applyAlignment="1">
      <alignment horizontal="left" vertical="center"/>
    </xf>
    <xf numFmtId="2" fontId="3" fillId="0" borderId="13" xfId="0" applyNumberFormat="1" applyFont="1" applyBorder="1" applyAlignment="1">
      <alignment horizontal="left" vertical="center"/>
    </xf>
    <xf numFmtId="0" fontId="57" fillId="0" borderId="22" xfId="1" applyFont="1" applyBorder="1" applyAlignment="1" applyProtection="1">
      <alignment horizontal="center"/>
    </xf>
    <xf numFmtId="0" fontId="47" fillId="0" borderId="22" xfId="1" applyFont="1" applyBorder="1" applyAlignment="1" applyProtection="1">
      <alignment horizontal="center"/>
    </xf>
    <xf numFmtId="0" fontId="13" fillId="0" borderId="19" xfId="0" applyFont="1" applyBorder="1" applyAlignment="1">
      <alignment horizontal="right" vertical="center" wrapText="1"/>
    </xf>
    <xf numFmtId="0" fontId="13" fillId="0" borderId="19" xfId="0" applyFont="1" applyBorder="1" applyAlignment="1">
      <alignment horizontal="center" vertical="center" wrapText="1"/>
    </xf>
    <xf numFmtId="0" fontId="13" fillId="0" borderId="19" xfId="0" applyFont="1" applyBorder="1" applyAlignment="1">
      <alignment horizontal="right" vertical="top" wrapText="1"/>
    </xf>
    <xf numFmtId="0" fontId="13" fillId="0" borderId="1" xfId="0" applyFont="1" applyBorder="1" applyAlignment="1">
      <alignment horizontal="right" vertical="center" wrapText="1"/>
    </xf>
    <xf numFmtId="0" fontId="3" fillId="0" borderId="1" xfId="0" applyFont="1" applyBorder="1"/>
    <xf numFmtId="0" fontId="3" fillId="0" borderId="17" xfId="0" applyFont="1" applyBorder="1"/>
    <xf numFmtId="0" fontId="9" fillId="0" borderId="19" xfId="0" applyFont="1" applyBorder="1" applyAlignment="1">
      <alignment vertical="center"/>
    </xf>
    <xf numFmtId="0" fontId="9" fillId="0" borderId="19" xfId="0" applyFont="1" applyBorder="1" applyAlignment="1">
      <alignment horizontal="center" vertical="center"/>
    </xf>
    <xf numFmtId="0" fontId="0" fillId="0" borderId="1" xfId="0" applyBorder="1" applyAlignment="1" applyProtection="1">
      <alignment vertical="center"/>
      <protection locked="0"/>
    </xf>
    <xf numFmtId="0" fontId="11" fillId="0" borderId="19" xfId="0" applyFont="1" applyBorder="1" applyAlignment="1">
      <alignment horizontal="right" vertical="center" wrapText="1"/>
    </xf>
    <xf numFmtId="0" fontId="9" fillId="0" borderId="0" xfId="0" applyFont="1"/>
    <xf numFmtId="0" fontId="3" fillId="0" borderId="19" xfId="0" applyFont="1" applyBorder="1" applyAlignment="1" applyProtection="1">
      <alignment horizontal="center" vertical="center"/>
      <protection locked="0"/>
    </xf>
    <xf numFmtId="0" fontId="3" fillId="0" borderId="23" xfId="0" applyFont="1" applyBorder="1" applyAlignment="1" applyProtection="1">
      <alignment horizontal="center" vertical="center"/>
      <protection locked="0"/>
    </xf>
    <xf numFmtId="0" fontId="54" fillId="0" borderId="19" xfId="1" applyFont="1" applyBorder="1" applyAlignment="1" applyProtection="1">
      <alignment horizontal="center" vertical="center" wrapText="1"/>
    </xf>
    <xf numFmtId="0" fontId="9" fillId="0" borderId="24" xfId="0" applyFont="1" applyBorder="1" applyAlignment="1">
      <alignment horizontal="center"/>
    </xf>
    <xf numFmtId="0" fontId="11" fillId="0" borderId="10" xfId="0" applyFont="1" applyBorder="1" applyAlignment="1">
      <alignment vertical="center"/>
    </xf>
    <xf numFmtId="0" fontId="54" fillId="0" borderId="1" xfId="0" applyFont="1" applyBorder="1" applyAlignment="1">
      <alignment horizontal="right" vertical="center"/>
    </xf>
    <xf numFmtId="0" fontId="9" fillId="0" borderId="122" xfId="0" applyFont="1" applyBorder="1" applyAlignment="1">
      <alignment horizontal="center"/>
    </xf>
    <xf numFmtId="0" fontId="9" fillId="0" borderId="22" xfId="0" applyFont="1" applyBorder="1" applyAlignment="1">
      <alignment horizontal="center" wrapText="1"/>
    </xf>
    <xf numFmtId="0" fontId="47" fillId="0" borderId="19" xfId="1" applyFont="1" applyBorder="1" applyAlignment="1" applyProtection="1">
      <alignment horizontal="center" vertical="center"/>
    </xf>
    <xf numFmtId="0" fontId="16" fillId="0" borderId="18" xfId="1" applyBorder="1" applyAlignment="1" applyProtection="1">
      <alignment vertical="center"/>
    </xf>
    <xf numFmtId="0" fontId="11" fillId="0" borderId="105" xfId="0" applyFont="1" applyBorder="1" applyAlignment="1">
      <alignment vertical="center"/>
    </xf>
    <xf numFmtId="0" fontId="0" fillId="0" borderId="105" xfId="0" applyBorder="1" applyAlignment="1">
      <alignment horizontal="center" vertical="center"/>
    </xf>
    <xf numFmtId="2" fontId="15" fillId="0" borderId="105" xfId="0" applyNumberFormat="1" applyFont="1" applyBorder="1" applyAlignment="1">
      <alignment horizontal="center" vertical="center"/>
    </xf>
    <xf numFmtId="0" fontId="12" fillId="2" borderId="105" xfId="0" applyFont="1" applyFill="1" applyBorder="1" applyAlignment="1" applyProtection="1">
      <alignment horizontal="center" vertical="center"/>
      <protection locked="0"/>
    </xf>
    <xf numFmtId="0" fontId="12" fillId="12" borderId="105" xfId="0" applyFont="1" applyFill="1" applyBorder="1" applyAlignment="1" applyProtection="1">
      <alignment horizontal="center" vertical="center"/>
      <protection locked="0"/>
    </xf>
    <xf numFmtId="0" fontId="12" fillId="13" borderId="105" xfId="0" applyFont="1" applyFill="1" applyBorder="1" applyAlignment="1" applyProtection="1">
      <alignment horizontal="center" vertical="center"/>
      <protection locked="0"/>
    </xf>
    <xf numFmtId="0" fontId="12" fillId="14" borderId="105" xfId="0" applyFont="1" applyFill="1" applyBorder="1" applyAlignment="1" applyProtection="1">
      <alignment horizontal="center" vertical="center"/>
      <protection locked="0"/>
    </xf>
    <xf numFmtId="0" fontId="12" fillId="21" borderId="105" xfId="0" applyFont="1" applyFill="1" applyBorder="1" applyAlignment="1" applyProtection="1">
      <alignment horizontal="center" vertical="center"/>
      <protection locked="0"/>
    </xf>
    <xf numFmtId="0" fontId="12" fillId="15" borderId="105" xfId="0" applyFont="1" applyFill="1" applyBorder="1" applyAlignment="1" applyProtection="1">
      <alignment horizontal="center" vertical="center"/>
      <protection locked="0"/>
    </xf>
    <xf numFmtId="0" fontId="12" fillId="16" borderId="105" xfId="0" applyFont="1" applyFill="1" applyBorder="1" applyAlignment="1" applyProtection="1">
      <alignment horizontal="center" vertical="center"/>
      <protection locked="0"/>
    </xf>
    <xf numFmtId="0" fontId="12" fillId="0" borderId="105" xfId="0" applyFont="1" applyBorder="1" applyAlignment="1" applyProtection="1">
      <alignment horizontal="center" vertical="center"/>
      <protection locked="0"/>
    </xf>
    <xf numFmtId="0" fontId="12" fillId="17" borderId="105" xfId="0" applyFont="1" applyFill="1" applyBorder="1" applyAlignment="1" applyProtection="1">
      <alignment horizontal="center" vertical="center"/>
      <protection locked="0"/>
    </xf>
    <xf numFmtId="0" fontId="12" fillId="18" borderId="105" xfId="0" applyFont="1" applyFill="1" applyBorder="1" applyAlignment="1" applyProtection="1">
      <alignment horizontal="center" vertical="center"/>
      <protection locked="0"/>
    </xf>
    <xf numFmtId="0" fontId="12" fillId="19" borderId="105" xfId="0" applyFont="1" applyFill="1" applyBorder="1" applyAlignment="1" applyProtection="1">
      <alignment horizontal="center" vertical="center"/>
      <protection locked="0"/>
    </xf>
    <xf numFmtId="0" fontId="11" fillId="2" borderId="106" xfId="0" applyFont="1" applyFill="1" applyBorder="1" applyAlignment="1" applyProtection="1">
      <alignment horizontal="center" vertical="center"/>
      <protection locked="0"/>
    </xf>
    <xf numFmtId="0" fontId="9" fillId="0" borderId="33" xfId="0" applyFont="1" applyBorder="1" applyAlignment="1">
      <alignment horizontal="center"/>
    </xf>
    <xf numFmtId="0" fontId="11" fillId="0" borderId="22" xfId="0" applyFont="1" applyBorder="1" applyAlignment="1">
      <alignment vertical="center"/>
    </xf>
    <xf numFmtId="0" fontId="11" fillId="0" borderId="1" xfId="0" applyFont="1" applyBorder="1" applyAlignment="1">
      <alignment horizontal="center" vertical="center"/>
    </xf>
    <xf numFmtId="0" fontId="29" fillId="0" borderId="22" xfId="0" applyFont="1" applyBorder="1" applyAlignment="1">
      <alignment horizontal="left" vertical="center"/>
    </xf>
    <xf numFmtId="0" fontId="11" fillId="2" borderId="8" xfId="0" applyFont="1" applyFill="1" applyBorder="1" applyAlignment="1" applyProtection="1">
      <alignment horizontal="center" vertical="center"/>
      <protection locked="0"/>
    </xf>
    <xf numFmtId="0" fontId="29" fillId="0" borderId="23" xfId="0" applyFont="1" applyBorder="1" applyAlignment="1">
      <alignment horizontal="left"/>
    </xf>
    <xf numFmtId="0" fontId="29" fillId="0" borderId="19" xfId="0" applyFont="1" applyBorder="1" applyAlignment="1">
      <alignment horizontal="left"/>
    </xf>
    <xf numFmtId="0" fontId="3" fillId="0" borderId="1" xfId="0" applyFont="1" applyBorder="1" applyAlignment="1" applyProtection="1">
      <alignment horizontal="center"/>
      <protection locked="0"/>
    </xf>
    <xf numFmtId="0" fontId="3" fillId="0" borderId="18" xfId="0" applyFont="1" applyBorder="1" applyAlignment="1" applyProtection="1">
      <alignment horizontal="center"/>
      <protection locked="0"/>
    </xf>
    <xf numFmtId="0" fontId="1" fillId="0" borderId="19" xfId="0" applyFont="1" applyBorder="1" applyAlignment="1">
      <alignment horizontal="center" vertical="center"/>
    </xf>
    <xf numFmtId="0" fontId="11" fillId="0" borderId="15" xfId="0" applyFont="1" applyBorder="1" applyAlignment="1" applyProtection="1">
      <alignment horizontal="center" vertical="center"/>
      <protection locked="0"/>
    </xf>
    <xf numFmtId="0" fontId="11" fillId="2" borderId="105" xfId="0" applyFont="1" applyFill="1" applyBorder="1" applyAlignment="1" applyProtection="1">
      <alignment horizontal="center" vertical="center"/>
      <protection locked="0"/>
    </xf>
    <xf numFmtId="0" fontId="11" fillId="2" borderId="85" xfId="0" applyFont="1" applyFill="1" applyBorder="1" applyAlignment="1" applyProtection="1">
      <alignment horizontal="center" vertical="center"/>
      <protection locked="0"/>
    </xf>
    <xf numFmtId="0" fontId="3" fillId="0" borderId="34" xfId="0" applyFont="1" applyBorder="1" applyAlignment="1" applyProtection="1">
      <alignment horizontal="center"/>
      <protection locked="0"/>
    </xf>
    <xf numFmtId="0" fontId="11" fillId="2" borderId="44" xfId="0" applyFont="1" applyFill="1" applyBorder="1" applyAlignment="1" applyProtection="1">
      <alignment horizontal="center" vertical="center"/>
      <protection locked="0"/>
    </xf>
    <xf numFmtId="0" fontId="44" fillId="0" borderId="46" xfId="0" applyFont="1" applyBorder="1" applyAlignment="1">
      <alignment horizontal="center" vertical="center"/>
    </xf>
    <xf numFmtId="2" fontId="44" fillId="0" borderId="46" xfId="0" applyNumberFormat="1" applyFont="1" applyBorder="1" applyAlignment="1">
      <alignment horizontal="center" vertical="center"/>
    </xf>
    <xf numFmtId="0" fontId="0" fillId="0" borderId="46" xfId="0" applyBorder="1" applyProtection="1">
      <protection locked="0"/>
    </xf>
    <xf numFmtId="0" fontId="11" fillId="0" borderId="19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0" fontId="3" fillId="0" borderId="1" xfId="0" applyFont="1" applyBorder="1" applyProtection="1">
      <protection locked="0"/>
    </xf>
    <xf numFmtId="0" fontId="3" fillId="0" borderId="19" xfId="0" applyFont="1" applyBorder="1" applyAlignment="1" applyProtection="1">
      <alignment horizontal="center"/>
      <protection locked="0"/>
    </xf>
    <xf numFmtId="0" fontId="0" fillId="0" borderId="33" xfId="0" applyBorder="1" applyAlignment="1" applyProtection="1">
      <alignment vertical="center"/>
      <protection locked="0"/>
    </xf>
    <xf numFmtId="0" fontId="57" fillId="0" borderId="22" xfId="1" applyFont="1" applyFill="1" applyBorder="1" applyAlignment="1" applyProtection="1">
      <alignment horizontal="center" vertical="center"/>
    </xf>
    <xf numFmtId="0" fontId="47" fillId="0" borderId="29" xfId="1" applyFont="1" applyFill="1" applyBorder="1" applyAlignment="1" applyProtection="1">
      <alignment horizontal="center" vertical="center"/>
    </xf>
    <xf numFmtId="0" fontId="13" fillId="0" borderId="27" xfId="0" applyFont="1" applyBorder="1" applyAlignment="1">
      <alignment horizontal="right" vertical="center" wrapText="1"/>
    </xf>
    <xf numFmtId="0" fontId="1" fillId="0" borderId="127" xfId="0" applyFont="1" applyBorder="1" applyProtection="1">
      <protection locked="0"/>
    </xf>
    <xf numFmtId="0" fontId="3" fillId="0" borderId="127" xfId="0" applyFont="1" applyBorder="1" applyAlignment="1" applyProtection="1">
      <alignment horizontal="center"/>
      <protection locked="0"/>
    </xf>
    <xf numFmtId="2" fontId="3" fillId="0" borderId="7" xfId="0" applyNumberFormat="1" applyFont="1" applyBorder="1" applyProtection="1">
      <protection locked="0"/>
    </xf>
    <xf numFmtId="0" fontId="1" fillId="0" borderId="64" xfId="0" applyFont="1" applyBorder="1" applyProtection="1">
      <protection locked="0"/>
    </xf>
    <xf numFmtId="0" fontId="3" fillId="0" borderId="64" xfId="0" applyFont="1" applyBorder="1" applyAlignment="1" applyProtection="1">
      <alignment horizontal="center"/>
      <protection locked="0"/>
    </xf>
    <xf numFmtId="0" fontId="11" fillId="0" borderId="91" xfId="0" applyFont="1" applyBorder="1" applyAlignment="1" applyProtection="1">
      <alignment horizontal="center" vertical="center"/>
      <protection locked="0"/>
    </xf>
    <xf numFmtId="0" fontId="3" fillId="0" borderId="31" xfId="0" applyFont="1" applyBorder="1" applyAlignment="1" applyProtection="1">
      <alignment horizontal="center"/>
      <protection locked="0"/>
    </xf>
    <xf numFmtId="0" fontId="3" fillId="0" borderId="128" xfId="0" applyFont="1" applyBorder="1" applyAlignment="1" applyProtection="1">
      <alignment horizontal="center"/>
      <protection locked="0"/>
    </xf>
    <xf numFmtId="0" fontId="3" fillId="0" borderId="129" xfId="0" applyFont="1" applyBorder="1" applyAlignment="1" applyProtection="1">
      <alignment horizontal="center"/>
      <protection locked="0"/>
    </xf>
    <xf numFmtId="2" fontId="15" fillId="0" borderId="10" xfId="0" applyNumberFormat="1" applyFont="1" applyBorder="1" applyAlignment="1">
      <alignment horizontal="center" vertical="center"/>
    </xf>
    <xf numFmtId="0" fontId="12" fillId="2" borderId="10" xfId="0" applyFont="1" applyFill="1" applyBorder="1" applyAlignment="1" applyProtection="1">
      <alignment horizontal="center" vertical="center"/>
      <protection locked="0"/>
    </xf>
    <xf numFmtId="0" fontId="12" fillId="2" borderId="18" xfId="0" applyFont="1" applyFill="1" applyBorder="1" applyAlignment="1" applyProtection="1">
      <alignment horizontal="center" vertical="center"/>
      <protection locked="0"/>
    </xf>
    <xf numFmtId="0" fontId="12" fillId="12" borderId="10" xfId="0" applyFont="1" applyFill="1" applyBorder="1" applyAlignment="1" applyProtection="1">
      <alignment horizontal="center" vertical="center"/>
      <protection locked="0"/>
    </xf>
    <xf numFmtId="0" fontId="12" fillId="12" borderId="18" xfId="0" applyFont="1" applyFill="1" applyBorder="1" applyAlignment="1" applyProtection="1">
      <alignment horizontal="center" vertical="center"/>
      <protection locked="0"/>
    </xf>
    <xf numFmtId="0" fontId="12" fillId="13" borderId="10" xfId="0" applyFont="1" applyFill="1" applyBorder="1" applyAlignment="1" applyProtection="1">
      <alignment horizontal="center" vertical="center"/>
      <protection locked="0"/>
    </xf>
    <xf numFmtId="0" fontId="12" fillId="13" borderId="18" xfId="0" applyFont="1" applyFill="1" applyBorder="1" applyAlignment="1" applyProtection="1">
      <alignment horizontal="center" vertical="center"/>
      <protection locked="0"/>
    </xf>
    <xf numFmtId="0" fontId="12" fillId="14" borderId="10" xfId="0" applyFont="1" applyFill="1" applyBorder="1" applyAlignment="1" applyProtection="1">
      <alignment horizontal="center" vertical="center"/>
      <protection locked="0"/>
    </xf>
    <xf numFmtId="0" fontId="12" fillId="15" borderId="10" xfId="0" applyFont="1" applyFill="1" applyBorder="1" applyAlignment="1" applyProtection="1">
      <alignment horizontal="center" vertical="center"/>
      <protection locked="0"/>
    </xf>
    <xf numFmtId="0" fontId="12" fillId="15" borderId="18" xfId="0" applyFont="1" applyFill="1" applyBorder="1" applyAlignment="1" applyProtection="1">
      <alignment horizontal="center" vertical="center"/>
      <protection locked="0"/>
    </xf>
    <xf numFmtId="0" fontId="12" fillId="16" borderId="10" xfId="0" applyFont="1" applyFill="1" applyBorder="1" applyAlignment="1" applyProtection="1">
      <alignment horizontal="center" vertical="center"/>
      <protection locked="0"/>
    </xf>
    <xf numFmtId="0" fontId="12" fillId="16" borderId="18" xfId="0" applyFont="1" applyFill="1" applyBorder="1" applyAlignment="1" applyProtection="1">
      <alignment horizontal="center" vertical="center"/>
      <protection locked="0"/>
    </xf>
    <xf numFmtId="0" fontId="12" fillId="0" borderId="10" xfId="0" applyFont="1" applyBorder="1" applyAlignment="1" applyProtection="1">
      <alignment horizontal="center" vertical="center"/>
      <protection locked="0"/>
    </xf>
    <xf numFmtId="0" fontId="12" fillId="0" borderId="18" xfId="0" applyFont="1" applyBorder="1" applyAlignment="1" applyProtection="1">
      <alignment horizontal="center" vertical="center"/>
      <protection locked="0"/>
    </xf>
    <xf numFmtId="0" fontId="12" fillId="17" borderId="10" xfId="0" applyFont="1" applyFill="1" applyBorder="1" applyAlignment="1" applyProtection="1">
      <alignment horizontal="center" vertical="center"/>
      <protection locked="0"/>
    </xf>
    <xf numFmtId="0" fontId="12" fillId="17" borderId="18" xfId="0" applyFont="1" applyFill="1" applyBorder="1" applyAlignment="1" applyProtection="1">
      <alignment horizontal="center" vertical="center"/>
      <protection locked="0"/>
    </xf>
    <xf numFmtId="0" fontId="12" fillId="18" borderId="10" xfId="0" applyFont="1" applyFill="1" applyBorder="1" applyAlignment="1" applyProtection="1">
      <alignment horizontal="center" vertical="center"/>
      <protection locked="0"/>
    </xf>
    <xf numFmtId="0" fontId="12" fillId="18" borderId="18" xfId="0" applyFont="1" applyFill="1" applyBorder="1" applyAlignment="1" applyProtection="1">
      <alignment horizontal="center" vertical="center"/>
      <protection locked="0"/>
    </xf>
    <xf numFmtId="0" fontId="12" fillId="19" borderId="10" xfId="0" applyFont="1" applyFill="1" applyBorder="1" applyAlignment="1" applyProtection="1">
      <alignment horizontal="center" vertical="center"/>
      <protection locked="0"/>
    </xf>
    <xf numFmtId="0" fontId="12" fillId="19" borderId="18" xfId="0" applyFont="1" applyFill="1" applyBorder="1" applyAlignment="1" applyProtection="1">
      <alignment horizontal="center" vertical="center"/>
      <protection locked="0"/>
    </xf>
    <xf numFmtId="0" fontId="11" fillId="12" borderId="10" xfId="0" applyFont="1" applyFill="1" applyBorder="1" applyAlignment="1" applyProtection="1">
      <alignment horizontal="center" vertical="center"/>
      <protection locked="0"/>
    </xf>
    <xf numFmtId="0" fontId="11" fillId="13" borderId="10" xfId="0" applyFont="1" applyFill="1" applyBorder="1" applyAlignment="1" applyProtection="1">
      <alignment horizontal="center" vertical="center"/>
      <protection locked="0"/>
    </xf>
    <xf numFmtId="0" fontId="11" fillId="21" borderId="26" xfId="0" applyFont="1" applyFill="1" applyBorder="1" applyAlignment="1" applyProtection="1">
      <alignment horizontal="center" vertical="center"/>
      <protection locked="0"/>
    </xf>
    <xf numFmtId="0" fontId="11" fillId="15" borderId="10" xfId="0" applyFont="1" applyFill="1" applyBorder="1" applyAlignment="1" applyProtection="1">
      <alignment horizontal="center" vertical="center"/>
      <protection locked="0"/>
    </xf>
    <xf numFmtId="0" fontId="11" fillId="2" borderId="10" xfId="0" applyFont="1" applyFill="1" applyBorder="1" applyAlignment="1" applyProtection="1">
      <alignment horizontal="center" vertical="center"/>
      <protection locked="0"/>
    </xf>
    <xf numFmtId="0" fontId="11" fillId="16" borderId="10" xfId="0" applyFont="1" applyFill="1" applyBorder="1" applyAlignment="1" applyProtection="1">
      <alignment horizontal="center" vertical="center"/>
      <protection locked="0"/>
    </xf>
    <xf numFmtId="0" fontId="11" fillId="0" borderId="10" xfId="0" applyFont="1" applyBorder="1" applyAlignment="1" applyProtection="1">
      <alignment horizontal="center" vertical="center"/>
      <protection locked="0"/>
    </xf>
    <xf numFmtId="0" fontId="11" fillId="16" borderId="16" xfId="0" applyFont="1" applyFill="1" applyBorder="1" applyAlignment="1" applyProtection="1">
      <alignment horizontal="center" vertical="center"/>
      <protection locked="0"/>
    </xf>
    <xf numFmtId="0" fontId="11" fillId="2" borderId="41" xfId="0" applyFont="1" applyFill="1" applyBorder="1" applyAlignment="1" applyProtection="1">
      <alignment horizontal="center" vertical="center"/>
      <protection locked="0"/>
    </xf>
    <xf numFmtId="0" fontId="3" fillId="0" borderId="19" xfId="0" applyFont="1" applyBorder="1" applyAlignment="1">
      <alignment horizontal="center" vertical="center"/>
    </xf>
    <xf numFmtId="0" fontId="11" fillId="2" borderId="30" xfId="0" applyFont="1" applyFill="1" applyBorder="1" applyAlignment="1" applyProtection="1">
      <alignment horizontal="center" vertical="center"/>
      <protection locked="0"/>
    </xf>
    <xf numFmtId="0" fontId="11" fillId="12" borderId="109" xfId="0" applyFont="1" applyFill="1" applyBorder="1" applyAlignment="1" applyProtection="1">
      <alignment horizontal="center" vertical="center"/>
      <protection locked="0"/>
    </xf>
    <xf numFmtId="0" fontId="11" fillId="12" borderId="98" xfId="0" applyFont="1" applyFill="1" applyBorder="1" applyAlignment="1" applyProtection="1">
      <alignment horizontal="center" vertical="center"/>
      <protection locked="0"/>
    </xf>
    <xf numFmtId="0" fontId="11" fillId="0" borderId="127" xfId="0" applyFont="1" applyBorder="1" applyAlignment="1" applyProtection="1">
      <alignment horizontal="center" vertical="center"/>
      <protection locked="0"/>
    </xf>
    <xf numFmtId="0" fontId="11" fillId="0" borderId="64" xfId="0" applyFont="1" applyBorder="1" applyAlignment="1" applyProtection="1">
      <alignment horizontal="center" vertical="center"/>
      <protection locked="0"/>
    </xf>
    <xf numFmtId="0" fontId="11" fillId="12" borderId="116" xfId="0" applyFont="1" applyFill="1" applyBorder="1" applyAlignment="1" applyProtection="1">
      <alignment horizontal="center" vertical="center"/>
      <protection locked="0"/>
    </xf>
    <xf numFmtId="0" fontId="0" fillId="0" borderId="19" xfId="0" applyBorder="1" applyAlignment="1">
      <alignment horizontal="center" vertical="center"/>
    </xf>
    <xf numFmtId="0" fontId="15" fillId="0" borderId="19" xfId="0" applyFont="1" applyBorder="1" applyAlignment="1">
      <alignment horizontal="center" vertical="center"/>
    </xf>
    <xf numFmtId="0" fontId="11" fillId="17" borderId="16" xfId="0" applyFont="1" applyFill="1" applyBorder="1" applyAlignment="1" applyProtection="1">
      <alignment horizontal="center" vertical="center"/>
      <protection locked="0"/>
    </xf>
    <xf numFmtId="0" fontId="11" fillId="17" borderId="10" xfId="0" applyFont="1" applyFill="1" applyBorder="1" applyAlignment="1" applyProtection="1">
      <alignment horizontal="center" vertical="center"/>
      <protection locked="0"/>
    </xf>
    <xf numFmtId="0" fontId="11" fillId="17" borderId="18" xfId="0" applyFont="1" applyFill="1" applyBorder="1" applyAlignment="1" applyProtection="1">
      <alignment horizontal="center" vertical="center"/>
      <protection locked="0"/>
    </xf>
    <xf numFmtId="0" fontId="11" fillId="19" borderId="16" xfId="0" applyFont="1" applyFill="1" applyBorder="1" applyAlignment="1" applyProtection="1">
      <alignment horizontal="center" vertical="center"/>
      <protection locked="0"/>
    </xf>
    <xf numFmtId="0" fontId="11" fillId="19" borderId="10" xfId="0" applyFont="1" applyFill="1" applyBorder="1" applyAlignment="1" applyProtection="1">
      <alignment horizontal="center" vertical="center"/>
      <protection locked="0"/>
    </xf>
    <xf numFmtId="0" fontId="11" fillId="19" borderId="18" xfId="0" applyFont="1" applyFill="1" applyBorder="1" applyAlignment="1" applyProtection="1">
      <alignment horizontal="center" vertical="center"/>
      <protection locked="0"/>
    </xf>
    <xf numFmtId="0" fontId="11" fillId="13" borderId="16" xfId="0" applyFont="1" applyFill="1" applyBorder="1" applyAlignment="1" applyProtection="1">
      <alignment horizontal="center" vertical="center"/>
      <protection locked="0"/>
    </xf>
    <xf numFmtId="0" fontId="11" fillId="13" borderId="18" xfId="0" applyFont="1" applyFill="1" applyBorder="1" applyAlignment="1" applyProtection="1">
      <alignment horizontal="center" vertical="center"/>
      <protection locked="0"/>
    </xf>
    <xf numFmtId="0" fontId="16" fillId="0" borderId="10" xfId="1" applyBorder="1" applyAlignment="1" applyProtection="1">
      <alignment horizontal="center" vertical="center"/>
    </xf>
    <xf numFmtId="0" fontId="11" fillId="2" borderId="16" xfId="0" applyFont="1" applyFill="1" applyBorder="1" applyAlignment="1" applyProtection="1">
      <alignment horizontal="center" vertical="center"/>
      <protection locked="0"/>
    </xf>
    <xf numFmtId="0" fontId="11" fillId="2" borderId="18" xfId="0" applyFont="1" applyFill="1" applyBorder="1" applyAlignment="1" applyProtection="1">
      <alignment horizontal="center" vertical="center"/>
      <protection locked="0"/>
    </xf>
    <xf numFmtId="0" fontId="11" fillId="12" borderId="16" xfId="0" applyFont="1" applyFill="1" applyBorder="1" applyAlignment="1" applyProtection="1">
      <alignment horizontal="center" vertical="center"/>
      <protection locked="0"/>
    </xf>
    <xf numFmtId="0" fontId="11" fillId="12" borderId="18" xfId="0" applyFont="1" applyFill="1" applyBorder="1" applyAlignment="1" applyProtection="1">
      <alignment horizontal="center" vertical="center"/>
      <protection locked="0"/>
    </xf>
    <xf numFmtId="0" fontId="11" fillId="14" borderId="41" xfId="0" applyFont="1" applyFill="1" applyBorder="1" applyAlignment="1" applyProtection="1">
      <alignment horizontal="center" vertical="center"/>
      <protection locked="0"/>
    </xf>
    <xf numFmtId="0" fontId="11" fillId="14" borderId="25" xfId="0" applyFont="1" applyFill="1" applyBorder="1" applyAlignment="1" applyProtection="1">
      <alignment horizontal="center" vertical="center"/>
      <protection locked="0"/>
    </xf>
    <xf numFmtId="0" fontId="11" fillId="21" borderId="42" xfId="0" applyFont="1" applyFill="1" applyBorder="1" applyAlignment="1" applyProtection="1">
      <alignment horizontal="center" vertical="center"/>
      <protection locked="0"/>
    </xf>
    <xf numFmtId="0" fontId="11" fillId="21" borderId="24" xfId="0" applyFont="1" applyFill="1" applyBorder="1" applyAlignment="1" applyProtection="1">
      <alignment horizontal="center" vertical="center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1" fillId="18" borderId="16" xfId="0" applyFont="1" applyFill="1" applyBorder="1" applyAlignment="1" applyProtection="1">
      <alignment horizontal="center" vertical="center"/>
      <protection locked="0"/>
    </xf>
    <xf numFmtId="0" fontId="11" fillId="18" borderId="10" xfId="0" applyFont="1" applyFill="1" applyBorder="1" applyAlignment="1" applyProtection="1">
      <alignment horizontal="center" vertical="center"/>
      <protection locked="0"/>
    </xf>
    <xf numFmtId="0" fontId="11" fillId="18" borderId="18" xfId="0" applyFont="1" applyFill="1" applyBorder="1" applyAlignment="1" applyProtection="1">
      <alignment horizontal="center" vertical="center"/>
      <protection locked="0"/>
    </xf>
    <xf numFmtId="0" fontId="11" fillId="15" borderId="18" xfId="0" applyFont="1" applyFill="1" applyBorder="1" applyAlignment="1" applyProtection="1">
      <alignment horizontal="center" vertical="center"/>
      <protection locked="0"/>
    </xf>
    <xf numFmtId="0" fontId="11" fillId="16" borderId="18" xfId="0" applyFont="1" applyFill="1" applyBorder="1" applyAlignment="1" applyProtection="1">
      <alignment horizontal="center" vertical="center"/>
      <protection locked="0"/>
    </xf>
    <xf numFmtId="0" fontId="11" fillId="15" borderId="16" xfId="0" applyFont="1" applyFill="1" applyBorder="1" applyAlignment="1" applyProtection="1">
      <alignment horizontal="center" vertical="center"/>
      <protection locked="0"/>
    </xf>
    <xf numFmtId="0" fontId="9" fillId="0" borderId="26" xfId="0" applyFont="1" applyBorder="1" applyAlignment="1">
      <alignment horizontal="center"/>
    </xf>
    <xf numFmtId="0" fontId="9" fillId="0" borderId="23" xfId="0" applyFont="1" applyBorder="1" applyAlignment="1">
      <alignment horizontal="center"/>
    </xf>
    <xf numFmtId="0" fontId="11" fillId="12" borderId="117" xfId="0" applyFont="1" applyFill="1" applyBorder="1" applyAlignment="1" applyProtection="1">
      <alignment horizontal="center" vertical="center"/>
      <protection locked="0"/>
    </xf>
    <xf numFmtId="2" fontId="3" fillId="0" borderId="18" xfId="0" applyNumberFormat="1" applyFont="1" applyBorder="1" applyAlignment="1">
      <alignment horizontal="center" vertical="center"/>
    </xf>
    <xf numFmtId="0" fontId="11" fillId="2" borderId="6" xfId="0" applyFont="1" applyFill="1" applyBorder="1" applyAlignment="1">
      <alignment horizontal="left"/>
    </xf>
    <xf numFmtId="0" fontId="11" fillId="2" borderId="8" xfId="0" applyFont="1" applyFill="1" applyBorder="1" applyAlignment="1">
      <alignment horizontal="left"/>
    </xf>
    <xf numFmtId="0" fontId="11" fillId="2" borderId="9" xfId="0" applyFont="1" applyFill="1" applyBorder="1" applyAlignment="1">
      <alignment horizontal="left"/>
    </xf>
    <xf numFmtId="0" fontId="1" fillId="0" borderId="14" xfId="0" applyFont="1" applyBorder="1" applyAlignment="1" applyProtection="1">
      <alignment horizontal="center"/>
      <protection locked="0"/>
    </xf>
    <xf numFmtId="0" fontId="1" fillId="0" borderId="14" xfId="0" applyFont="1" applyBorder="1" applyProtection="1">
      <protection locked="0"/>
    </xf>
    <xf numFmtId="0" fontId="3" fillId="0" borderId="7" xfId="0" applyFont="1" applyBorder="1" applyProtection="1">
      <protection locked="0"/>
    </xf>
    <xf numFmtId="0" fontId="3" fillId="0" borderId="17" xfId="0" applyFont="1" applyBorder="1" applyAlignment="1" applyProtection="1">
      <alignment horizontal="center" vertical="center"/>
      <protection locked="0"/>
    </xf>
    <xf numFmtId="0" fontId="0" fillId="0" borderId="17" xfId="0" applyBorder="1" applyProtection="1">
      <protection locked="0"/>
    </xf>
    <xf numFmtId="2" fontId="3" fillId="0" borderId="17" xfId="0" applyNumberFormat="1" applyFont="1" applyBorder="1" applyProtection="1">
      <protection locked="0"/>
    </xf>
    <xf numFmtId="0" fontId="3" fillId="0" borderId="1" xfId="0" applyFont="1" applyBorder="1" applyAlignment="1" applyProtection="1">
      <alignment vertical="center"/>
      <protection locked="0"/>
    </xf>
    <xf numFmtId="2" fontId="3" fillId="0" borderId="1" xfId="0" applyNumberFormat="1" applyFont="1" applyBorder="1" applyAlignment="1" applyProtection="1">
      <alignment vertical="center"/>
      <protection locked="0"/>
    </xf>
    <xf numFmtId="0" fontId="3" fillId="0" borderId="7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 applyProtection="1">
      <alignment vertical="center"/>
      <protection locked="0"/>
    </xf>
    <xf numFmtId="0" fontId="3" fillId="0" borderId="17" xfId="0" applyFont="1" applyBorder="1" applyAlignment="1" applyProtection="1">
      <alignment vertical="center"/>
      <protection locked="0"/>
    </xf>
    <xf numFmtId="2" fontId="3" fillId="0" borderId="17" xfId="0" applyNumberFormat="1" applyFont="1" applyBorder="1" applyAlignment="1" applyProtection="1">
      <alignment vertical="center"/>
      <protection locked="0"/>
    </xf>
    <xf numFmtId="0" fontId="0" fillId="0" borderId="13" xfId="0" applyBorder="1" applyAlignment="1" applyProtection="1">
      <alignment horizontal="left"/>
      <protection locked="0"/>
    </xf>
    <xf numFmtId="0" fontId="0" fillId="0" borderId="13" xfId="0" applyBorder="1" applyAlignment="1" applyProtection="1">
      <alignment horizontal="left" vertical="center"/>
      <protection locked="0"/>
    </xf>
    <xf numFmtId="2" fontId="0" fillId="0" borderId="13" xfId="0" applyNumberFormat="1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center" vertical="center"/>
      <protection locked="0"/>
    </xf>
    <xf numFmtId="2" fontId="0" fillId="0" borderId="17" xfId="0" applyNumberFormat="1" applyBorder="1" applyProtection="1">
      <protection locked="0"/>
    </xf>
    <xf numFmtId="0" fontId="3" fillId="0" borderId="13" xfId="0" applyFont="1" applyBorder="1" applyAlignment="1" applyProtection="1">
      <alignment horizontal="center" vertical="center"/>
      <protection locked="0"/>
    </xf>
    <xf numFmtId="2" fontId="3" fillId="0" borderId="13" xfId="0" applyNumberFormat="1" applyFont="1" applyBorder="1" applyAlignment="1" applyProtection="1">
      <alignment horizontal="right" vertical="center"/>
      <protection locked="0"/>
    </xf>
    <xf numFmtId="0" fontId="3" fillId="0" borderId="46" xfId="0" applyFont="1" applyBorder="1" applyAlignment="1" applyProtection="1">
      <alignment horizontal="center" vertical="center"/>
      <protection locked="0"/>
    </xf>
    <xf numFmtId="2" fontId="3" fillId="0" borderId="46" xfId="0" applyNumberFormat="1" applyFont="1" applyBorder="1" applyAlignment="1" applyProtection="1">
      <alignment horizontal="right" vertical="center"/>
      <protection locked="0"/>
    </xf>
    <xf numFmtId="2" fontId="3" fillId="0" borderId="19" xfId="0" applyNumberFormat="1" applyFont="1" applyBorder="1" applyAlignment="1" applyProtection="1">
      <alignment horizontal="right" vertical="center"/>
      <protection locked="0"/>
    </xf>
    <xf numFmtId="0" fontId="3" fillId="0" borderId="18" xfId="0" applyFont="1" applyBorder="1" applyProtection="1">
      <protection locked="0"/>
    </xf>
    <xf numFmtId="2" fontId="3" fillId="0" borderId="18" xfId="0" applyNumberFormat="1" applyFont="1" applyBorder="1" applyProtection="1">
      <protection locked="0"/>
    </xf>
    <xf numFmtId="0" fontId="0" fillId="0" borderId="46" xfId="0" applyBorder="1" applyAlignment="1" applyProtection="1">
      <alignment horizontal="center" vertical="center"/>
      <protection locked="0"/>
    </xf>
    <xf numFmtId="2" fontId="0" fillId="0" borderId="46" xfId="0" applyNumberFormat="1" applyBorder="1" applyProtection="1">
      <protection locked="0"/>
    </xf>
    <xf numFmtId="0" fontId="0" fillId="0" borderId="10" xfId="0" applyBorder="1" applyAlignment="1" applyProtection="1">
      <alignment horizontal="center"/>
      <protection locked="0"/>
    </xf>
    <xf numFmtId="0" fontId="0" fillId="0" borderId="18" xfId="0" applyBorder="1" applyProtection="1">
      <protection locked="0"/>
    </xf>
    <xf numFmtId="0" fontId="3" fillId="0" borderId="17" xfId="0" applyFont="1" applyBorder="1" applyProtection="1">
      <protection locked="0"/>
    </xf>
    <xf numFmtId="2" fontId="3" fillId="0" borderId="58" xfId="0" applyNumberFormat="1" applyFont="1" applyBorder="1" applyProtection="1">
      <protection locked="0"/>
    </xf>
    <xf numFmtId="0" fontId="0" fillId="0" borderId="1" xfId="0" applyBorder="1" applyAlignment="1" applyProtection="1">
      <alignment horizontal="center"/>
      <protection locked="0"/>
    </xf>
    <xf numFmtId="2" fontId="3" fillId="0" borderId="38" xfId="0" applyNumberFormat="1" applyFont="1" applyBorder="1" applyProtection="1">
      <protection locked="0"/>
    </xf>
    <xf numFmtId="0" fontId="0" fillId="0" borderId="10" xfId="0" applyBorder="1" applyProtection="1">
      <protection locked="0"/>
    </xf>
    <xf numFmtId="2" fontId="3" fillId="0" borderId="27" xfId="0" applyNumberFormat="1" applyFont="1" applyBorder="1" applyProtection="1">
      <protection locked="0"/>
    </xf>
    <xf numFmtId="0" fontId="3" fillId="0" borderId="105" xfId="0" applyFont="1" applyBorder="1" applyAlignment="1" applyProtection="1">
      <alignment horizontal="center" vertical="center"/>
      <protection locked="0"/>
    </xf>
    <xf numFmtId="2" fontId="3" fillId="0" borderId="105" xfId="0" applyNumberFormat="1" applyFont="1" applyBorder="1" applyAlignment="1" applyProtection="1">
      <alignment horizontal="right" vertical="center"/>
      <protection locked="0"/>
    </xf>
    <xf numFmtId="0" fontId="0" fillId="0" borderId="119" xfId="0" applyBorder="1"/>
    <xf numFmtId="0" fontId="0" fillId="0" borderId="120" xfId="0" applyBorder="1"/>
    <xf numFmtId="0" fontId="16" fillId="0" borderId="33" xfId="1" applyFill="1" applyBorder="1" applyAlignment="1" applyProtection="1">
      <alignment horizontal="center" vertical="center"/>
    </xf>
    <xf numFmtId="0" fontId="69" fillId="0" borderId="0" xfId="1" applyFont="1" applyFill="1" applyAlignment="1" applyProtection="1">
      <alignment horizontal="center" vertical="center"/>
    </xf>
    <xf numFmtId="0" fontId="43" fillId="0" borderId="10" xfId="0" applyFont="1" applyBorder="1" applyAlignment="1">
      <alignment horizontal="center"/>
    </xf>
    <xf numFmtId="0" fontId="17" fillId="0" borderId="0" xfId="1" applyFont="1" applyFill="1" applyAlignment="1" applyProtection="1">
      <alignment horizontal="center" vertical="center"/>
    </xf>
    <xf numFmtId="0" fontId="43" fillId="0" borderId="33" xfId="0" applyFont="1" applyBorder="1" applyAlignment="1">
      <alignment horizontal="center" vertical="center"/>
    </xf>
    <xf numFmtId="0" fontId="16" fillId="0" borderId="0" xfId="1" applyFill="1" applyAlignment="1" applyProtection="1">
      <alignment horizontal="right" vertical="center"/>
    </xf>
    <xf numFmtId="0" fontId="0" fillId="0" borderId="0" xfId="0" applyAlignment="1">
      <alignment horizontal="center" vertical="center"/>
    </xf>
    <xf numFmtId="0" fontId="33" fillId="0" borderId="14" xfId="0" applyFont="1" applyBorder="1" applyAlignment="1" applyProtection="1">
      <alignment horizontal="center"/>
      <protection locked="0"/>
    </xf>
    <xf numFmtId="0" fontId="33" fillId="0" borderId="14" xfId="0" applyFont="1" applyBorder="1" applyProtection="1">
      <protection locked="0"/>
    </xf>
    <xf numFmtId="0" fontId="42" fillId="0" borderId="46" xfId="0" applyFont="1" applyBorder="1" applyAlignment="1" applyProtection="1">
      <alignment horizontal="center" vertical="center"/>
      <protection locked="0"/>
    </xf>
    <xf numFmtId="2" fontId="42" fillId="0" borderId="46" xfId="0" applyNumberFormat="1" applyFont="1" applyBorder="1" applyAlignment="1" applyProtection="1">
      <alignment horizontal="right" vertical="center"/>
      <protection locked="0"/>
    </xf>
    <xf numFmtId="2" fontId="45" fillId="0" borderId="46" xfId="0" applyNumberFormat="1" applyFont="1" applyBorder="1" applyAlignment="1" applyProtection="1">
      <alignment horizontal="right" vertical="center"/>
      <protection locked="0"/>
    </xf>
    <xf numFmtId="0" fontId="46" fillId="0" borderId="46" xfId="0" applyFont="1" applyBorder="1" applyAlignment="1" applyProtection="1">
      <alignment horizontal="center" vertical="center"/>
      <protection locked="0"/>
    </xf>
    <xf numFmtId="2" fontId="46" fillId="0" borderId="46" xfId="0" applyNumberFormat="1" applyFont="1" applyBorder="1" applyAlignment="1" applyProtection="1">
      <alignment horizontal="right" vertical="center"/>
      <protection locked="0"/>
    </xf>
    <xf numFmtId="0" fontId="3" fillId="0" borderId="0" xfId="0" applyFont="1"/>
    <xf numFmtId="0" fontId="0" fillId="0" borderId="46" xfId="0" applyBorder="1"/>
    <xf numFmtId="0" fontId="47" fillId="0" borderId="0" xfId="1" applyFont="1" applyFill="1" applyAlignment="1">
      <alignment horizontal="center" vertical="center"/>
    </xf>
    <xf numFmtId="0" fontId="3" fillId="0" borderId="108" xfId="0" applyFont="1" applyBorder="1" applyAlignment="1" applyProtection="1">
      <alignment horizontal="center" vertical="center"/>
      <protection locked="0"/>
    </xf>
    <xf numFmtId="0" fontId="3" fillId="0" borderId="21" xfId="0" applyFont="1" applyBorder="1" applyAlignment="1" applyProtection="1">
      <alignment horizontal="center" vertical="center"/>
      <protection locked="0"/>
    </xf>
    <xf numFmtId="0" fontId="3" fillId="0" borderId="112" xfId="0" applyFont="1" applyBorder="1" applyAlignment="1" applyProtection="1">
      <alignment horizontal="center" vertical="center"/>
      <protection locked="0"/>
    </xf>
    <xf numFmtId="0" fontId="3" fillId="0" borderId="114" xfId="0" applyFont="1" applyBorder="1" applyAlignment="1" applyProtection="1">
      <alignment horizontal="center" vertical="center"/>
      <protection locked="0"/>
    </xf>
    <xf numFmtId="2" fontId="3" fillId="0" borderId="108" xfId="0" applyNumberFormat="1" applyFont="1" applyBorder="1" applyAlignment="1" applyProtection="1">
      <alignment horizontal="right" vertical="center"/>
      <protection locked="0"/>
    </xf>
    <xf numFmtId="2" fontId="3" fillId="0" borderId="21" xfId="0" applyNumberFormat="1" applyFont="1" applyBorder="1" applyAlignment="1" applyProtection="1">
      <alignment horizontal="right" vertical="center"/>
      <protection locked="0"/>
    </xf>
    <xf numFmtId="0" fontId="11" fillId="16" borderId="16" xfId="0" applyFont="1" applyFill="1" applyBorder="1" applyAlignment="1" applyProtection="1">
      <alignment horizontal="center" vertical="center"/>
      <protection locked="0"/>
    </xf>
    <xf numFmtId="0" fontId="11" fillId="16" borderId="13" xfId="0" applyFont="1" applyFill="1" applyBorder="1" applyAlignment="1" applyProtection="1">
      <alignment horizontal="center" vertical="center"/>
      <protection locked="0"/>
    </xf>
    <xf numFmtId="0" fontId="11" fillId="2" borderId="41" xfId="0" applyFont="1" applyFill="1" applyBorder="1" applyAlignment="1" applyProtection="1">
      <alignment horizontal="center" vertical="center"/>
      <protection locked="0"/>
    </xf>
    <xf numFmtId="0" fontId="11" fillId="2" borderId="4" xfId="0" applyFont="1" applyFill="1" applyBorder="1" applyAlignment="1" applyProtection="1">
      <alignment horizontal="center" vertical="center"/>
      <protection locked="0"/>
    </xf>
    <xf numFmtId="0" fontId="11" fillId="12" borderId="116" xfId="0" applyFont="1" applyFill="1" applyBorder="1" applyAlignment="1" applyProtection="1">
      <alignment horizontal="center" vertical="center"/>
      <protection locked="0"/>
    </xf>
    <xf numFmtId="0" fontId="11" fillId="0" borderId="31" xfId="0" applyFont="1" applyBorder="1" applyAlignment="1" applyProtection="1">
      <alignment horizontal="center"/>
      <protection locked="0"/>
    </xf>
    <xf numFmtId="0" fontId="11" fillId="0" borderId="40" xfId="0" applyFont="1" applyBorder="1" applyAlignment="1" applyProtection="1">
      <alignment horizontal="center"/>
      <protection locked="0"/>
    </xf>
    <xf numFmtId="0" fontId="11" fillId="0" borderId="32" xfId="0" applyFont="1" applyBorder="1" applyAlignment="1" applyProtection="1">
      <alignment horizontal="center"/>
      <protection locked="0"/>
    </xf>
    <xf numFmtId="0" fontId="0" fillId="0" borderId="112" xfId="0" applyBorder="1" applyAlignment="1">
      <alignment horizontal="center" vertical="center"/>
    </xf>
    <xf numFmtId="0" fontId="0" fillId="0" borderId="114" xfId="0" applyBorder="1" applyAlignment="1">
      <alignment horizontal="center" vertical="center"/>
    </xf>
    <xf numFmtId="2" fontId="15" fillId="0" borderId="112" xfId="0" applyNumberFormat="1" applyFont="1" applyBorder="1" applyAlignment="1">
      <alignment horizontal="center" vertical="center"/>
    </xf>
    <xf numFmtId="2" fontId="15" fillId="0" borderId="113" xfId="0" applyNumberFormat="1" applyFont="1" applyBorder="1" applyAlignment="1">
      <alignment horizontal="center" vertical="center"/>
    </xf>
    <xf numFmtId="0" fontId="11" fillId="2" borderId="111" xfId="0" applyFont="1" applyFill="1" applyBorder="1" applyAlignment="1" applyProtection="1">
      <alignment horizontal="center" vertical="center"/>
      <protection locked="0"/>
    </xf>
    <xf numFmtId="0" fontId="11" fillId="2" borderId="6" xfId="0" applyFont="1" applyFill="1" applyBorder="1" applyAlignment="1" applyProtection="1">
      <alignment horizontal="center" vertical="center"/>
      <protection locked="0"/>
    </xf>
    <xf numFmtId="0" fontId="11" fillId="12" borderId="29" xfId="0" applyFont="1" applyFill="1" applyBorder="1" applyAlignment="1" applyProtection="1">
      <alignment horizontal="center" vertical="center"/>
      <protection locked="0"/>
    </xf>
    <xf numFmtId="0" fontId="11" fillId="12" borderId="13" xfId="0" applyFont="1" applyFill="1" applyBorder="1" applyAlignment="1" applyProtection="1">
      <alignment horizontal="center" vertical="center"/>
      <protection locked="0"/>
    </xf>
    <xf numFmtId="0" fontId="11" fillId="13" borderId="29" xfId="0" applyFont="1" applyFill="1" applyBorder="1" applyAlignment="1" applyProtection="1">
      <alignment horizontal="center" vertical="center"/>
      <protection locked="0"/>
    </xf>
    <xf numFmtId="0" fontId="11" fillId="13" borderId="13" xfId="0" applyFont="1" applyFill="1" applyBorder="1" applyAlignment="1" applyProtection="1">
      <alignment horizontal="center" vertical="center"/>
      <protection locked="0"/>
    </xf>
    <xf numFmtId="0" fontId="11" fillId="14" borderId="110" xfId="0" applyFont="1" applyFill="1" applyBorder="1" applyAlignment="1" applyProtection="1">
      <alignment horizontal="center" vertical="center"/>
      <protection locked="0"/>
    </xf>
    <xf numFmtId="0" fontId="11" fillId="14" borderId="4" xfId="0" applyFont="1" applyFill="1" applyBorder="1" applyAlignment="1" applyProtection="1">
      <alignment horizontal="center" vertical="center"/>
      <protection locked="0"/>
    </xf>
    <xf numFmtId="0" fontId="11" fillId="21" borderId="111" xfId="0" applyFont="1" applyFill="1" applyBorder="1" applyAlignment="1" applyProtection="1">
      <alignment horizontal="center" vertical="center"/>
      <protection locked="0"/>
    </xf>
    <xf numFmtId="0" fontId="11" fillId="21" borderId="6" xfId="0" applyFont="1" applyFill="1" applyBorder="1" applyAlignment="1" applyProtection="1">
      <alignment horizontal="center" vertical="center"/>
      <protection locked="0"/>
    </xf>
    <xf numFmtId="0" fontId="11" fillId="15" borderId="29" xfId="0" applyFont="1" applyFill="1" applyBorder="1" applyAlignment="1" applyProtection="1">
      <alignment horizontal="center" vertical="center"/>
      <protection locked="0"/>
    </xf>
    <xf numFmtId="0" fontId="11" fillId="15" borderId="13" xfId="0" applyFont="1" applyFill="1" applyBorder="1" applyAlignment="1" applyProtection="1">
      <alignment horizontal="center" vertical="center"/>
      <protection locked="0"/>
    </xf>
    <xf numFmtId="0" fontId="11" fillId="2" borderId="29" xfId="0" applyFont="1" applyFill="1" applyBorder="1" applyAlignment="1" applyProtection="1">
      <alignment horizontal="center" vertical="center"/>
      <protection locked="0"/>
    </xf>
    <xf numFmtId="0" fontId="11" fillId="2" borderId="13" xfId="0" applyFont="1" applyFill="1" applyBorder="1" applyAlignment="1" applyProtection="1">
      <alignment horizontal="center" vertical="center"/>
      <protection locked="0"/>
    </xf>
    <xf numFmtId="0" fontId="11" fillId="16" borderId="29" xfId="0" applyFont="1" applyFill="1" applyBorder="1" applyAlignment="1" applyProtection="1">
      <alignment horizontal="center" vertical="center"/>
      <protection locked="0"/>
    </xf>
    <xf numFmtId="0" fontId="11" fillId="0" borderId="29" xfId="0" applyFont="1" applyBorder="1" applyAlignment="1" applyProtection="1">
      <alignment horizontal="center" vertical="center"/>
      <protection locked="0"/>
    </xf>
    <xf numFmtId="0" fontId="11" fillId="0" borderId="13" xfId="0" applyFont="1" applyBorder="1" applyAlignment="1" applyProtection="1">
      <alignment horizontal="center" vertical="center"/>
      <protection locked="0"/>
    </xf>
    <xf numFmtId="0" fontId="11" fillId="17" borderId="29" xfId="0" applyFont="1" applyFill="1" applyBorder="1" applyAlignment="1" applyProtection="1">
      <alignment horizontal="center" vertical="center"/>
      <protection locked="0"/>
    </xf>
    <xf numFmtId="0" fontId="11" fillId="17" borderId="13" xfId="0" applyFont="1" applyFill="1" applyBorder="1" applyAlignment="1" applyProtection="1">
      <alignment horizontal="center" vertical="center"/>
      <protection locked="0"/>
    </xf>
    <xf numFmtId="0" fontId="11" fillId="18" borderId="29" xfId="0" applyFont="1" applyFill="1" applyBorder="1" applyAlignment="1" applyProtection="1">
      <alignment horizontal="center" vertical="center"/>
      <protection locked="0"/>
    </xf>
    <xf numFmtId="0" fontId="11" fillId="18" borderId="13" xfId="0" applyFont="1" applyFill="1" applyBorder="1" applyAlignment="1" applyProtection="1">
      <alignment horizontal="center" vertical="center"/>
      <protection locked="0"/>
    </xf>
    <xf numFmtId="0" fontId="11" fillId="19" borderId="29" xfId="0" applyFont="1" applyFill="1" applyBorder="1" applyAlignment="1" applyProtection="1">
      <alignment horizontal="center" vertical="center"/>
      <protection locked="0"/>
    </xf>
    <xf numFmtId="0" fontId="11" fillId="19" borderId="13" xfId="0" applyFont="1" applyFill="1" applyBorder="1" applyAlignment="1" applyProtection="1">
      <alignment horizontal="center" vertical="center"/>
      <protection locked="0"/>
    </xf>
    <xf numFmtId="0" fontId="3" fillId="0" borderId="27" xfId="0" applyFont="1" applyBorder="1" applyAlignment="1" applyProtection="1">
      <alignment horizontal="center"/>
      <protection locked="0"/>
    </xf>
    <xf numFmtId="0" fontId="3" fillId="0" borderId="54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54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/>
      <protection locked="0"/>
    </xf>
    <xf numFmtId="0" fontId="11" fillId="0" borderId="99" xfId="0" applyFont="1" applyBorder="1" applyAlignment="1" applyProtection="1">
      <alignment horizontal="center" vertical="center"/>
      <protection locked="0"/>
    </xf>
    <xf numFmtId="0" fontId="11" fillId="16" borderId="10" xfId="0" applyFont="1" applyFill="1" applyBorder="1" applyAlignment="1" applyProtection="1">
      <alignment horizontal="center" vertical="center"/>
      <protection locked="0"/>
    </xf>
    <xf numFmtId="0" fontId="11" fillId="16" borderId="18" xfId="0" applyFont="1" applyFill="1" applyBorder="1" applyAlignment="1" applyProtection="1">
      <alignment horizontal="center" vertical="center"/>
      <protection locked="0"/>
    </xf>
    <xf numFmtId="0" fontId="11" fillId="2" borderId="30" xfId="0" applyFont="1" applyFill="1" applyBorder="1" applyAlignment="1" applyProtection="1">
      <alignment horizontal="center" vertical="center"/>
      <protection locked="0"/>
    </xf>
    <xf numFmtId="0" fontId="11" fillId="2" borderId="25" xfId="0" applyFont="1" applyFill="1" applyBorder="1" applyAlignment="1" applyProtection="1">
      <alignment horizontal="center" vertical="center"/>
      <protection locked="0"/>
    </xf>
    <xf numFmtId="0" fontId="11" fillId="12" borderId="109" xfId="0" applyFont="1" applyFill="1" applyBorder="1" applyAlignment="1" applyProtection="1">
      <alignment horizontal="center" vertical="center"/>
      <protection locked="0"/>
    </xf>
    <xf numFmtId="0" fontId="11" fillId="12" borderId="98" xfId="0" applyFont="1" applyFill="1" applyBorder="1" applyAlignment="1" applyProtection="1">
      <alignment horizontal="center" vertical="center"/>
      <protection locked="0"/>
    </xf>
    <xf numFmtId="0" fontId="11" fillId="12" borderId="117" xfId="0" applyFont="1" applyFill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0" fillId="0" borderId="49" xfId="0" applyBorder="1" applyAlignment="1">
      <alignment horizontal="center"/>
    </xf>
    <xf numFmtId="0" fontId="0" fillId="0" borderId="23" xfId="0" applyBorder="1" applyAlignment="1">
      <alignment horizontal="center"/>
    </xf>
    <xf numFmtId="0" fontId="9" fillId="0" borderId="49" xfId="0" applyFont="1" applyBorder="1" applyAlignment="1">
      <alignment horizontal="center"/>
    </xf>
    <xf numFmtId="0" fontId="9" fillId="0" borderId="26" xfId="0" applyFont="1" applyBorder="1" applyAlignment="1">
      <alignment horizontal="center"/>
    </xf>
    <xf numFmtId="0" fontId="9" fillId="0" borderId="23" xfId="0" applyFont="1" applyBorder="1" applyAlignment="1">
      <alignment horizontal="center"/>
    </xf>
    <xf numFmtId="0" fontId="9" fillId="0" borderId="106" xfId="0" applyFont="1" applyBorder="1" applyAlignment="1">
      <alignment horizontal="left" vertical="center"/>
    </xf>
    <xf numFmtId="0" fontId="9" fillId="0" borderId="107" xfId="0" applyFont="1" applyBorder="1" applyAlignment="1">
      <alignment horizontal="left" vertical="center"/>
    </xf>
    <xf numFmtId="0" fontId="0" fillId="0" borderId="123" xfId="0" applyBorder="1" applyAlignment="1">
      <alignment horizontal="center"/>
    </xf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29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15" fillId="0" borderId="29" xfId="0" applyFont="1" applyBorder="1" applyAlignment="1">
      <alignment horizontal="center" vertical="center"/>
    </xf>
    <xf numFmtId="0" fontId="15" fillId="0" borderId="19" xfId="0" applyFont="1" applyBorder="1" applyAlignment="1">
      <alignment horizontal="center" vertical="center"/>
    </xf>
    <xf numFmtId="2" fontId="15" fillId="0" borderId="29" xfId="0" applyNumberFormat="1" applyFont="1" applyBorder="1" applyAlignment="1">
      <alignment horizontal="center" vertical="center"/>
    </xf>
    <xf numFmtId="2" fontId="15" fillId="0" borderId="13" xfId="0" applyNumberFormat="1" applyFont="1" applyBorder="1" applyAlignment="1">
      <alignment horizontal="center" vertical="center"/>
    </xf>
    <xf numFmtId="0" fontId="0" fillId="0" borderId="108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08" xfId="0" applyBorder="1" applyAlignment="1">
      <alignment horizontal="center"/>
    </xf>
    <xf numFmtId="0" fontId="0" fillId="0" borderId="11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6" xfId="0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29" fillId="0" borderId="26" xfId="0" applyFont="1" applyBorder="1" applyAlignment="1">
      <alignment horizontal="center"/>
    </xf>
    <xf numFmtId="0" fontId="29" fillId="0" borderId="24" xfId="0" applyFont="1" applyBorder="1" applyAlignment="1">
      <alignment horizontal="center"/>
    </xf>
    <xf numFmtId="0" fontId="0" fillId="0" borderId="111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3" fillId="0" borderId="29" xfId="0" applyFont="1" applyBorder="1" applyAlignment="1" applyProtection="1">
      <alignment horizontal="center" vertical="center"/>
      <protection locked="0"/>
    </xf>
    <xf numFmtId="0" fontId="3" fillId="0" borderId="19" xfId="0" applyFont="1" applyBorder="1" applyAlignment="1" applyProtection="1">
      <alignment horizontal="center" vertical="center"/>
      <protection locked="0"/>
    </xf>
    <xf numFmtId="0" fontId="11" fillId="17" borderId="10" xfId="0" applyFont="1" applyFill="1" applyBorder="1" applyAlignment="1" applyProtection="1">
      <alignment horizontal="center" vertical="center"/>
      <protection locked="0"/>
    </xf>
    <xf numFmtId="0" fontId="11" fillId="17" borderId="18" xfId="0" applyFont="1" applyFill="1" applyBorder="1" applyAlignment="1" applyProtection="1">
      <alignment horizontal="center" vertical="center"/>
      <protection locked="0"/>
    </xf>
    <xf numFmtId="0" fontId="11" fillId="18" borderId="10" xfId="0" applyFont="1" applyFill="1" applyBorder="1" applyAlignment="1" applyProtection="1">
      <alignment horizontal="center" vertical="center"/>
      <protection locked="0"/>
    </xf>
    <xf numFmtId="0" fontId="11" fillId="18" borderId="18" xfId="0" applyFont="1" applyFill="1" applyBorder="1" applyAlignment="1" applyProtection="1">
      <alignment horizontal="center" vertical="center"/>
      <protection locked="0"/>
    </xf>
    <xf numFmtId="0" fontId="11" fillId="19" borderId="10" xfId="0" applyFont="1" applyFill="1" applyBorder="1" applyAlignment="1" applyProtection="1">
      <alignment horizontal="center" vertical="center"/>
      <protection locked="0"/>
    </xf>
    <xf numFmtId="0" fontId="11" fillId="19" borderId="18" xfId="0" applyFont="1" applyFill="1" applyBorder="1" applyAlignment="1" applyProtection="1">
      <alignment horizontal="center" vertical="center"/>
      <protection locked="0"/>
    </xf>
    <xf numFmtId="0" fontId="11" fillId="13" borderId="10" xfId="0" applyFont="1" applyFill="1" applyBorder="1" applyAlignment="1" applyProtection="1">
      <alignment horizontal="center" vertical="center"/>
      <protection locked="0"/>
    </xf>
    <xf numFmtId="0" fontId="11" fillId="13" borderId="18" xfId="0" applyFont="1" applyFill="1" applyBorder="1" applyAlignment="1" applyProtection="1">
      <alignment horizontal="center" vertical="center"/>
      <protection locked="0"/>
    </xf>
    <xf numFmtId="0" fontId="11" fillId="15" borderId="16" xfId="0" applyFont="1" applyFill="1" applyBorder="1" applyAlignment="1" applyProtection="1">
      <alignment horizontal="center" vertical="center"/>
      <protection locked="0"/>
    </xf>
    <xf numFmtId="0" fontId="11" fillId="15" borderId="10" xfId="0" applyFont="1" applyFill="1" applyBorder="1" applyAlignment="1" applyProtection="1">
      <alignment horizontal="center" vertical="center"/>
      <protection locked="0"/>
    </xf>
    <xf numFmtId="0" fontId="11" fillId="15" borderId="18" xfId="0" applyFont="1" applyFill="1" applyBorder="1" applyAlignment="1" applyProtection="1">
      <alignment horizontal="center" vertical="center"/>
      <protection locked="0"/>
    </xf>
    <xf numFmtId="0" fontId="11" fillId="13" borderId="16" xfId="0" applyFont="1" applyFill="1" applyBorder="1" applyAlignment="1" applyProtection="1">
      <alignment horizontal="center" vertical="center"/>
      <protection locked="0"/>
    </xf>
    <xf numFmtId="0" fontId="11" fillId="12" borderId="16" xfId="0" applyFont="1" applyFill="1" applyBorder="1" applyAlignment="1" applyProtection="1">
      <alignment horizontal="center" vertical="center"/>
      <protection locked="0"/>
    </xf>
    <xf numFmtId="0" fontId="11" fillId="12" borderId="10" xfId="0" applyFont="1" applyFill="1" applyBorder="1" applyAlignment="1" applyProtection="1">
      <alignment horizontal="center" vertical="center"/>
      <protection locked="0"/>
    </xf>
    <xf numFmtId="0" fontId="11" fillId="12" borderId="18" xfId="0" applyFont="1" applyFill="1" applyBorder="1" applyAlignment="1" applyProtection="1">
      <alignment horizontal="center" vertical="center"/>
      <protection locked="0"/>
    </xf>
    <xf numFmtId="0" fontId="11" fillId="2" borderId="16" xfId="0" applyFont="1" applyFill="1" applyBorder="1" applyAlignment="1" applyProtection="1">
      <alignment horizontal="center" vertical="center"/>
      <protection locked="0"/>
    </xf>
    <xf numFmtId="0" fontId="11" fillId="2" borderId="10" xfId="0" applyFont="1" applyFill="1" applyBorder="1" applyAlignment="1" applyProtection="1">
      <alignment horizontal="center" vertical="center"/>
      <protection locked="0"/>
    </xf>
    <xf numFmtId="0" fontId="11" fillId="2" borderId="18" xfId="0" applyFont="1" applyFill="1" applyBorder="1" applyAlignment="1" applyProtection="1">
      <alignment horizontal="center" vertical="center"/>
      <protection locked="0"/>
    </xf>
    <xf numFmtId="0" fontId="12" fillId="12" borderId="16" xfId="0" applyFont="1" applyFill="1" applyBorder="1" applyAlignment="1" applyProtection="1">
      <alignment horizontal="center" vertical="center"/>
      <protection locked="0"/>
    </xf>
    <xf numFmtId="0" fontId="12" fillId="12" borderId="10" xfId="0" applyFont="1" applyFill="1" applyBorder="1" applyAlignment="1" applyProtection="1">
      <alignment horizontal="center" vertical="center"/>
      <protection locked="0"/>
    </xf>
    <xf numFmtId="0" fontId="12" fillId="12" borderId="18" xfId="0" applyFont="1" applyFill="1" applyBorder="1" applyAlignment="1" applyProtection="1">
      <alignment horizontal="center" vertical="center"/>
      <protection locked="0"/>
    </xf>
    <xf numFmtId="0" fontId="12" fillId="2" borderId="16" xfId="0" applyFont="1" applyFill="1" applyBorder="1" applyAlignment="1" applyProtection="1">
      <alignment horizontal="center" vertical="center"/>
      <protection locked="0"/>
    </xf>
    <xf numFmtId="0" fontId="12" fillId="2" borderId="10" xfId="0" applyFont="1" applyFill="1" applyBorder="1" applyAlignment="1" applyProtection="1">
      <alignment horizontal="center" vertical="center"/>
      <protection locked="0"/>
    </xf>
    <xf numFmtId="0" fontId="12" fillId="2" borderId="18" xfId="0" applyFont="1" applyFill="1" applyBorder="1" applyAlignment="1" applyProtection="1">
      <alignment horizontal="center" vertical="center"/>
      <protection locked="0"/>
    </xf>
    <xf numFmtId="2" fontId="3" fillId="0" borderId="111" xfId="0" applyNumberFormat="1" applyFont="1" applyBorder="1" applyAlignment="1" applyProtection="1">
      <alignment horizontal="right" vertical="center"/>
      <protection locked="0"/>
    </xf>
    <xf numFmtId="2" fontId="3" fillId="0" borderId="23" xfId="0" applyNumberFormat="1" applyFont="1" applyBorder="1" applyAlignment="1" applyProtection="1">
      <alignment horizontal="right" vertical="center"/>
      <protection locked="0"/>
    </xf>
    <xf numFmtId="2" fontId="3" fillId="0" borderId="29" xfId="0" applyNumberFormat="1" applyFont="1" applyBorder="1" applyAlignment="1" applyProtection="1">
      <alignment horizontal="right" vertical="center"/>
      <protection locked="0"/>
    </xf>
    <xf numFmtId="2" fontId="3" fillId="0" borderId="19" xfId="0" applyNumberFormat="1" applyFont="1" applyBorder="1" applyAlignment="1" applyProtection="1">
      <alignment horizontal="right" vertical="center"/>
      <protection locked="0"/>
    </xf>
    <xf numFmtId="0" fontId="0" fillId="0" borderId="10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2" fontId="15" fillId="0" borderId="110" xfId="0" applyNumberFormat="1" applyFont="1" applyBorder="1" applyAlignment="1">
      <alignment horizontal="center" vertical="center"/>
    </xf>
    <xf numFmtId="2" fontId="15" fillId="0" borderId="30" xfId="0" applyNumberFormat="1" applyFont="1" applyBorder="1" applyAlignment="1">
      <alignment horizontal="center" vertical="center"/>
    </xf>
    <xf numFmtId="2" fontId="15" fillId="0" borderId="25" xfId="0" applyNumberFormat="1" applyFont="1" applyBorder="1" applyAlignment="1">
      <alignment horizontal="center" vertical="center"/>
    </xf>
    <xf numFmtId="0" fontId="16" fillId="0" borderId="111" xfId="1" applyBorder="1" applyAlignment="1" applyProtection="1">
      <alignment horizontal="center" vertical="center"/>
    </xf>
    <xf numFmtId="0" fontId="16" fillId="0" borderId="26" xfId="1" applyBorder="1" applyAlignment="1" applyProtection="1">
      <alignment horizontal="center" vertical="center"/>
    </xf>
    <xf numFmtId="0" fontId="16" fillId="0" borderId="24" xfId="1" applyBorder="1" applyAlignment="1" applyProtection="1">
      <alignment horizontal="center" vertical="center"/>
    </xf>
    <xf numFmtId="0" fontId="12" fillId="2" borderId="108" xfId="0" applyFont="1" applyFill="1" applyBorder="1" applyAlignment="1" applyProtection="1">
      <alignment horizontal="center" vertical="center"/>
      <protection locked="0"/>
    </xf>
    <xf numFmtId="0" fontId="12" fillId="2" borderId="0" xfId="0" applyFont="1" applyFill="1" applyAlignment="1" applyProtection="1">
      <alignment horizontal="center" vertical="center"/>
      <protection locked="0"/>
    </xf>
    <xf numFmtId="0" fontId="12" fillId="2" borderId="121" xfId="0" applyFont="1" applyFill="1" applyBorder="1" applyAlignment="1" applyProtection="1">
      <alignment horizontal="center" vertical="center"/>
      <protection locked="0"/>
    </xf>
    <xf numFmtId="0" fontId="12" fillId="12" borderId="108" xfId="0" applyFont="1" applyFill="1" applyBorder="1" applyAlignment="1" applyProtection="1">
      <alignment horizontal="center" vertical="center"/>
      <protection locked="0"/>
    </xf>
    <xf numFmtId="0" fontId="12" fillId="12" borderId="0" xfId="0" applyFont="1" applyFill="1" applyAlignment="1" applyProtection="1">
      <alignment horizontal="center" vertical="center"/>
      <protection locked="0"/>
    </xf>
    <xf numFmtId="0" fontId="12" fillId="12" borderId="121" xfId="0" applyFont="1" applyFill="1" applyBorder="1" applyAlignment="1" applyProtection="1">
      <alignment horizontal="center" vertical="center"/>
      <protection locked="0"/>
    </xf>
    <xf numFmtId="0" fontId="12" fillId="13" borderId="108" xfId="0" applyFont="1" applyFill="1" applyBorder="1" applyAlignment="1" applyProtection="1">
      <alignment horizontal="center" vertical="center"/>
      <protection locked="0"/>
    </xf>
    <xf numFmtId="0" fontId="12" fillId="13" borderId="0" xfId="0" applyFont="1" applyFill="1" applyAlignment="1" applyProtection="1">
      <alignment horizontal="center" vertical="center"/>
      <protection locked="0"/>
    </xf>
    <xf numFmtId="0" fontId="12" fillId="13" borderId="121" xfId="0" applyFont="1" applyFill="1" applyBorder="1" applyAlignment="1" applyProtection="1">
      <alignment horizontal="center" vertical="center"/>
      <protection locked="0"/>
    </xf>
    <xf numFmtId="0" fontId="12" fillId="14" borderId="108" xfId="0" applyFont="1" applyFill="1" applyBorder="1" applyAlignment="1" applyProtection="1">
      <alignment horizontal="center" vertical="center"/>
      <protection locked="0"/>
    </xf>
    <xf numFmtId="0" fontId="12" fillId="14" borderId="0" xfId="0" applyFont="1" applyFill="1" applyAlignment="1" applyProtection="1">
      <alignment horizontal="center" vertical="center"/>
      <protection locked="0"/>
    </xf>
    <xf numFmtId="0" fontId="12" fillId="14" borderId="121" xfId="0" applyFont="1" applyFill="1" applyBorder="1" applyAlignment="1" applyProtection="1">
      <alignment horizontal="center" vertical="center"/>
      <protection locked="0"/>
    </xf>
    <xf numFmtId="0" fontId="12" fillId="21" borderId="108" xfId="0" applyFont="1" applyFill="1" applyBorder="1" applyAlignment="1" applyProtection="1">
      <alignment horizontal="center" vertical="center"/>
      <protection locked="0"/>
    </xf>
    <xf numFmtId="0" fontId="12" fillId="21" borderId="0" xfId="0" applyFont="1" applyFill="1" applyAlignment="1" applyProtection="1">
      <alignment horizontal="center" vertical="center"/>
      <protection locked="0"/>
    </xf>
    <xf numFmtId="0" fontId="12" fillId="21" borderId="121" xfId="0" applyFont="1" applyFill="1" applyBorder="1" applyAlignment="1" applyProtection="1">
      <alignment horizontal="center" vertical="center"/>
      <protection locked="0"/>
    </xf>
    <xf numFmtId="0" fontId="12" fillId="15" borderId="108" xfId="0" applyFont="1" applyFill="1" applyBorder="1" applyAlignment="1" applyProtection="1">
      <alignment horizontal="center" vertical="center"/>
      <protection locked="0"/>
    </xf>
    <xf numFmtId="0" fontId="12" fillId="15" borderId="0" xfId="0" applyFont="1" applyFill="1" applyAlignment="1" applyProtection="1">
      <alignment horizontal="center" vertical="center"/>
      <protection locked="0"/>
    </xf>
    <xf numFmtId="0" fontId="12" fillId="15" borderId="121" xfId="0" applyFont="1" applyFill="1" applyBorder="1" applyAlignment="1" applyProtection="1">
      <alignment horizontal="center" vertical="center"/>
      <protection locked="0"/>
    </xf>
    <xf numFmtId="0" fontId="12" fillId="18" borderId="108" xfId="0" applyFont="1" applyFill="1" applyBorder="1" applyAlignment="1" applyProtection="1">
      <alignment horizontal="center" vertical="center"/>
      <protection locked="0"/>
    </xf>
    <xf numFmtId="0" fontId="12" fillId="18" borderId="0" xfId="0" applyFont="1" applyFill="1" applyAlignment="1" applyProtection="1">
      <alignment horizontal="center" vertical="center"/>
      <protection locked="0"/>
    </xf>
    <xf numFmtId="0" fontId="12" fillId="18" borderId="121" xfId="0" applyFont="1" applyFill="1" applyBorder="1" applyAlignment="1" applyProtection="1">
      <alignment horizontal="center" vertical="center"/>
      <protection locked="0"/>
    </xf>
    <xf numFmtId="0" fontId="12" fillId="19" borderId="108" xfId="0" applyFont="1" applyFill="1" applyBorder="1" applyAlignment="1" applyProtection="1">
      <alignment horizontal="center" vertical="center"/>
      <protection locked="0"/>
    </xf>
    <xf numFmtId="0" fontId="12" fillId="19" borderId="0" xfId="0" applyFont="1" applyFill="1" applyAlignment="1" applyProtection="1">
      <alignment horizontal="center" vertical="center"/>
      <protection locked="0"/>
    </xf>
    <xf numFmtId="0" fontId="12" fillId="19" borderId="121" xfId="0" applyFont="1" applyFill="1" applyBorder="1" applyAlignment="1" applyProtection="1">
      <alignment horizontal="center" vertical="center"/>
      <protection locked="0"/>
    </xf>
    <xf numFmtId="0" fontId="10" fillId="0" borderId="36" xfId="0" applyFont="1" applyBorder="1" applyAlignment="1">
      <alignment horizontal="left"/>
    </xf>
    <xf numFmtId="0" fontId="10" fillId="0" borderId="40" xfId="0" applyFont="1" applyBorder="1" applyAlignment="1">
      <alignment horizontal="left"/>
    </xf>
    <xf numFmtId="0" fontId="10" fillId="0" borderId="37" xfId="0" applyFont="1" applyBorder="1" applyAlignment="1">
      <alignment horizontal="left"/>
    </xf>
    <xf numFmtId="0" fontId="16" fillId="0" borderId="29" xfId="1" applyBorder="1" applyAlignment="1" applyProtection="1">
      <alignment horizontal="center" vertical="center"/>
    </xf>
    <xf numFmtId="0" fontId="16" fillId="0" borderId="10" xfId="1" applyBorder="1" applyAlignment="1" applyProtection="1">
      <alignment horizontal="center" vertical="center"/>
    </xf>
    <xf numFmtId="0" fontId="16" fillId="0" borderId="18" xfId="1" applyBorder="1" applyAlignment="1" applyProtection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2" fontId="15" fillId="0" borderId="10" xfId="0" applyNumberFormat="1" applyFont="1" applyBorder="1" applyAlignment="1">
      <alignment horizontal="center" vertical="center"/>
    </xf>
    <xf numFmtId="2" fontId="15" fillId="0" borderId="18" xfId="0" applyNumberFormat="1" applyFont="1" applyBorder="1" applyAlignment="1">
      <alignment horizontal="center" vertical="center"/>
    </xf>
    <xf numFmtId="0" fontId="11" fillId="14" borderId="30" xfId="0" applyFont="1" applyFill="1" applyBorder="1" applyAlignment="1" applyProtection="1">
      <alignment horizontal="center" vertical="center"/>
      <protection locked="0"/>
    </xf>
    <xf numFmtId="0" fontId="11" fillId="14" borderId="25" xfId="0" applyFont="1" applyFill="1" applyBorder="1" applyAlignment="1" applyProtection="1">
      <alignment horizontal="center" vertical="center"/>
      <protection locked="0"/>
    </xf>
    <xf numFmtId="0" fontId="11" fillId="21" borderId="26" xfId="0" applyFont="1" applyFill="1" applyBorder="1" applyAlignment="1" applyProtection="1">
      <alignment horizontal="center" vertical="center"/>
      <protection locked="0"/>
    </xf>
    <xf numFmtId="0" fontId="11" fillId="21" borderId="24" xfId="0" applyFont="1" applyFill="1" applyBorder="1" applyAlignment="1" applyProtection="1">
      <alignment horizontal="center" vertical="center"/>
      <protection locked="0"/>
    </xf>
    <xf numFmtId="0" fontId="11" fillId="0" borderId="10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2" fillId="0" borderId="16" xfId="0" applyFont="1" applyBorder="1" applyAlignment="1" applyProtection="1">
      <alignment horizontal="center" vertical="center"/>
      <protection locked="0"/>
    </xf>
    <xf numFmtId="0" fontId="12" fillId="0" borderId="10" xfId="0" applyFont="1" applyBorder="1" applyAlignment="1" applyProtection="1">
      <alignment horizontal="center" vertical="center"/>
      <protection locked="0"/>
    </xf>
    <xf numFmtId="0" fontId="12" fillId="0" borderId="18" xfId="0" applyFont="1" applyBorder="1" applyAlignment="1" applyProtection="1">
      <alignment horizontal="center" vertical="center"/>
      <protection locked="0"/>
    </xf>
    <xf numFmtId="0" fontId="12" fillId="17" borderId="16" xfId="0" applyFont="1" applyFill="1" applyBorder="1" applyAlignment="1" applyProtection="1">
      <alignment horizontal="center" vertical="center"/>
      <protection locked="0"/>
    </xf>
    <xf numFmtId="0" fontId="12" fillId="17" borderId="10" xfId="0" applyFont="1" applyFill="1" applyBorder="1" applyAlignment="1" applyProtection="1">
      <alignment horizontal="center" vertical="center"/>
      <protection locked="0"/>
    </xf>
    <xf numFmtId="0" fontId="12" fillId="17" borderId="18" xfId="0" applyFont="1" applyFill="1" applyBorder="1" applyAlignment="1" applyProtection="1">
      <alignment horizontal="center" vertical="center"/>
      <protection locked="0"/>
    </xf>
    <xf numFmtId="0" fontId="12" fillId="18" borderId="16" xfId="0" applyFont="1" applyFill="1" applyBorder="1" applyAlignment="1" applyProtection="1">
      <alignment horizontal="center" vertical="center"/>
      <protection locked="0"/>
    </xf>
    <xf numFmtId="0" fontId="12" fillId="18" borderId="10" xfId="0" applyFont="1" applyFill="1" applyBorder="1" applyAlignment="1" applyProtection="1">
      <alignment horizontal="center" vertical="center"/>
      <protection locked="0"/>
    </xf>
    <xf numFmtId="0" fontId="12" fillId="18" borderId="18" xfId="0" applyFont="1" applyFill="1" applyBorder="1" applyAlignment="1" applyProtection="1">
      <alignment horizontal="center" vertical="center"/>
      <protection locked="0"/>
    </xf>
    <xf numFmtId="0" fontId="12" fillId="16" borderId="16" xfId="0" applyFont="1" applyFill="1" applyBorder="1" applyAlignment="1" applyProtection="1">
      <alignment horizontal="center" vertical="center"/>
      <protection locked="0"/>
    </xf>
    <xf numFmtId="0" fontId="12" fillId="16" borderId="10" xfId="0" applyFont="1" applyFill="1" applyBorder="1" applyAlignment="1" applyProtection="1">
      <alignment horizontal="center" vertical="center"/>
      <protection locked="0"/>
    </xf>
    <xf numFmtId="0" fontId="12" fillId="16" borderId="18" xfId="0" applyFont="1" applyFill="1" applyBorder="1" applyAlignment="1" applyProtection="1">
      <alignment horizontal="center" vertical="center"/>
      <protection locked="0"/>
    </xf>
    <xf numFmtId="0" fontId="3" fillId="0" borderId="126" xfId="0" applyFont="1" applyBorder="1" applyAlignment="1" applyProtection="1">
      <alignment horizontal="center" vertical="center"/>
      <protection locked="0"/>
    </xf>
    <xf numFmtId="0" fontId="12" fillId="19" borderId="16" xfId="0" applyFont="1" applyFill="1" applyBorder="1" applyAlignment="1" applyProtection="1">
      <alignment horizontal="center" vertical="center"/>
      <protection locked="0"/>
    </xf>
    <xf numFmtId="0" fontId="12" fillId="19" borderId="10" xfId="0" applyFont="1" applyFill="1" applyBorder="1" applyAlignment="1" applyProtection="1">
      <alignment horizontal="center" vertical="center"/>
      <protection locked="0"/>
    </xf>
    <xf numFmtId="0" fontId="12" fillId="19" borderId="18" xfId="0" applyFont="1" applyFill="1" applyBorder="1" applyAlignment="1" applyProtection="1">
      <alignment horizontal="center" vertical="center"/>
      <protection locked="0"/>
    </xf>
    <xf numFmtId="0" fontId="12" fillId="13" borderId="16" xfId="0" applyFont="1" applyFill="1" applyBorder="1" applyAlignment="1" applyProtection="1">
      <alignment horizontal="center" vertical="center"/>
      <protection locked="0"/>
    </xf>
    <xf numFmtId="0" fontId="12" fillId="13" borderId="10" xfId="0" applyFont="1" applyFill="1" applyBorder="1" applyAlignment="1" applyProtection="1">
      <alignment horizontal="center" vertical="center"/>
      <protection locked="0"/>
    </xf>
    <xf numFmtId="0" fontId="12" fillId="13" borderId="18" xfId="0" applyFont="1" applyFill="1" applyBorder="1" applyAlignment="1" applyProtection="1">
      <alignment horizontal="center" vertical="center"/>
      <protection locked="0"/>
    </xf>
    <xf numFmtId="0" fontId="12" fillId="19" borderId="29" xfId="0" applyFont="1" applyFill="1" applyBorder="1" applyAlignment="1" applyProtection="1">
      <alignment horizontal="center" vertical="center"/>
      <protection locked="0"/>
    </xf>
    <xf numFmtId="0" fontId="12" fillId="13" borderId="29" xfId="0" applyFont="1" applyFill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18" xfId="0" applyFont="1" applyBorder="1" applyAlignment="1" applyProtection="1">
      <alignment horizontal="center" vertical="center"/>
      <protection locked="0"/>
    </xf>
    <xf numFmtId="2" fontId="3" fillId="0" borderId="26" xfId="0" applyNumberFormat="1" applyFont="1" applyBorder="1" applyAlignment="1" applyProtection="1">
      <alignment horizontal="righ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12" fillId="0" borderId="29" xfId="0" applyFont="1" applyBorder="1" applyAlignment="1" applyProtection="1">
      <alignment horizontal="center" vertical="center"/>
      <protection locked="0"/>
    </xf>
    <xf numFmtId="0" fontId="12" fillId="17" borderId="29" xfId="0" applyFont="1" applyFill="1" applyBorder="1" applyAlignment="1" applyProtection="1">
      <alignment horizontal="center" vertical="center"/>
      <protection locked="0"/>
    </xf>
    <xf numFmtId="0" fontId="12" fillId="18" borderId="29" xfId="0" applyFont="1" applyFill="1" applyBorder="1" applyAlignment="1" applyProtection="1">
      <alignment horizontal="center" vertical="center"/>
      <protection locked="0"/>
    </xf>
    <xf numFmtId="0" fontId="3" fillId="0" borderId="16" xfId="0" applyFont="1" applyBorder="1" applyAlignment="1" applyProtection="1">
      <alignment horizontal="center" vertical="center"/>
      <protection locked="0"/>
    </xf>
    <xf numFmtId="0" fontId="12" fillId="12" borderId="29" xfId="0" applyFont="1" applyFill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0" fontId="11" fillId="0" borderId="54" xfId="0" applyFont="1" applyBorder="1" applyAlignment="1" applyProtection="1">
      <alignment horizontal="center"/>
      <protection locked="0"/>
    </xf>
    <xf numFmtId="0" fontId="11" fillId="0" borderId="1" xfId="0" applyFont="1" applyBorder="1" applyAlignment="1" applyProtection="1">
      <alignment horizontal="center"/>
      <protection locked="0"/>
    </xf>
    <xf numFmtId="0" fontId="1" fillId="2" borderId="4" xfId="0" applyFont="1" applyFill="1" applyBorder="1" applyAlignment="1">
      <alignment horizontal="left"/>
    </xf>
    <xf numFmtId="0" fontId="1" fillId="2" borderId="5" xfId="0" applyFont="1" applyFill="1" applyBorder="1" applyAlignment="1">
      <alignment horizontal="left"/>
    </xf>
    <xf numFmtId="0" fontId="1" fillId="2" borderId="6" xfId="0" applyFont="1" applyFill="1" applyBorder="1" applyAlignment="1">
      <alignment horizontal="left"/>
    </xf>
    <xf numFmtId="2" fontId="3" fillId="0" borderId="10" xfId="0" applyNumberFormat="1" applyFont="1" applyBorder="1" applyAlignment="1" applyProtection="1">
      <alignment horizontal="right" vertical="center"/>
      <protection locked="0"/>
    </xf>
    <xf numFmtId="2" fontId="3" fillId="0" borderId="18" xfId="0" applyNumberFormat="1" applyFont="1" applyBorder="1" applyAlignment="1" applyProtection="1">
      <alignment horizontal="right" vertical="center"/>
      <protection locked="0"/>
    </xf>
    <xf numFmtId="0" fontId="1" fillId="2" borderId="8" xfId="0" applyFont="1" applyFill="1" applyBorder="1" applyAlignment="1">
      <alignment horizontal="left"/>
    </xf>
    <xf numFmtId="0" fontId="1" fillId="2" borderId="9" xfId="0" applyFont="1" applyFill="1" applyBorder="1" applyAlignment="1">
      <alignment horizontal="left"/>
    </xf>
    <xf numFmtId="0" fontId="10" fillId="2" borderId="8" xfId="0" applyFont="1" applyFill="1" applyBorder="1" applyAlignment="1">
      <alignment horizontal="left"/>
    </xf>
    <xf numFmtId="0" fontId="10" fillId="2" borderId="11" xfId="0" applyFont="1" applyFill="1" applyBorder="1" applyAlignment="1">
      <alignment horizontal="left"/>
    </xf>
    <xf numFmtId="0" fontId="10" fillId="2" borderId="9" xfId="0" applyFont="1" applyFill="1" applyBorder="1" applyAlignment="1">
      <alignment horizontal="left"/>
    </xf>
    <xf numFmtId="0" fontId="1" fillId="2" borderId="41" xfId="0" applyFont="1" applyFill="1" applyBorder="1" applyAlignment="1" applyProtection="1">
      <alignment horizontal="center" vertical="center"/>
      <protection locked="0"/>
    </xf>
    <xf numFmtId="0" fontId="1" fillId="2" borderId="30" xfId="0" applyFont="1" applyFill="1" applyBorder="1" applyAlignment="1" applyProtection="1">
      <alignment horizontal="center" vertical="center"/>
      <protection locked="0"/>
    </xf>
    <xf numFmtId="0" fontId="1" fillId="2" borderId="25" xfId="0" applyFont="1" applyFill="1" applyBorder="1" applyAlignment="1" applyProtection="1">
      <alignment horizontal="center" vertical="center"/>
      <protection locked="0"/>
    </xf>
    <xf numFmtId="2" fontId="3" fillId="0" borderId="16" xfId="0" applyNumberFormat="1" applyFont="1" applyBorder="1" applyAlignment="1" applyProtection="1">
      <alignment horizontal="right" vertical="center"/>
      <protection locked="0"/>
    </xf>
    <xf numFmtId="0" fontId="10" fillId="0" borderId="8" xfId="0" applyFont="1" applyBorder="1" applyAlignment="1">
      <alignment horizontal="left"/>
    </xf>
    <xf numFmtId="0" fontId="10" fillId="0" borderId="11" xfId="0" applyFont="1" applyBorder="1" applyAlignment="1">
      <alignment horizontal="left"/>
    </xf>
    <xf numFmtId="0" fontId="10" fillId="0" borderId="9" xfId="0" applyFont="1" applyBorder="1" applyAlignment="1">
      <alignment horizontal="left"/>
    </xf>
    <xf numFmtId="0" fontId="3" fillId="24" borderId="7" xfId="0" applyFont="1" applyFill="1" applyBorder="1" applyAlignment="1">
      <alignment horizontal="center" textRotation="90"/>
    </xf>
    <xf numFmtId="0" fontId="3" fillId="24" borderId="10" xfId="0" applyFont="1" applyFill="1" applyBorder="1" applyAlignment="1">
      <alignment horizontal="center" textRotation="90"/>
    </xf>
    <xf numFmtId="0" fontId="3" fillId="24" borderId="13" xfId="0" applyFont="1" applyFill="1" applyBorder="1" applyAlignment="1">
      <alignment horizontal="center" textRotation="90"/>
    </xf>
    <xf numFmtId="0" fontId="32" fillId="8" borderId="7" xfId="0" applyFont="1" applyFill="1" applyBorder="1" applyAlignment="1">
      <alignment horizontal="center" textRotation="90"/>
    </xf>
    <xf numFmtId="0" fontId="32" fillId="8" borderId="10" xfId="0" applyFont="1" applyFill="1" applyBorder="1" applyAlignment="1">
      <alignment horizontal="center" textRotation="90"/>
    </xf>
    <xf numFmtId="0" fontId="32" fillId="8" borderId="13" xfId="0" applyFont="1" applyFill="1" applyBorder="1" applyAlignment="1">
      <alignment horizontal="center" textRotation="90"/>
    </xf>
    <xf numFmtId="0" fontId="3" fillId="0" borderId="7" xfId="0" applyFont="1" applyBorder="1" applyAlignment="1">
      <alignment horizontal="center" textRotation="90"/>
    </xf>
    <xf numFmtId="0" fontId="3" fillId="0" borderId="10" xfId="0" applyFont="1" applyBorder="1" applyAlignment="1">
      <alignment horizontal="center" textRotation="90"/>
    </xf>
    <xf numFmtId="0" fontId="3" fillId="0" borderId="13" xfId="0" applyFont="1" applyBorder="1" applyAlignment="1">
      <alignment horizontal="center" textRotation="90"/>
    </xf>
    <xf numFmtId="0" fontId="3" fillId="9" borderId="7" xfId="0" applyFont="1" applyFill="1" applyBorder="1" applyAlignment="1">
      <alignment horizontal="center" textRotation="90"/>
    </xf>
    <xf numFmtId="0" fontId="3" fillId="9" borderId="10" xfId="0" applyFont="1" applyFill="1" applyBorder="1" applyAlignment="1">
      <alignment horizontal="center" textRotation="90"/>
    </xf>
    <xf numFmtId="0" fontId="3" fillId="9" borderId="13" xfId="0" applyFont="1" applyFill="1" applyBorder="1" applyAlignment="1">
      <alignment horizontal="center" textRotation="90"/>
    </xf>
    <xf numFmtId="0" fontId="3" fillId="10" borderId="7" xfId="0" applyFont="1" applyFill="1" applyBorder="1" applyAlignment="1">
      <alignment horizontal="center" textRotation="90"/>
    </xf>
    <xf numFmtId="0" fontId="3" fillId="10" borderId="10" xfId="0" applyFont="1" applyFill="1" applyBorder="1" applyAlignment="1">
      <alignment horizontal="center" textRotation="90"/>
    </xf>
    <xf numFmtId="0" fontId="3" fillId="10" borderId="13" xfId="0" applyFont="1" applyFill="1" applyBorder="1" applyAlignment="1">
      <alignment horizontal="center" textRotation="90"/>
    </xf>
    <xf numFmtId="0" fontId="3" fillId="4" borderId="7" xfId="0" applyFont="1" applyFill="1" applyBorder="1" applyAlignment="1">
      <alignment horizontal="center" textRotation="90"/>
    </xf>
    <xf numFmtId="0" fontId="3" fillId="4" borderId="10" xfId="0" applyFont="1" applyFill="1" applyBorder="1" applyAlignment="1">
      <alignment horizontal="center" textRotation="90"/>
    </xf>
    <xf numFmtId="0" fontId="3" fillId="4" borderId="13" xfId="0" applyFont="1" applyFill="1" applyBorder="1" applyAlignment="1">
      <alignment horizontal="center" textRotation="90"/>
    </xf>
    <xf numFmtId="0" fontId="16" fillId="0" borderId="16" xfId="1" applyBorder="1" applyAlignment="1" applyProtection="1">
      <alignment horizontal="center" vertical="center"/>
    </xf>
    <xf numFmtId="0" fontId="0" fillId="0" borderId="16" xfId="0" applyBorder="1" applyAlignment="1">
      <alignment horizontal="center" vertical="center"/>
    </xf>
    <xf numFmtId="2" fontId="15" fillId="0" borderId="16" xfId="0" applyNumberFormat="1" applyFont="1" applyBorder="1" applyAlignment="1">
      <alignment horizontal="center" vertical="center"/>
    </xf>
    <xf numFmtId="0" fontId="3" fillId="2" borderId="7" xfId="0" applyFont="1" applyFill="1" applyBorder="1" applyAlignment="1">
      <alignment horizontal="center" textRotation="90"/>
    </xf>
    <xf numFmtId="0" fontId="3" fillId="2" borderId="10" xfId="0" applyFont="1" applyFill="1" applyBorder="1" applyAlignment="1">
      <alignment horizontal="center" textRotation="90"/>
    </xf>
    <xf numFmtId="0" fontId="3" fillId="2" borderId="13" xfId="0" applyFont="1" applyFill="1" applyBorder="1" applyAlignment="1">
      <alignment horizontal="center" textRotation="90"/>
    </xf>
    <xf numFmtId="0" fontId="11" fillId="22" borderId="7" xfId="0" applyFont="1" applyFill="1" applyBorder="1" applyAlignment="1">
      <alignment horizontal="center" textRotation="90"/>
    </xf>
    <xf numFmtId="0" fontId="11" fillId="22" borderId="10" xfId="0" applyFont="1" applyFill="1" applyBorder="1" applyAlignment="1">
      <alignment horizontal="center" textRotation="90"/>
    </xf>
    <xf numFmtId="0" fontId="11" fillId="22" borderId="13" xfId="0" applyFont="1" applyFill="1" applyBorder="1" applyAlignment="1">
      <alignment horizontal="center" textRotation="90"/>
    </xf>
    <xf numFmtId="0" fontId="3" fillId="3" borderId="7" xfId="0" applyFont="1" applyFill="1" applyBorder="1" applyAlignment="1">
      <alignment horizontal="center" textRotation="90"/>
    </xf>
    <xf numFmtId="0" fontId="3" fillId="3" borderId="10" xfId="0" applyFont="1" applyFill="1" applyBorder="1" applyAlignment="1">
      <alignment horizontal="center" textRotation="90"/>
    </xf>
    <xf numFmtId="0" fontId="3" fillId="3" borderId="13" xfId="0" applyFont="1" applyFill="1" applyBorder="1" applyAlignment="1">
      <alignment horizontal="center" textRotation="90"/>
    </xf>
    <xf numFmtId="0" fontId="13" fillId="25" borderId="7" xfId="0" applyFont="1" applyFill="1" applyBorder="1" applyAlignment="1">
      <alignment horizontal="center" textRotation="90"/>
    </xf>
    <xf numFmtId="0" fontId="13" fillId="25" borderId="10" xfId="0" applyFont="1" applyFill="1" applyBorder="1" applyAlignment="1">
      <alignment horizontal="center" textRotation="90"/>
    </xf>
    <xf numFmtId="0" fontId="13" fillId="25" borderId="13" xfId="0" applyFont="1" applyFill="1" applyBorder="1" applyAlignment="1">
      <alignment horizontal="center" textRotation="90"/>
    </xf>
    <xf numFmtId="0" fontId="32" fillId="5" borderId="7" xfId="0" applyFont="1" applyFill="1" applyBorder="1" applyAlignment="1">
      <alignment horizontal="center" textRotation="90"/>
    </xf>
    <xf numFmtId="0" fontId="32" fillId="5" borderId="10" xfId="0" applyFont="1" applyFill="1" applyBorder="1" applyAlignment="1">
      <alignment horizontal="center" textRotation="90"/>
    </xf>
    <xf numFmtId="0" fontId="32" fillId="5" borderId="13" xfId="0" applyFont="1" applyFill="1" applyBorder="1" applyAlignment="1">
      <alignment horizontal="center" textRotation="90"/>
    </xf>
    <xf numFmtId="0" fontId="3" fillId="6" borderId="7" xfId="0" applyFont="1" applyFill="1" applyBorder="1" applyAlignment="1">
      <alignment horizontal="center" textRotation="90"/>
    </xf>
    <xf numFmtId="0" fontId="3" fillId="6" borderId="10" xfId="0" applyFont="1" applyFill="1" applyBorder="1" applyAlignment="1">
      <alignment horizontal="center" textRotation="90"/>
    </xf>
    <xf numFmtId="0" fontId="3" fillId="6" borderId="13" xfId="0" applyFont="1" applyFill="1" applyBorder="1" applyAlignment="1">
      <alignment horizontal="center" textRotation="90"/>
    </xf>
    <xf numFmtId="0" fontId="3" fillId="7" borderId="7" xfId="0" applyFont="1" applyFill="1" applyBorder="1" applyAlignment="1">
      <alignment horizontal="center" textRotation="90"/>
    </xf>
    <xf numFmtId="0" fontId="3" fillId="7" borderId="10" xfId="0" applyFont="1" applyFill="1" applyBorder="1" applyAlignment="1">
      <alignment horizontal="center" textRotation="90"/>
    </xf>
    <xf numFmtId="0" fontId="3" fillId="7" borderId="13" xfId="0" applyFont="1" applyFill="1" applyBorder="1" applyAlignment="1">
      <alignment horizontal="center" textRotation="90"/>
    </xf>
    <xf numFmtId="0" fontId="13" fillId="11" borderId="7" xfId="0" applyFont="1" applyFill="1" applyBorder="1" applyAlignment="1">
      <alignment horizontal="center" textRotation="90"/>
    </xf>
    <xf numFmtId="0" fontId="13" fillId="11" borderId="10" xfId="0" applyFont="1" applyFill="1" applyBorder="1" applyAlignment="1">
      <alignment horizontal="center" textRotation="90"/>
    </xf>
    <xf numFmtId="0" fontId="13" fillId="11" borderId="13" xfId="0" applyFont="1" applyFill="1" applyBorder="1" applyAlignment="1">
      <alignment horizontal="center" textRotation="90"/>
    </xf>
    <xf numFmtId="0" fontId="12" fillId="14" borderId="16" xfId="0" applyFont="1" applyFill="1" applyBorder="1" applyAlignment="1" applyProtection="1">
      <alignment horizontal="center" vertical="center"/>
      <protection locked="0"/>
    </xf>
    <xf numFmtId="0" fontId="12" fillId="14" borderId="10" xfId="0" applyFont="1" applyFill="1" applyBorder="1" applyAlignment="1" applyProtection="1">
      <alignment horizontal="center" vertical="center"/>
      <protection locked="0"/>
    </xf>
    <xf numFmtId="0" fontId="12" fillId="14" borderId="18" xfId="0" applyFont="1" applyFill="1" applyBorder="1" applyAlignment="1" applyProtection="1">
      <alignment horizontal="center" vertical="center"/>
      <protection locked="0"/>
    </xf>
    <xf numFmtId="0" fontId="12" fillId="21" borderId="16" xfId="0" applyFont="1" applyFill="1" applyBorder="1" applyAlignment="1" applyProtection="1">
      <alignment horizontal="center" vertical="center"/>
      <protection locked="0"/>
    </xf>
    <xf numFmtId="0" fontId="12" fillId="21" borderId="10" xfId="0" applyFont="1" applyFill="1" applyBorder="1" applyAlignment="1" applyProtection="1">
      <alignment horizontal="center" vertical="center"/>
      <protection locked="0"/>
    </xf>
    <xf numFmtId="0" fontId="12" fillId="21" borderId="18" xfId="0" applyFont="1" applyFill="1" applyBorder="1" applyAlignment="1" applyProtection="1">
      <alignment horizontal="center" vertical="center"/>
      <protection locked="0"/>
    </xf>
    <xf numFmtId="0" fontId="12" fillId="15" borderId="16" xfId="0" applyFont="1" applyFill="1" applyBorder="1" applyAlignment="1" applyProtection="1">
      <alignment horizontal="center" vertical="center"/>
      <protection locked="0"/>
    </xf>
    <xf numFmtId="0" fontId="12" fillId="15" borderId="10" xfId="0" applyFont="1" applyFill="1" applyBorder="1" applyAlignment="1" applyProtection="1">
      <alignment horizontal="center" vertical="center"/>
      <protection locked="0"/>
    </xf>
    <xf numFmtId="0" fontId="12" fillId="15" borderId="18" xfId="0" applyFont="1" applyFill="1" applyBorder="1" applyAlignment="1" applyProtection="1">
      <alignment horizontal="center" vertical="center"/>
      <protection locked="0"/>
    </xf>
    <xf numFmtId="0" fontId="12" fillId="2" borderId="29" xfId="0" applyFont="1" applyFill="1" applyBorder="1" applyAlignment="1" applyProtection="1">
      <alignment horizontal="center" vertical="center"/>
      <protection locked="0"/>
    </xf>
    <xf numFmtId="0" fontId="12" fillId="16" borderId="29" xfId="0" applyFont="1" applyFill="1" applyBorder="1" applyAlignment="1" applyProtection="1">
      <alignment horizontal="center" vertical="center"/>
      <protection locked="0"/>
    </xf>
    <xf numFmtId="0" fontId="3" fillId="0" borderId="111" xfId="0" applyFont="1" applyBorder="1" applyAlignment="1" applyProtection="1">
      <alignment horizontal="center" vertical="center"/>
      <protection locked="0"/>
    </xf>
    <xf numFmtId="0" fontId="3" fillId="0" borderId="26" xfId="0" applyFont="1" applyBorder="1" applyAlignment="1" applyProtection="1">
      <alignment horizontal="center" vertical="center"/>
      <protection locked="0"/>
    </xf>
    <xf numFmtId="0" fontId="3" fillId="0" borderId="24" xfId="0" applyFont="1" applyBorder="1" applyAlignment="1" applyProtection="1">
      <alignment horizontal="center" vertical="center"/>
      <protection locked="0"/>
    </xf>
    <xf numFmtId="0" fontId="12" fillId="16" borderId="108" xfId="0" applyFont="1" applyFill="1" applyBorder="1" applyAlignment="1" applyProtection="1">
      <alignment horizontal="center" vertical="center"/>
      <protection locked="0"/>
    </xf>
    <xf numFmtId="0" fontId="12" fillId="16" borderId="0" xfId="0" applyFont="1" applyFill="1" applyAlignment="1" applyProtection="1">
      <alignment horizontal="center" vertical="center"/>
      <protection locked="0"/>
    </xf>
    <xf numFmtId="0" fontId="12" fillId="16" borderId="121" xfId="0" applyFont="1" applyFill="1" applyBorder="1" applyAlignment="1" applyProtection="1">
      <alignment horizontal="center" vertical="center"/>
      <protection locked="0"/>
    </xf>
    <xf numFmtId="0" fontId="12" fillId="0" borderId="108" xfId="0" applyFont="1" applyBorder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12" fillId="0" borderId="121" xfId="0" applyFont="1" applyBorder="1" applyAlignment="1" applyProtection="1">
      <alignment horizontal="center" vertical="center"/>
      <protection locked="0"/>
    </xf>
    <xf numFmtId="0" fontId="12" fillId="17" borderId="108" xfId="0" applyFont="1" applyFill="1" applyBorder="1" applyAlignment="1" applyProtection="1">
      <alignment horizontal="center" vertical="center"/>
      <protection locked="0"/>
    </xf>
    <xf numFmtId="0" fontId="12" fillId="17" borderId="0" xfId="0" applyFont="1" applyFill="1" applyAlignment="1" applyProtection="1">
      <alignment horizontal="center" vertical="center"/>
      <protection locked="0"/>
    </xf>
    <xf numFmtId="0" fontId="12" fillId="17" borderId="121" xfId="0" applyFont="1" applyFill="1" applyBorder="1" applyAlignment="1" applyProtection="1">
      <alignment horizontal="center" vertical="center"/>
      <protection locked="0"/>
    </xf>
    <xf numFmtId="0" fontId="12" fillId="15" borderId="29" xfId="0" applyFont="1" applyFill="1" applyBorder="1" applyAlignment="1" applyProtection="1">
      <alignment horizontal="center" vertical="center"/>
      <protection locked="0"/>
    </xf>
    <xf numFmtId="0" fontId="12" fillId="21" borderId="29" xfId="0" applyFont="1" applyFill="1" applyBorder="1" applyAlignment="1" applyProtection="1">
      <alignment horizontal="center" vertical="center"/>
      <protection locked="0"/>
    </xf>
    <xf numFmtId="0" fontId="12" fillId="14" borderId="29" xfId="0" applyFont="1" applyFill="1" applyBorder="1" applyAlignment="1" applyProtection="1">
      <alignment horizontal="center" vertical="center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11" fillId="18" borderId="16" xfId="0" applyFont="1" applyFill="1" applyBorder="1" applyAlignment="1" applyProtection="1">
      <alignment horizontal="center" vertical="center"/>
      <protection locked="0"/>
    </xf>
    <xf numFmtId="0" fontId="30" fillId="0" borderId="36" xfId="0" applyFont="1" applyBorder="1" applyAlignment="1">
      <alignment horizontal="left"/>
    </xf>
    <xf numFmtId="0" fontId="30" fillId="0" borderId="40" xfId="0" applyFont="1" applyBorder="1" applyAlignment="1">
      <alignment horizontal="left"/>
    </xf>
    <xf numFmtId="0" fontId="30" fillId="0" borderId="37" xfId="0" applyFont="1" applyBorder="1" applyAlignment="1">
      <alignment horizontal="left"/>
    </xf>
    <xf numFmtId="0" fontId="15" fillId="0" borderId="16" xfId="0" applyFont="1" applyBorder="1" applyAlignment="1">
      <alignment horizontal="center" vertical="center"/>
    </xf>
    <xf numFmtId="2" fontId="3" fillId="0" borderId="110" xfId="0" applyNumberFormat="1" applyFont="1" applyBorder="1" applyAlignment="1" applyProtection="1">
      <alignment horizontal="right" vertical="center"/>
      <protection locked="0"/>
    </xf>
    <xf numFmtId="2" fontId="3" fillId="0" borderId="20" xfId="0" applyNumberFormat="1" applyFont="1" applyBorder="1" applyAlignment="1" applyProtection="1">
      <alignment horizontal="right" vertical="center"/>
      <protection locked="0"/>
    </xf>
    <xf numFmtId="0" fontId="30" fillId="0" borderId="106" xfId="0" applyFont="1" applyBorder="1" applyAlignment="1">
      <alignment horizontal="left"/>
    </xf>
    <xf numFmtId="0" fontId="30" fillId="0" borderId="85" xfId="0" applyFont="1" applyBorder="1" applyAlignment="1">
      <alignment horizontal="left"/>
    </xf>
    <xf numFmtId="0" fontId="29" fillId="0" borderId="85" xfId="0" applyFont="1" applyBorder="1" applyAlignment="1" applyProtection="1">
      <alignment horizontal="center"/>
      <protection locked="0"/>
    </xf>
    <xf numFmtId="0" fontId="29" fillId="0" borderId="86" xfId="0" applyFont="1" applyBorder="1" applyAlignment="1" applyProtection="1">
      <alignment horizontal="center"/>
      <protection locked="0"/>
    </xf>
    <xf numFmtId="0" fontId="11" fillId="14" borderId="41" xfId="0" applyFont="1" applyFill="1" applyBorder="1" applyAlignment="1" applyProtection="1">
      <alignment horizontal="center" vertical="center"/>
      <protection locked="0"/>
    </xf>
    <xf numFmtId="0" fontId="11" fillId="21" borderId="42" xfId="0" applyFont="1" applyFill="1" applyBorder="1" applyAlignment="1" applyProtection="1">
      <alignment horizontal="center" vertical="center"/>
      <protection locked="0"/>
    </xf>
    <xf numFmtId="0" fontId="11" fillId="17" borderId="16" xfId="0" applyFont="1" applyFill="1" applyBorder="1" applyAlignment="1" applyProtection="1">
      <alignment horizontal="center" vertical="center"/>
      <protection locked="0"/>
    </xf>
    <xf numFmtId="0" fontId="11" fillId="19" borderId="16" xfId="0" applyFont="1" applyFill="1" applyBorder="1" applyAlignment="1" applyProtection="1">
      <alignment horizontal="center" vertical="center"/>
      <protection locked="0"/>
    </xf>
    <xf numFmtId="0" fontId="1" fillId="12" borderId="109" xfId="0" applyFont="1" applyFill="1" applyBorder="1" applyAlignment="1" applyProtection="1">
      <alignment horizontal="center" vertical="center"/>
      <protection locked="0"/>
    </xf>
    <xf numFmtId="0" fontId="1" fillId="12" borderId="98" xfId="0" applyFont="1" applyFill="1" applyBorder="1" applyAlignment="1" applyProtection="1">
      <alignment horizontal="center" vertical="center"/>
      <protection locked="0"/>
    </xf>
    <xf numFmtId="0" fontId="1" fillId="12" borderId="117" xfId="0" applyFont="1" applyFill="1" applyBorder="1" applyAlignment="1" applyProtection="1">
      <alignment horizontal="center" vertical="center"/>
      <protection locked="0"/>
    </xf>
    <xf numFmtId="0" fontId="11" fillId="12" borderId="118" xfId="0" applyFont="1" applyFill="1" applyBorder="1" applyAlignment="1" applyProtection="1">
      <alignment horizontal="center" vertical="center"/>
      <protection locked="0"/>
    </xf>
    <xf numFmtId="0" fontId="11" fillId="0" borderId="127" xfId="0" applyFont="1" applyBorder="1" applyAlignment="1" applyProtection="1">
      <alignment horizontal="center" vertical="center"/>
      <protection locked="0"/>
    </xf>
    <xf numFmtId="0" fontId="11" fillId="0" borderId="64" xfId="0" applyFont="1" applyBorder="1" applyAlignment="1" applyProtection="1">
      <alignment horizontal="center" vertical="center"/>
      <protection locked="0"/>
    </xf>
    <xf numFmtId="1" fontId="11" fillId="16" borderId="16" xfId="0" applyNumberFormat="1" applyFont="1" applyFill="1" applyBorder="1" applyAlignment="1" applyProtection="1">
      <alignment horizontal="center" vertical="center"/>
      <protection locked="0"/>
    </xf>
    <xf numFmtId="1" fontId="11" fillId="16" borderId="10" xfId="0" applyNumberFormat="1" applyFont="1" applyFill="1" applyBorder="1" applyAlignment="1" applyProtection="1">
      <alignment horizontal="center" vertical="center"/>
      <protection locked="0"/>
    </xf>
    <xf numFmtId="1" fontId="11" fillId="16" borderId="18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2" fontId="15" fillId="0" borderId="126" xfId="0" applyNumberFormat="1" applyFont="1" applyBorder="1" applyAlignment="1">
      <alignment horizontal="center" vertical="center"/>
    </xf>
    <xf numFmtId="0" fontId="11" fillId="2" borderId="26" xfId="0" applyFont="1" applyFill="1" applyBorder="1" applyAlignment="1" applyProtection="1">
      <alignment horizontal="center" vertical="center"/>
      <protection locked="0"/>
    </xf>
    <xf numFmtId="0" fontId="55" fillId="0" borderId="29" xfId="1" applyFont="1" applyFill="1" applyBorder="1" applyAlignment="1" applyProtection="1">
      <alignment horizontal="center" vertical="center" wrapText="1"/>
    </xf>
    <xf numFmtId="0" fontId="55" fillId="0" borderId="10" xfId="1" applyFont="1" applyFill="1" applyBorder="1" applyAlignment="1" applyProtection="1">
      <alignment horizontal="center" vertical="center" wrapText="1"/>
    </xf>
    <xf numFmtId="0" fontId="55" fillId="0" borderId="18" xfId="1" applyFont="1" applyFill="1" applyBorder="1" applyAlignment="1" applyProtection="1">
      <alignment horizontal="center" vertical="center" wrapText="1"/>
    </xf>
    <xf numFmtId="0" fontId="66" fillId="0" borderId="29" xfId="1" applyFont="1" applyFill="1" applyBorder="1" applyAlignment="1" applyProtection="1">
      <alignment horizontal="center" vertical="center" wrapText="1"/>
    </xf>
    <xf numFmtId="0" fontId="49" fillId="0" borderId="29" xfId="1" applyFont="1" applyBorder="1" applyAlignment="1" applyProtection="1">
      <alignment horizontal="center" vertical="center" wrapText="1"/>
    </xf>
    <xf numFmtId="0" fontId="49" fillId="0" borderId="10" xfId="1" applyFont="1" applyBorder="1" applyAlignment="1" applyProtection="1">
      <alignment horizontal="center" vertical="center" wrapText="1"/>
    </xf>
    <xf numFmtId="0" fontId="49" fillId="0" borderId="18" xfId="1" applyFont="1" applyBorder="1" applyAlignment="1" applyProtection="1">
      <alignment horizontal="center" vertical="center" wrapText="1"/>
    </xf>
    <xf numFmtId="0" fontId="55" fillId="0" borderId="0" xfId="1" applyFont="1" applyFill="1" applyAlignment="1" applyProtection="1">
      <alignment horizontal="center" vertical="center" wrapText="1"/>
    </xf>
    <xf numFmtId="0" fontId="30" fillId="0" borderId="36" xfId="0" applyFont="1" applyBorder="1" applyAlignment="1">
      <alignment horizontal="left" vertical="center"/>
    </xf>
    <xf numFmtId="0" fontId="30" fillId="0" borderId="40" xfId="0" applyFont="1" applyBorder="1" applyAlignment="1">
      <alignment horizontal="left" vertical="center"/>
    </xf>
    <xf numFmtId="0" fontId="30" fillId="0" borderId="37" xfId="0" applyFont="1" applyBorder="1" applyAlignment="1">
      <alignment horizontal="left" vertical="center"/>
    </xf>
    <xf numFmtId="2" fontId="40" fillId="0" borderId="10" xfId="0" applyNumberFormat="1" applyFont="1" applyBorder="1" applyAlignment="1" applyProtection="1">
      <alignment horizontal="right" vertical="center"/>
      <protection locked="0"/>
    </xf>
    <xf numFmtId="2" fontId="40" fillId="0" borderId="18" xfId="0" applyNumberFormat="1" applyFont="1" applyBorder="1" applyAlignment="1" applyProtection="1">
      <alignment horizontal="right" vertical="center"/>
      <protection locked="0"/>
    </xf>
    <xf numFmtId="0" fontId="39" fillId="19" borderId="29" xfId="0" applyFont="1" applyFill="1" applyBorder="1" applyAlignment="1" applyProtection="1">
      <alignment horizontal="center" vertical="center"/>
      <protection locked="0"/>
    </xf>
    <xf numFmtId="0" fontId="39" fillId="19" borderId="10" xfId="0" applyFont="1" applyFill="1" applyBorder="1" applyAlignment="1" applyProtection="1">
      <alignment horizontal="center" vertical="center"/>
      <protection locked="0"/>
    </xf>
    <xf numFmtId="0" fontId="39" fillId="19" borderId="18" xfId="0" applyFont="1" applyFill="1" applyBorder="1" applyAlignment="1" applyProtection="1">
      <alignment horizontal="center" vertical="center"/>
      <protection locked="0"/>
    </xf>
    <xf numFmtId="0" fontId="39" fillId="12" borderId="29" xfId="0" applyFont="1" applyFill="1" applyBorder="1" applyAlignment="1" applyProtection="1">
      <alignment horizontal="center" vertical="center"/>
      <protection locked="0"/>
    </xf>
    <xf numFmtId="0" fontId="39" fillId="12" borderId="10" xfId="0" applyFont="1" applyFill="1" applyBorder="1" applyAlignment="1" applyProtection="1">
      <alignment horizontal="center" vertical="center"/>
      <protection locked="0"/>
    </xf>
    <xf numFmtId="0" fontId="39" fillId="12" borderId="18" xfId="0" applyFont="1" applyFill="1" applyBorder="1" applyAlignment="1" applyProtection="1">
      <alignment horizontal="center" vertical="center"/>
      <protection locked="0"/>
    </xf>
    <xf numFmtId="0" fontId="39" fillId="2" borderId="29" xfId="0" applyFont="1" applyFill="1" applyBorder="1" applyAlignment="1" applyProtection="1">
      <alignment horizontal="center" vertical="center"/>
      <protection locked="0"/>
    </xf>
    <xf numFmtId="0" fontId="39" fillId="2" borderId="10" xfId="0" applyFont="1" applyFill="1" applyBorder="1" applyAlignment="1" applyProtection="1">
      <alignment horizontal="center" vertical="center"/>
      <protection locked="0"/>
    </xf>
    <xf numFmtId="0" fontId="39" fillId="2" borderId="18" xfId="0" applyFont="1" applyFill="1" applyBorder="1" applyAlignment="1" applyProtection="1">
      <alignment horizontal="center" vertical="center"/>
      <protection locked="0"/>
    </xf>
    <xf numFmtId="0" fontId="39" fillId="16" borderId="29" xfId="0" applyFont="1" applyFill="1" applyBorder="1" applyAlignment="1" applyProtection="1">
      <alignment horizontal="center" vertical="center"/>
      <protection locked="0"/>
    </xf>
    <xf numFmtId="0" fontId="39" fillId="16" borderId="10" xfId="0" applyFont="1" applyFill="1" applyBorder="1" applyAlignment="1" applyProtection="1">
      <alignment horizontal="center" vertical="center"/>
      <protection locked="0"/>
    </xf>
    <xf numFmtId="0" fontId="39" fillId="16" borderId="18" xfId="0" applyFont="1" applyFill="1" applyBorder="1" applyAlignment="1" applyProtection="1">
      <alignment horizontal="center" vertical="center"/>
      <protection locked="0"/>
    </xf>
    <xf numFmtId="0" fontId="39" fillId="0" borderId="29" xfId="0" applyFont="1" applyBorder="1" applyAlignment="1" applyProtection="1">
      <alignment horizontal="center" vertical="center"/>
      <protection locked="0"/>
    </xf>
    <xf numFmtId="0" fontId="39" fillId="0" borderId="10" xfId="0" applyFont="1" applyBorder="1" applyAlignment="1" applyProtection="1">
      <alignment horizontal="center" vertical="center"/>
      <protection locked="0"/>
    </xf>
    <xf numFmtId="0" fontId="39" fillId="0" borderId="18" xfId="0" applyFont="1" applyBorder="1" applyAlignment="1" applyProtection="1">
      <alignment horizontal="center" vertical="center"/>
      <protection locked="0"/>
    </xf>
    <xf numFmtId="0" fontId="39" fillId="17" borderId="29" xfId="0" applyFont="1" applyFill="1" applyBorder="1" applyAlignment="1" applyProtection="1">
      <alignment horizontal="center" vertical="center"/>
      <protection locked="0"/>
    </xf>
    <xf numFmtId="0" fontId="39" fillId="17" borderId="10" xfId="0" applyFont="1" applyFill="1" applyBorder="1" applyAlignment="1" applyProtection="1">
      <alignment horizontal="center" vertical="center"/>
      <protection locked="0"/>
    </xf>
    <xf numFmtId="0" fontId="39" fillId="17" borderId="18" xfId="0" applyFont="1" applyFill="1" applyBorder="1" applyAlignment="1" applyProtection="1">
      <alignment horizontal="center" vertical="center"/>
      <protection locked="0"/>
    </xf>
    <xf numFmtId="0" fontId="39" fillId="18" borderId="29" xfId="0" applyFont="1" applyFill="1" applyBorder="1" applyAlignment="1" applyProtection="1">
      <alignment horizontal="center" vertical="center"/>
      <protection locked="0"/>
    </xf>
    <xf numFmtId="0" fontId="39" fillId="18" borderId="10" xfId="0" applyFont="1" applyFill="1" applyBorder="1" applyAlignment="1" applyProtection="1">
      <alignment horizontal="center" vertical="center"/>
      <protection locked="0"/>
    </xf>
    <xf numFmtId="0" fontId="39" fillId="18" borderId="18" xfId="0" applyFont="1" applyFill="1" applyBorder="1" applyAlignment="1" applyProtection="1">
      <alignment horizontal="center" vertical="center"/>
      <protection locked="0"/>
    </xf>
    <xf numFmtId="0" fontId="39" fillId="13" borderId="29" xfId="0" applyFont="1" applyFill="1" applyBorder="1" applyAlignment="1" applyProtection="1">
      <alignment horizontal="center" vertical="center"/>
      <protection locked="0"/>
    </xf>
    <xf numFmtId="0" fontId="39" fillId="13" borderId="10" xfId="0" applyFont="1" applyFill="1" applyBorder="1" applyAlignment="1" applyProtection="1">
      <alignment horizontal="center" vertical="center"/>
      <protection locked="0"/>
    </xf>
    <xf numFmtId="0" fontId="39" fillId="13" borderId="18" xfId="0" applyFont="1" applyFill="1" applyBorder="1" applyAlignment="1" applyProtection="1">
      <alignment horizontal="center" vertical="center"/>
      <protection locked="0"/>
    </xf>
    <xf numFmtId="0" fontId="40" fillId="0" borderId="10" xfId="0" applyFont="1" applyBorder="1" applyAlignment="1" applyProtection="1">
      <alignment horizontal="center" vertical="center"/>
      <protection locked="0"/>
    </xf>
    <xf numFmtId="0" fontId="40" fillId="0" borderId="18" xfId="0" applyFont="1" applyBorder="1" applyAlignment="1" applyProtection="1">
      <alignment horizontal="center" vertical="center"/>
      <protection locked="0"/>
    </xf>
    <xf numFmtId="0" fontId="55" fillId="0" borderId="10" xfId="1" applyFont="1" applyBorder="1" applyAlignment="1" applyProtection="1">
      <alignment horizontal="center" vertical="center" wrapText="1"/>
    </xf>
    <xf numFmtId="0" fontId="16" fillId="0" borderId="10" xfId="1" applyBorder="1" applyAlignment="1" applyProtection="1">
      <alignment horizontal="center" vertical="center" wrapText="1"/>
    </xf>
    <xf numFmtId="0" fontId="16" fillId="0" borderId="18" xfId="1" applyBorder="1" applyAlignment="1" applyProtection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2" fontId="3" fillId="0" borderId="10" xfId="0" applyNumberFormat="1" applyFont="1" applyBorder="1" applyAlignment="1">
      <alignment horizontal="center" vertical="center"/>
    </xf>
    <xf numFmtId="2" fontId="3" fillId="0" borderId="18" xfId="0" applyNumberFormat="1" applyFont="1" applyBorder="1" applyAlignment="1">
      <alignment horizontal="center" vertical="center"/>
    </xf>
    <xf numFmtId="0" fontId="39" fillId="14" borderId="29" xfId="0" applyFont="1" applyFill="1" applyBorder="1" applyAlignment="1" applyProtection="1">
      <alignment horizontal="center" vertical="center"/>
      <protection locked="0"/>
    </xf>
    <xf numFmtId="0" fontId="39" fillId="14" borderId="10" xfId="0" applyFont="1" applyFill="1" applyBorder="1" applyAlignment="1" applyProtection="1">
      <alignment horizontal="center" vertical="center"/>
      <protection locked="0"/>
    </xf>
    <xf numFmtId="0" fontId="39" fillId="14" borderId="18" xfId="0" applyFont="1" applyFill="1" applyBorder="1" applyAlignment="1" applyProtection="1">
      <alignment horizontal="center" vertical="center"/>
      <protection locked="0"/>
    </xf>
    <xf numFmtId="0" fontId="39" fillId="21" borderId="29" xfId="0" applyFont="1" applyFill="1" applyBorder="1" applyAlignment="1" applyProtection="1">
      <alignment horizontal="center" vertical="center"/>
      <protection locked="0"/>
    </xf>
    <xf numFmtId="0" fontId="39" fillId="21" borderId="10" xfId="0" applyFont="1" applyFill="1" applyBorder="1" applyAlignment="1" applyProtection="1">
      <alignment horizontal="center" vertical="center"/>
      <protection locked="0"/>
    </xf>
    <xf numFmtId="0" fontId="39" fillId="21" borderId="18" xfId="0" applyFont="1" applyFill="1" applyBorder="1" applyAlignment="1" applyProtection="1">
      <alignment horizontal="center" vertical="center"/>
      <protection locked="0"/>
    </xf>
    <xf numFmtId="0" fontId="39" fillId="15" borderId="29" xfId="0" applyFont="1" applyFill="1" applyBorder="1" applyAlignment="1" applyProtection="1">
      <alignment horizontal="center" vertical="center"/>
      <protection locked="0"/>
    </xf>
    <xf numFmtId="0" fontId="39" fillId="15" borderId="10" xfId="0" applyFont="1" applyFill="1" applyBorder="1" applyAlignment="1" applyProtection="1">
      <alignment horizontal="center" vertical="center"/>
      <protection locked="0"/>
    </xf>
    <xf numFmtId="0" fontId="39" fillId="15" borderId="18" xfId="0" applyFont="1" applyFill="1" applyBorder="1" applyAlignment="1" applyProtection="1">
      <alignment horizontal="center" vertical="center"/>
      <protection locked="0"/>
    </xf>
    <xf numFmtId="0" fontId="55" fillId="0" borderId="10" xfId="1" applyFont="1" applyBorder="1" applyAlignment="1" applyProtection="1">
      <alignment horizontal="center" vertical="center"/>
    </xf>
    <xf numFmtId="0" fontId="49" fillId="0" borderId="10" xfId="1" applyFont="1" applyBorder="1" applyAlignment="1" applyProtection="1">
      <alignment horizontal="center" vertical="center"/>
    </xf>
    <xf numFmtId="0" fontId="39" fillId="0" borderId="16" xfId="0" applyFont="1" applyBorder="1" applyAlignment="1" applyProtection="1">
      <alignment horizontal="center" vertical="center"/>
      <protection locked="0"/>
    </xf>
    <xf numFmtId="0" fontId="39" fillId="17" borderId="16" xfId="0" applyFont="1" applyFill="1" applyBorder="1" applyAlignment="1" applyProtection="1">
      <alignment horizontal="center" vertical="center"/>
      <protection locked="0"/>
    </xf>
    <xf numFmtId="0" fontId="39" fillId="18" borderId="16" xfId="0" applyFont="1" applyFill="1" applyBorder="1" applyAlignment="1" applyProtection="1">
      <alignment horizontal="center" vertical="center"/>
      <protection locked="0"/>
    </xf>
    <xf numFmtId="0" fontId="39" fillId="19" borderId="16" xfId="0" applyFont="1" applyFill="1" applyBorder="1" applyAlignment="1" applyProtection="1">
      <alignment horizontal="center" vertical="center"/>
      <protection locked="0"/>
    </xf>
    <xf numFmtId="0" fontId="39" fillId="13" borderId="16" xfId="0" applyFont="1" applyFill="1" applyBorder="1" applyAlignment="1" applyProtection="1">
      <alignment horizontal="center" vertical="center"/>
      <protection locked="0"/>
    </xf>
    <xf numFmtId="0" fontId="39" fillId="21" borderId="16" xfId="0" applyFont="1" applyFill="1" applyBorder="1" applyAlignment="1" applyProtection="1">
      <alignment horizontal="center" vertical="center"/>
      <protection locked="0"/>
    </xf>
    <xf numFmtId="0" fontId="39" fillId="15" borderId="16" xfId="0" applyFont="1" applyFill="1" applyBorder="1" applyAlignment="1" applyProtection="1">
      <alignment horizontal="center" vertical="center"/>
      <protection locked="0"/>
    </xf>
    <xf numFmtId="0" fontId="39" fillId="12" borderId="16" xfId="0" applyFont="1" applyFill="1" applyBorder="1" applyAlignment="1" applyProtection="1">
      <alignment horizontal="center" vertical="center"/>
      <protection locked="0"/>
    </xf>
    <xf numFmtId="0" fontId="39" fillId="2" borderId="16" xfId="0" applyFont="1" applyFill="1" applyBorder="1" applyAlignment="1" applyProtection="1">
      <alignment horizontal="center" vertical="center"/>
      <protection locked="0"/>
    </xf>
    <xf numFmtId="0" fontId="39" fillId="16" borderId="16" xfId="0" applyFont="1" applyFill="1" applyBorder="1" applyAlignment="1" applyProtection="1">
      <alignment horizontal="center" vertical="center"/>
      <protection locked="0"/>
    </xf>
    <xf numFmtId="0" fontId="9" fillId="0" borderId="36" xfId="0" applyFont="1" applyBorder="1" applyAlignment="1">
      <alignment horizontal="left" vertical="center"/>
    </xf>
    <xf numFmtId="0" fontId="9" fillId="0" borderId="40" xfId="0" applyFont="1" applyBorder="1" applyAlignment="1">
      <alignment horizontal="left" vertical="center"/>
    </xf>
    <xf numFmtId="0" fontId="9" fillId="0" borderId="37" xfId="0" applyFont="1" applyBorder="1" applyAlignment="1">
      <alignment horizontal="left" vertical="center"/>
    </xf>
    <xf numFmtId="0" fontId="39" fillId="14" borderId="16" xfId="0" applyFont="1" applyFill="1" applyBorder="1" applyAlignment="1" applyProtection="1">
      <alignment horizontal="center" vertical="center"/>
      <protection locked="0"/>
    </xf>
    <xf numFmtId="0" fontId="40" fillId="0" borderId="29" xfId="0" applyFont="1" applyBorder="1" applyAlignment="1" applyProtection="1">
      <alignment horizontal="center" vertical="center"/>
      <protection locked="0"/>
    </xf>
    <xf numFmtId="0" fontId="40" fillId="0" borderId="16" xfId="0" applyFont="1" applyBorder="1" applyAlignment="1" applyProtection="1">
      <alignment horizontal="center" vertical="center"/>
      <protection locked="0"/>
    </xf>
    <xf numFmtId="0" fontId="55" fillId="0" borderId="16" xfId="1" applyFont="1" applyBorder="1" applyAlignment="1" applyProtection="1">
      <alignment horizontal="center" vertical="center"/>
    </xf>
    <xf numFmtId="0" fontId="3" fillId="0" borderId="16" xfId="0" applyFont="1" applyBorder="1" applyAlignment="1">
      <alignment horizontal="center" vertical="center"/>
    </xf>
    <xf numFmtId="2" fontId="3" fillId="0" borderId="16" xfId="0" applyNumberFormat="1" applyFont="1" applyBorder="1" applyAlignment="1">
      <alignment horizontal="center" vertical="center"/>
    </xf>
    <xf numFmtId="0" fontId="32" fillId="11" borderId="10" xfId="0" applyFont="1" applyFill="1" applyBorder="1" applyAlignment="1">
      <alignment horizontal="center" textRotation="90"/>
    </xf>
    <xf numFmtId="0" fontId="32" fillId="11" borderId="13" xfId="0" applyFont="1" applyFill="1" applyBorder="1" applyAlignment="1">
      <alignment horizontal="center" textRotation="90"/>
    </xf>
    <xf numFmtId="0" fontId="11" fillId="2" borderId="8" xfId="0" applyFont="1" applyFill="1" applyBorder="1" applyAlignment="1">
      <alignment horizontal="left"/>
    </xf>
    <xf numFmtId="0" fontId="11" fillId="2" borderId="11" xfId="0" applyFont="1" applyFill="1" applyBorder="1" applyAlignment="1">
      <alignment horizontal="left"/>
    </xf>
    <xf numFmtId="0" fontId="11" fillId="2" borderId="9" xfId="0" applyFont="1" applyFill="1" applyBorder="1" applyAlignment="1">
      <alignment horizontal="left"/>
    </xf>
    <xf numFmtId="0" fontId="9" fillId="0" borderId="8" xfId="0" applyFont="1" applyBorder="1" applyAlignment="1">
      <alignment horizontal="left" vertical="center"/>
    </xf>
    <xf numFmtId="0" fontId="9" fillId="0" borderId="11" xfId="0" applyFont="1" applyBorder="1" applyAlignment="1">
      <alignment horizontal="left" vertical="center"/>
    </xf>
    <xf numFmtId="0" fontId="9" fillId="0" borderId="9" xfId="0" applyFont="1" applyBorder="1" applyAlignment="1">
      <alignment horizontal="left" vertical="center"/>
    </xf>
    <xf numFmtId="0" fontId="11" fillId="2" borderId="5" xfId="0" applyFont="1" applyFill="1" applyBorder="1" applyAlignment="1">
      <alignment horizontal="left"/>
    </xf>
    <xf numFmtId="0" fontId="11" fillId="2" borderId="6" xfId="0" applyFont="1" applyFill="1" applyBorder="1" applyAlignment="1">
      <alignment horizontal="left"/>
    </xf>
    <xf numFmtId="0" fontId="13" fillId="22" borderId="10" xfId="0" applyFont="1" applyFill="1" applyBorder="1" applyAlignment="1">
      <alignment horizontal="center" textRotation="90"/>
    </xf>
    <xf numFmtId="0" fontId="13" fillId="22" borderId="13" xfId="0" applyFont="1" applyFill="1" applyBorder="1" applyAlignment="1">
      <alignment horizontal="center" textRotation="90"/>
    </xf>
    <xf numFmtId="0" fontId="0" fillId="7" borderId="7" xfId="0" applyFill="1" applyBorder="1" applyAlignment="1">
      <alignment horizontal="center" textRotation="90"/>
    </xf>
    <xf numFmtId="0" fontId="0" fillId="7" borderId="10" xfId="0" applyFill="1" applyBorder="1" applyAlignment="1">
      <alignment horizontal="center" textRotation="90"/>
    </xf>
    <xf numFmtId="0" fontId="0" fillId="7" borderId="13" xfId="0" applyFill="1" applyBorder="1" applyAlignment="1">
      <alignment horizontal="center" textRotation="90"/>
    </xf>
    <xf numFmtId="0" fontId="15" fillId="25" borderId="7" xfId="0" applyFont="1" applyFill="1" applyBorder="1" applyAlignment="1">
      <alignment horizontal="center" textRotation="90"/>
    </xf>
    <xf numFmtId="0" fontId="15" fillId="25" borderId="10" xfId="0" applyFont="1" applyFill="1" applyBorder="1" applyAlignment="1">
      <alignment horizontal="center" textRotation="90"/>
    </xf>
    <xf numFmtId="0" fontId="15" fillId="25" borderId="13" xfId="0" applyFont="1" applyFill="1" applyBorder="1" applyAlignment="1">
      <alignment horizontal="center" textRotation="90"/>
    </xf>
    <xf numFmtId="0" fontId="1" fillId="2" borderId="34" xfId="0" applyFont="1" applyFill="1" applyBorder="1" applyAlignment="1" applyProtection="1">
      <alignment horizontal="left" vertical="center"/>
      <protection locked="0"/>
    </xf>
    <xf numFmtId="0" fontId="1" fillId="2" borderId="11" xfId="0" applyFont="1" applyFill="1" applyBorder="1" applyAlignment="1" applyProtection="1">
      <alignment horizontal="left" vertical="center"/>
      <protection locked="0"/>
    </xf>
    <xf numFmtId="0" fontId="1" fillId="2" borderId="53" xfId="0" applyFont="1" applyFill="1" applyBorder="1" applyAlignment="1" applyProtection="1">
      <alignment horizontal="left" vertical="center"/>
      <protection locked="0"/>
    </xf>
    <xf numFmtId="0" fontId="1" fillId="2" borderId="55" xfId="0" applyFont="1" applyFill="1" applyBorder="1" applyAlignment="1" applyProtection="1">
      <alignment horizontal="left" vertical="center"/>
      <protection locked="0"/>
    </xf>
    <xf numFmtId="49" fontId="1" fillId="2" borderId="55" xfId="0" applyNumberFormat="1" applyFont="1" applyFill="1" applyBorder="1" applyAlignment="1" applyProtection="1">
      <alignment horizontal="left" vertical="center"/>
      <protection locked="0"/>
    </xf>
    <xf numFmtId="49" fontId="1" fillId="2" borderId="11" xfId="0" applyNumberFormat="1" applyFont="1" applyFill="1" applyBorder="1" applyAlignment="1" applyProtection="1">
      <alignment horizontal="left" vertical="center"/>
      <protection locked="0"/>
    </xf>
    <xf numFmtId="49" fontId="1" fillId="2" borderId="53" xfId="0" applyNumberFormat="1" applyFont="1" applyFill="1" applyBorder="1" applyAlignment="1" applyProtection="1">
      <alignment horizontal="left" vertical="center"/>
      <protection locked="0"/>
    </xf>
    <xf numFmtId="49" fontId="1" fillId="2" borderId="34" xfId="0" applyNumberFormat="1" applyFont="1" applyFill="1" applyBorder="1" applyAlignment="1" applyProtection="1">
      <alignment horizontal="left" vertical="center"/>
      <protection locked="0"/>
    </xf>
    <xf numFmtId="0" fontId="16" fillId="2" borderId="55" xfId="1" applyFill="1" applyBorder="1" applyAlignment="1" applyProtection="1">
      <alignment horizontal="left" vertical="center"/>
      <protection locked="0"/>
    </xf>
    <xf numFmtId="0" fontId="0" fillId="0" borderId="1" xfId="0" applyBorder="1" applyProtection="1"/>
    <xf numFmtId="0" fontId="15" fillId="0" borderId="1" xfId="0" applyFont="1" applyBorder="1" applyProtection="1"/>
    <xf numFmtId="0" fontId="15" fillId="0" borderId="1" xfId="1" applyFont="1" applyBorder="1" applyProtection="1"/>
    <xf numFmtId="0" fontId="1" fillId="0" borderId="1" xfId="0" applyFont="1" applyBorder="1" applyProtection="1"/>
    <xf numFmtId="0" fontId="17" fillId="0" borderId="1" xfId="1" applyFont="1" applyBorder="1" applyProtection="1"/>
    <xf numFmtId="0" fontId="18" fillId="0" borderId="1" xfId="0" applyFont="1" applyBorder="1" applyProtection="1"/>
    <xf numFmtId="0" fontId="70" fillId="0" borderId="1" xfId="0" applyFont="1" applyBorder="1" applyProtection="1"/>
    <xf numFmtId="0" fontId="0" fillId="0" borderId="7" xfId="0" applyBorder="1" applyProtection="1"/>
    <xf numFmtId="14" fontId="70" fillId="0" borderId="7" xfId="0" applyNumberFormat="1" applyFont="1" applyBorder="1" applyProtection="1"/>
    <xf numFmtId="0" fontId="19" fillId="0" borderId="7" xfId="0" applyFont="1" applyBorder="1" applyProtection="1"/>
    <xf numFmtId="0" fontId="9" fillId="0" borderId="7" xfId="0" applyFont="1" applyBorder="1" applyProtection="1"/>
    <xf numFmtId="0" fontId="18" fillId="0" borderId="7" xfId="0" applyFont="1" applyBorder="1" applyProtection="1"/>
    <xf numFmtId="0" fontId="0" fillId="0" borderId="47" xfId="0" applyBorder="1" applyAlignment="1" applyProtection="1">
      <alignment vertical="center"/>
    </xf>
    <xf numFmtId="0" fontId="0" fillId="0" borderId="29" xfId="0" applyBorder="1" applyAlignment="1" applyProtection="1">
      <alignment vertical="center"/>
    </xf>
    <xf numFmtId="0" fontId="18" fillId="0" borderId="29" xfId="0" applyFont="1" applyBorder="1" applyAlignment="1" applyProtection="1">
      <alignment vertical="center"/>
    </xf>
    <xf numFmtId="0" fontId="19" fillId="0" borderId="29" xfId="0" applyFont="1" applyBorder="1" applyAlignment="1" applyProtection="1">
      <alignment vertical="center"/>
    </xf>
    <xf numFmtId="0" fontId="0" fillId="0" borderId="48" xfId="0" applyBorder="1" applyAlignment="1" applyProtection="1">
      <alignment vertical="center"/>
    </xf>
    <xf numFmtId="0" fontId="0" fillId="0" borderId="49" xfId="0" applyBorder="1" applyProtection="1"/>
    <xf numFmtId="0" fontId="2" fillId="0" borderId="50" xfId="0" applyFont="1" applyBorder="1" applyAlignment="1" applyProtection="1">
      <alignment vertical="center"/>
    </xf>
    <xf numFmtId="0" fontId="2" fillId="0" borderId="1" xfId="0" applyFont="1" applyBorder="1" applyAlignment="1" applyProtection="1">
      <alignment vertical="center"/>
    </xf>
    <xf numFmtId="0" fontId="20" fillId="0" borderId="1" xfId="0" applyFont="1" applyBorder="1" applyAlignment="1" applyProtection="1">
      <alignment vertical="center"/>
    </xf>
    <xf numFmtId="0" fontId="21" fillId="0" borderId="1" xfId="0" applyFont="1" applyBorder="1" applyAlignment="1" applyProtection="1">
      <alignment vertical="center"/>
    </xf>
    <xf numFmtId="0" fontId="0" fillId="0" borderId="1" xfId="0" applyBorder="1" applyAlignment="1" applyProtection="1">
      <alignment vertical="center"/>
    </xf>
    <xf numFmtId="0" fontId="0" fillId="0" borderId="51" xfId="0" applyBorder="1" applyAlignment="1" applyProtection="1">
      <alignment vertical="center"/>
    </xf>
    <xf numFmtId="0" fontId="0" fillId="0" borderId="50" xfId="0" applyBorder="1" applyAlignment="1" applyProtection="1">
      <alignment vertical="center"/>
    </xf>
    <xf numFmtId="0" fontId="3" fillId="0" borderId="52" xfId="0" applyFont="1" applyBorder="1" applyAlignment="1" applyProtection="1">
      <alignment vertical="center"/>
    </xf>
    <xf numFmtId="0" fontId="3" fillId="0" borderId="7" xfId="0" applyFont="1" applyBorder="1" applyAlignment="1" applyProtection="1">
      <alignment vertical="center"/>
    </xf>
    <xf numFmtId="0" fontId="3" fillId="0" borderId="1" xfId="0" applyFont="1" applyBorder="1" applyAlignment="1" applyProtection="1">
      <alignment vertical="center"/>
    </xf>
    <xf numFmtId="0" fontId="3" fillId="0" borderId="54" xfId="0" applyFont="1" applyBorder="1" applyAlignment="1" applyProtection="1">
      <alignment vertical="center"/>
    </xf>
    <xf numFmtId="0" fontId="3" fillId="0" borderId="50" xfId="0" applyFont="1" applyBorder="1" applyAlignment="1" applyProtection="1">
      <alignment vertical="center"/>
    </xf>
    <xf numFmtId="0" fontId="3" fillId="0" borderId="19" xfId="0" applyFont="1" applyBorder="1" applyAlignment="1" applyProtection="1">
      <alignment vertical="center"/>
    </xf>
    <xf numFmtId="0" fontId="0" fillId="0" borderId="54" xfId="0" applyBorder="1" applyAlignment="1" applyProtection="1">
      <alignment vertical="center"/>
    </xf>
    <xf numFmtId="0" fontId="0" fillId="0" borderId="33" xfId="0" applyBorder="1" applyAlignment="1" applyProtection="1">
      <alignment vertical="center"/>
    </xf>
    <xf numFmtId="0" fontId="0" fillId="0" borderId="56" xfId="0" applyBorder="1" applyAlignment="1" applyProtection="1">
      <alignment vertical="center"/>
    </xf>
    <xf numFmtId="0" fontId="0" fillId="0" borderId="33" xfId="0" applyBorder="1" applyProtection="1"/>
    <xf numFmtId="0" fontId="3" fillId="0" borderId="10" xfId="0" applyFont="1" applyBorder="1" applyAlignment="1" applyProtection="1">
      <alignment vertical="center"/>
    </xf>
    <xf numFmtId="0" fontId="3" fillId="0" borderId="27" xfId="0" applyFont="1" applyBorder="1" applyAlignment="1" applyProtection="1">
      <alignment vertical="center"/>
    </xf>
    <xf numFmtId="0" fontId="3" fillId="0" borderId="1" xfId="0" applyFont="1" applyBorder="1" applyAlignment="1" applyProtection="1">
      <alignment horizontal="center" vertical="center"/>
    </xf>
    <xf numFmtId="0" fontId="0" fillId="0" borderId="19" xfId="0" applyBorder="1" applyAlignment="1" applyProtection="1">
      <alignment vertical="center"/>
    </xf>
    <xf numFmtId="0" fontId="0" fillId="0" borderId="57" xfId="0" applyBorder="1" applyAlignment="1" applyProtection="1">
      <alignment vertical="center"/>
    </xf>
    <xf numFmtId="0" fontId="0" fillId="0" borderId="17" xfId="0" applyBorder="1" applyAlignment="1" applyProtection="1">
      <alignment vertical="center"/>
    </xf>
    <xf numFmtId="0" fontId="0" fillId="0" borderId="18" xfId="0" applyBorder="1" applyAlignment="1" applyProtection="1">
      <alignment vertical="center"/>
    </xf>
    <xf numFmtId="0" fontId="0" fillId="0" borderId="25" xfId="0" applyBorder="1" applyAlignment="1" applyProtection="1">
      <alignment vertical="center"/>
    </xf>
    <xf numFmtId="0" fontId="0" fillId="0" borderId="58" xfId="0" applyBorder="1" applyAlignment="1" applyProtection="1">
      <alignment vertical="center"/>
    </xf>
    <xf numFmtId="0" fontId="0" fillId="0" borderId="30" xfId="0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0" fontId="0" fillId="0" borderId="59" xfId="0" applyBorder="1" applyProtection="1"/>
    <xf numFmtId="0" fontId="0" fillId="0" borderId="60" xfId="0" applyBorder="1" applyProtection="1"/>
    <xf numFmtId="0" fontId="0" fillId="0" borderId="61" xfId="0" applyBorder="1" applyProtection="1"/>
    <xf numFmtId="0" fontId="0" fillId="0" borderId="22" xfId="0" applyBorder="1" applyProtection="1"/>
    <xf numFmtId="0" fontId="0" fillId="0" borderId="62" xfId="0" applyBorder="1" applyProtection="1"/>
    <xf numFmtId="0" fontId="2" fillId="0" borderId="63" xfId="0" applyFont="1" applyBorder="1" applyAlignment="1" applyProtection="1">
      <alignment vertical="center"/>
    </xf>
    <xf numFmtId="0" fontId="2" fillId="0" borderId="64" xfId="0" applyFont="1" applyBorder="1" applyAlignment="1" applyProtection="1">
      <alignment vertical="center"/>
    </xf>
    <xf numFmtId="0" fontId="0" fillId="0" borderId="64" xfId="0" applyBorder="1" applyAlignment="1" applyProtection="1">
      <alignment vertical="center"/>
    </xf>
    <xf numFmtId="0" fontId="2" fillId="0" borderId="3" xfId="0" applyFont="1" applyBorder="1" applyAlignment="1" applyProtection="1">
      <alignment vertical="center"/>
    </xf>
    <xf numFmtId="0" fontId="0" fillId="0" borderId="64" xfId="0" applyBorder="1" applyProtection="1"/>
    <xf numFmtId="0" fontId="0" fillId="0" borderId="65" xfId="0" applyBorder="1" applyProtection="1"/>
    <xf numFmtId="0" fontId="0" fillId="0" borderId="19" xfId="0" applyBorder="1" applyProtection="1"/>
    <xf numFmtId="0" fontId="0" fillId="0" borderId="56" xfId="0" applyBorder="1" applyProtection="1"/>
    <xf numFmtId="0" fontId="0" fillId="0" borderId="63" xfId="0" applyBorder="1" applyAlignment="1" applyProtection="1">
      <alignment vertical="center"/>
    </xf>
    <xf numFmtId="0" fontId="0" fillId="0" borderId="91" xfId="0" applyBorder="1" applyAlignment="1" applyProtection="1">
      <alignment vertical="center"/>
    </xf>
    <xf numFmtId="0" fontId="4" fillId="0" borderId="63" xfId="0" applyFont="1" applyBorder="1" applyAlignment="1" applyProtection="1">
      <alignment vertical="center"/>
    </xf>
    <xf numFmtId="0" fontId="0" fillId="0" borderId="90" xfId="0" applyBorder="1" applyAlignment="1" applyProtection="1">
      <alignment vertical="center"/>
    </xf>
    <xf numFmtId="0" fontId="4" fillId="0" borderId="64" xfId="0" applyFont="1" applyBorder="1" applyAlignment="1" applyProtection="1">
      <alignment vertical="center"/>
    </xf>
    <xf numFmtId="0" fontId="28" fillId="23" borderId="64" xfId="0" applyFont="1" applyFill="1" applyBorder="1" applyProtection="1"/>
    <xf numFmtId="0" fontId="28" fillId="23" borderId="65" xfId="0" applyFont="1" applyFill="1" applyBorder="1" applyProtection="1"/>
    <xf numFmtId="0" fontId="28" fillId="23" borderId="19" xfId="0" applyFont="1" applyFill="1" applyBorder="1" applyProtection="1"/>
    <xf numFmtId="0" fontId="28" fillId="23" borderId="56" xfId="0" applyFont="1" applyFill="1" applyBorder="1" applyProtection="1"/>
    <xf numFmtId="0" fontId="0" fillId="0" borderId="66" xfId="0" applyBorder="1" applyAlignment="1" applyProtection="1">
      <alignment vertical="center"/>
    </xf>
    <xf numFmtId="1" fontId="1" fillId="0" borderId="67" xfId="0" applyNumberFormat="1" applyFont="1" applyBorder="1" applyAlignment="1" applyProtection="1">
      <alignment horizontal="center" vertical="center"/>
    </xf>
    <xf numFmtId="1" fontId="1" fillId="0" borderId="68" xfId="0" applyNumberFormat="1" applyFont="1" applyBorder="1" applyAlignment="1" applyProtection="1">
      <alignment horizontal="center" vertical="center"/>
    </xf>
    <xf numFmtId="0" fontId="0" fillId="0" borderId="26" xfId="0" applyBorder="1" applyAlignment="1" applyProtection="1">
      <alignment vertical="center"/>
    </xf>
    <xf numFmtId="0" fontId="0" fillId="0" borderId="69" xfId="0" applyBorder="1" applyAlignment="1" applyProtection="1">
      <alignment vertical="center"/>
    </xf>
    <xf numFmtId="0" fontId="0" fillId="0" borderId="5" xfId="0" applyBorder="1" applyAlignment="1" applyProtection="1">
      <alignment vertical="center"/>
    </xf>
    <xf numFmtId="0" fontId="1" fillId="0" borderId="4" xfId="0" applyFont="1" applyBorder="1" applyAlignment="1" applyProtection="1">
      <alignment horizontal="center" vertical="center"/>
    </xf>
    <xf numFmtId="0" fontId="1" fillId="0" borderId="6" xfId="0" applyFont="1" applyBorder="1" applyAlignment="1" applyProtection="1">
      <alignment horizontal="center" vertical="center"/>
    </xf>
    <xf numFmtId="0" fontId="0" fillId="23" borderId="26" xfId="0" applyFill="1" applyBorder="1" applyProtection="1"/>
    <xf numFmtId="0" fontId="0" fillId="23" borderId="19" xfId="0" applyFill="1" applyBorder="1" applyProtection="1"/>
    <xf numFmtId="0" fontId="0" fillId="23" borderId="56" xfId="0" applyFill="1" applyBorder="1" applyProtection="1"/>
    <xf numFmtId="0" fontId="0" fillId="0" borderId="34" xfId="0" applyBorder="1" applyAlignment="1" applyProtection="1">
      <alignment vertical="center"/>
    </xf>
    <xf numFmtId="167" fontId="1" fillId="0" borderId="8" xfId="0" applyNumberFormat="1" applyFont="1" applyBorder="1" applyAlignment="1" applyProtection="1">
      <alignment horizontal="center" vertical="center"/>
    </xf>
    <xf numFmtId="167" fontId="1" fillId="0" borderId="11" xfId="0" applyNumberFormat="1" applyFont="1" applyBorder="1" applyAlignment="1" applyProtection="1">
      <alignment horizontal="center" vertical="center"/>
    </xf>
    <xf numFmtId="0" fontId="0" fillId="0" borderId="1" xfId="0" applyBorder="1" applyAlignment="1" applyProtection="1">
      <alignment horizontal="center" vertical="center"/>
    </xf>
    <xf numFmtId="0" fontId="0" fillId="0" borderId="27" xfId="0" applyBorder="1" applyAlignment="1" applyProtection="1">
      <alignment vertical="center"/>
    </xf>
    <xf numFmtId="167" fontId="1" fillId="0" borderId="9" xfId="0" applyNumberFormat="1" applyFont="1" applyBorder="1" applyAlignment="1" applyProtection="1">
      <alignment horizontal="center" vertical="center"/>
    </xf>
    <xf numFmtId="0" fontId="0" fillId="0" borderId="70" xfId="0" applyBorder="1" applyAlignment="1" applyProtection="1">
      <alignment vertical="center"/>
    </xf>
    <xf numFmtId="0" fontId="1" fillId="0" borderId="71" xfId="0" applyFont="1" applyBorder="1" applyAlignment="1" applyProtection="1">
      <alignment horizontal="left" vertical="center"/>
    </xf>
    <xf numFmtId="2" fontId="0" fillId="0" borderId="72" xfId="0" applyNumberFormat="1" applyBorder="1" applyAlignment="1" applyProtection="1">
      <alignment horizontal="right" vertical="center"/>
    </xf>
    <xf numFmtId="2" fontId="0" fillId="0" borderId="33" xfId="0" applyNumberFormat="1" applyBorder="1" applyAlignment="1" applyProtection="1">
      <alignment horizontal="right" vertical="center"/>
    </xf>
    <xf numFmtId="2" fontId="0" fillId="0" borderId="1" xfId="0" applyNumberFormat="1" applyBorder="1" applyAlignment="1" applyProtection="1">
      <alignment vertical="center"/>
    </xf>
    <xf numFmtId="0" fontId="0" fillId="0" borderId="93" xfId="0" applyBorder="1" applyAlignment="1" applyProtection="1">
      <alignment vertical="center"/>
    </xf>
    <xf numFmtId="0" fontId="1" fillId="0" borderId="72" xfId="0" applyFont="1" applyBorder="1" applyAlignment="1" applyProtection="1">
      <alignment horizontal="left" vertical="center"/>
    </xf>
    <xf numFmtId="0" fontId="0" fillId="0" borderId="73" xfId="0" applyBorder="1" applyProtection="1"/>
    <xf numFmtId="0" fontId="0" fillId="0" borderId="33" xfId="0" applyBorder="1" applyAlignment="1" applyProtection="1">
      <alignment horizontal="right" vertical="center"/>
    </xf>
    <xf numFmtId="0" fontId="0" fillId="0" borderId="11" xfId="0" applyBorder="1" applyAlignment="1" applyProtection="1">
      <alignment vertical="center"/>
    </xf>
    <xf numFmtId="0" fontId="0" fillId="0" borderId="74" xfId="0" applyBorder="1" applyAlignment="1" applyProtection="1">
      <alignment vertical="center"/>
    </xf>
    <xf numFmtId="0" fontId="1" fillId="0" borderId="75" xfId="0" applyFont="1" applyBorder="1" applyAlignment="1" applyProtection="1">
      <alignment horizontal="left" vertical="center"/>
    </xf>
    <xf numFmtId="2" fontId="0" fillId="0" borderId="76" xfId="0" applyNumberFormat="1" applyBorder="1" applyAlignment="1" applyProtection="1">
      <alignment horizontal="right" vertical="center"/>
    </xf>
    <xf numFmtId="0" fontId="1" fillId="0" borderId="94" xfId="0" applyFont="1" applyBorder="1" applyAlignment="1" applyProtection="1">
      <alignment horizontal="left" vertical="center"/>
    </xf>
    <xf numFmtId="2" fontId="0" fillId="0" borderId="94" xfId="0" applyNumberFormat="1" applyBorder="1" applyAlignment="1" applyProtection="1">
      <alignment horizontal="right" vertical="center"/>
    </xf>
    <xf numFmtId="167" fontId="1" fillId="0" borderId="4" xfId="0" applyNumberFormat="1" applyFont="1" applyBorder="1" applyAlignment="1" applyProtection="1">
      <alignment horizontal="center" vertical="center"/>
    </xf>
    <xf numFmtId="167" fontId="1" fillId="0" borderId="6" xfId="0" applyNumberFormat="1" applyFont="1" applyBorder="1" applyAlignment="1" applyProtection="1">
      <alignment horizontal="center" vertical="center"/>
    </xf>
    <xf numFmtId="0" fontId="0" fillId="0" borderId="77" xfId="0" applyBorder="1" applyAlignment="1" applyProtection="1">
      <alignment vertical="center"/>
    </xf>
    <xf numFmtId="0" fontId="0" fillId="0" borderId="78" xfId="0" applyBorder="1" applyAlignment="1" applyProtection="1">
      <alignment vertical="center"/>
    </xf>
    <xf numFmtId="167" fontId="1" fillId="0" borderId="79" xfId="0" applyNumberFormat="1" applyFont="1" applyBorder="1" applyAlignment="1" applyProtection="1">
      <alignment horizontal="center" vertical="center"/>
    </xf>
    <xf numFmtId="167" fontId="1" fillId="0" borderId="80" xfId="0" applyNumberFormat="1" applyFont="1" applyBorder="1" applyAlignment="1" applyProtection="1">
      <alignment horizontal="center" vertical="center"/>
    </xf>
    <xf numFmtId="2" fontId="0" fillId="0" borderId="1" xfId="0" applyNumberFormat="1" applyBorder="1" applyProtection="1"/>
    <xf numFmtId="0" fontId="0" fillId="0" borderId="81" xfId="0" applyBorder="1" applyAlignment="1" applyProtection="1">
      <alignment vertical="center"/>
    </xf>
    <xf numFmtId="0" fontId="10" fillId="0" borderId="82" xfId="0" applyFont="1" applyBorder="1" applyAlignment="1" applyProtection="1">
      <alignment vertical="center"/>
    </xf>
    <xf numFmtId="0" fontId="0" fillId="0" borderId="49" xfId="0" applyBorder="1" applyAlignment="1" applyProtection="1">
      <alignment vertical="center"/>
    </xf>
    <xf numFmtId="0" fontId="0" fillId="0" borderId="7" xfId="0" applyBorder="1" applyAlignment="1" applyProtection="1">
      <alignment vertical="center"/>
    </xf>
    <xf numFmtId="0" fontId="0" fillId="0" borderId="89" xfId="0" applyBorder="1" applyAlignment="1" applyProtection="1">
      <alignment vertical="center"/>
    </xf>
    <xf numFmtId="0" fontId="22" fillId="20" borderId="83" xfId="0" applyFont="1" applyFill="1" applyBorder="1" applyAlignment="1" applyProtection="1">
      <alignment vertical="center"/>
    </xf>
    <xf numFmtId="164" fontId="22" fillId="20" borderId="95" xfId="0" applyNumberFormat="1" applyFont="1" applyFill="1" applyBorder="1" applyAlignment="1" applyProtection="1">
      <alignment vertical="center"/>
    </xf>
    <xf numFmtId="0" fontId="10" fillId="20" borderId="96" xfId="0" applyFont="1" applyFill="1" applyBorder="1" applyAlignment="1" applyProtection="1">
      <alignment vertical="center"/>
    </xf>
    <xf numFmtId="167" fontId="10" fillId="20" borderId="96" xfId="0" applyNumberFormat="1" applyFont="1" applyFill="1" applyBorder="1" applyAlignment="1" applyProtection="1">
      <alignment horizontal="center" vertical="center"/>
    </xf>
    <xf numFmtId="167" fontId="10" fillId="20" borderId="97" xfId="0" applyNumberFormat="1" applyFont="1" applyFill="1" applyBorder="1" applyAlignment="1" applyProtection="1">
      <alignment horizontal="center" vertical="center"/>
    </xf>
    <xf numFmtId="0" fontId="0" fillId="0" borderId="51" xfId="0" applyBorder="1" applyProtection="1"/>
    <xf numFmtId="0" fontId="0" fillId="0" borderId="102" xfId="0" applyBorder="1" applyAlignment="1" applyProtection="1">
      <alignment vertical="center"/>
    </xf>
    <xf numFmtId="0" fontId="22" fillId="20" borderId="81" xfId="0" applyFont="1" applyFill="1" applyBorder="1" applyAlignment="1" applyProtection="1">
      <alignment vertical="center"/>
    </xf>
    <xf numFmtId="164" fontId="22" fillId="20" borderId="30" xfId="0" applyNumberFormat="1" applyFont="1" applyFill="1" applyBorder="1" applyAlignment="1" applyProtection="1">
      <alignment vertical="center"/>
    </xf>
    <xf numFmtId="0" fontId="10" fillId="20" borderId="0" xfId="0" applyFont="1" applyFill="1" applyAlignment="1" applyProtection="1">
      <alignment vertical="center"/>
    </xf>
    <xf numFmtId="164" fontId="10" fillId="20" borderId="0" xfId="0" applyNumberFormat="1" applyFont="1" applyFill="1" applyAlignment="1" applyProtection="1">
      <alignment horizontal="center" vertical="center"/>
    </xf>
    <xf numFmtId="167" fontId="10" fillId="20" borderId="0" xfId="0" applyNumberFormat="1" applyFont="1" applyFill="1" applyAlignment="1" applyProtection="1">
      <alignment horizontal="center" vertical="center"/>
    </xf>
    <xf numFmtId="0" fontId="10" fillId="20" borderId="98" xfId="0" applyFont="1" applyFill="1" applyBorder="1" applyAlignment="1" applyProtection="1">
      <alignment horizontal="center" vertical="center"/>
    </xf>
    <xf numFmtId="0" fontId="0" fillId="0" borderId="82" xfId="0" applyBorder="1" applyAlignment="1" applyProtection="1">
      <alignment vertical="center"/>
    </xf>
    <xf numFmtId="0" fontId="0" fillId="0" borderId="104" xfId="0" applyBorder="1" applyAlignment="1" applyProtection="1">
      <alignment vertical="center"/>
    </xf>
    <xf numFmtId="0" fontId="0" fillId="0" borderId="104" xfId="0" applyBorder="1" applyProtection="1"/>
    <xf numFmtId="0" fontId="0" fillId="0" borderId="103" xfId="0" applyBorder="1" applyProtection="1"/>
    <xf numFmtId="0" fontId="22" fillId="20" borderId="52" xfId="0" applyFont="1" applyFill="1" applyBorder="1" applyAlignment="1" applyProtection="1">
      <alignment horizontal="left" vertical="center"/>
    </xf>
    <xf numFmtId="2" fontId="10" fillId="20" borderId="28" xfId="0" applyNumberFormat="1" applyFont="1" applyFill="1" applyBorder="1" applyAlignment="1" applyProtection="1">
      <alignment horizontal="center" vertical="center"/>
    </xf>
    <xf numFmtId="0" fontId="22" fillId="20" borderId="99" xfId="0" applyFont="1" applyFill="1" applyBorder="1" applyAlignment="1" applyProtection="1">
      <alignment vertical="center"/>
    </xf>
    <xf numFmtId="167" fontId="10" fillId="20" borderId="100" xfId="0" applyNumberFormat="1" applyFont="1" applyFill="1" applyBorder="1" applyAlignment="1" applyProtection="1">
      <alignment horizontal="center" vertical="center"/>
    </xf>
    <xf numFmtId="167" fontId="10" fillId="20" borderId="101" xfId="0" applyNumberFormat="1" applyFont="1" applyFill="1" applyBorder="1" applyAlignment="1" applyProtection="1">
      <alignment horizontal="center" vertical="center"/>
    </xf>
    <xf numFmtId="0" fontId="22" fillId="20" borderId="84" xfId="0" applyFont="1" applyFill="1" applyBorder="1" applyAlignment="1" applyProtection="1">
      <alignment horizontal="left" vertical="center"/>
    </xf>
    <xf numFmtId="0" fontId="22" fillId="20" borderId="85" xfId="0" applyFont="1" applyFill="1" applyBorder="1" applyAlignment="1" applyProtection="1">
      <alignment horizontal="left" vertical="center"/>
    </xf>
    <xf numFmtId="167" fontId="10" fillId="20" borderId="85" xfId="0" applyNumberFormat="1" applyFont="1" applyFill="1" applyBorder="1" applyAlignment="1" applyProtection="1">
      <alignment horizontal="center" vertical="center"/>
    </xf>
    <xf numFmtId="167" fontId="10" fillId="20" borderId="86" xfId="0" applyNumberFormat="1" applyFont="1" applyFill="1" applyBorder="1" applyAlignment="1" applyProtection="1">
      <alignment horizontal="center" vertical="center"/>
    </xf>
    <xf numFmtId="0" fontId="0" fillId="0" borderId="58" xfId="0" applyBorder="1" applyProtection="1"/>
    <xf numFmtId="0" fontId="2" fillId="0" borderId="83" xfId="0" applyFont="1" applyBorder="1" applyAlignment="1" applyProtection="1">
      <alignment vertical="center"/>
    </xf>
    <xf numFmtId="0" fontId="1" fillId="0" borderId="22" xfId="0" applyFont="1" applyBorder="1" applyAlignment="1" applyProtection="1">
      <alignment vertical="center"/>
    </xf>
    <xf numFmtId="0" fontId="0" fillId="0" borderId="22" xfId="0" applyBorder="1" applyAlignment="1" applyProtection="1">
      <alignment vertical="center"/>
    </xf>
    <xf numFmtId="0" fontId="1" fillId="0" borderId="50" xfId="0" applyFont="1" applyBorder="1" applyAlignment="1" applyProtection="1">
      <alignment vertical="center"/>
    </xf>
    <xf numFmtId="0" fontId="1" fillId="0" borderId="19" xfId="0" applyFont="1" applyBorder="1" applyAlignment="1" applyProtection="1">
      <alignment vertical="center"/>
    </xf>
    <xf numFmtId="0" fontId="1" fillId="0" borderId="1" xfId="0" applyFont="1" applyBorder="1" applyAlignment="1" applyProtection="1">
      <alignment vertical="center"/>
    </xf>
    <xf numFmtId="0" fontId="10" fillId="0" borderId="1" xfId="0" applyFont="1" applyBorder="1" applyAlignment="1" applyProtection="1">
      <alignment vertical="center"/>
    </xf>
    <xf numFmtId="0" fontId="22" fillId="0" borderId="1" xfId="0" applyFont="1" applyBorder="1" applyAlignment="1" applyProtection="1">
      <alignment vertical="center"/>
    </xf>
    <xf numFmtId="0" fontId="19" fillId="0" borderId="1" xfId="0" applyFont="1" applyBorder="1" applyAlignment="1" applyProtection="1">
      <alignment vertical="center"/>
    </xf>
    <xf numFmtId="0" fontId="0" fillId="0" borderId="87" xfId="0" applyBorder="1" applyAlignment="1" applyProtection="1">
      <alignment vertical="center"/>
    </xf>
    <xf numFmtId="0" fontId="19" fillId="0" borderId="17" xfId="0" applyFont="1" applyBorder="1" applyAlignment="1" applyProtection="1">
      <alignment vertical="center"/>
    </xf>
    <xf numFmtId="0" fontId="0" fillId="0" borderId="17" xfId="0" applyBorder="1" applyProtection="1"/>
    <xf numFmtId="167" fontId="10" fillId="2" borderId="8" xfId="0" applyNumberFormat="1" applyFont="1" applyFill="1" applyBorder="1" applyAlignment="1">
      <alignment horizontal="left"/>
    </xf>
    <xf numFmtId="167" fontId="10" fillId="2" borderId="9" xfId="0" applyNumberFormat="1" applyFont="1" applyFill="1" applyBorder="1" applyAlignment="1">
      <alignment horizontal="left"/>
    </xf>
    <xf numFmtId="167" fontId="10" fillId="2" borderId="8" xfId="0" applyNumberFormat="1" applyFont="1" applyFill="1" applyBorder="1" applyAlignment="1">
      <alignment horizontal="left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Followed Hyperlink" xfId="5" builtinId="9" hidden="1"/>
    <cellStyle name="Followed Hyperlink" xfId="6" builtinId="9" hidden="1"/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10CEF4"/>
      <color rgb="FFF2E2EF"/>
      <color rgb="FFD70D9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83.jpeg"/><Relationship Id="rId21" Type="http://schemas.openxmlformats.org/officeDocument/2006/relationships/image" Target="../media/image78.jpeg"/><Relationship Id="rId42" Type="http://schemas.openxmlformats.org/officeDocument/2006/relationships/image" Target="../media/image99.jpeg"/><Relationship Id="rId47" Type="http://schemas.openxmlformats.org/officeDocument/2006/relationships/image" Target="../media/image104.jpeg"/><Relationship Id="rId63" Type="http://schemas.openxmlformats.org/officeDocument/2006/relationships/image" Target="../media/image120.jpeg"/><Relationship Id="rId68" Type="http://schemas.openxmlformats.org/officeDocument/2006/relationships/image" Target="../media/image125.jpeg"/><Relationship Id="rId2" Type="http://schemas.openxmlformats.org/officeDocument/2006/relationships/image" Target="../media/image59.jpeg"/><Relationship Id="rId16" Type="http://schemas.openxmlformats.org/officeDocument/2006/relationships/image" Target="../media/image73.jpeg"/><Relationship Id="rId29" Type="http://schemas.openxmlformats.org/officeDocument/2006/relationships/image" Target="../media/image86.jpeg"/><Relationship Id="rId11" Type="http://schemas.openxmlformats.org/officeDocument/2006/relationships/image" Target="../media/image68.jpeg"/><Relationship Id="rId24" Type="http://schemas.openxmlformats.org/officeDocument/2006/relationships/image" Target="../media/image81.jpeg"/><Relationship Id="rId32" Type="http://schemas.openxmlformats.org/officeDocument/2006/relationships/image" Target="../media/image89.jpeg"/><Relationship Id="rId37" Type="http://schemas.openxmlformats.org/officeDocument/2006/relationships/image" Target="../media/image94.jpeg"/><Relationship Id="rId40" Type="http://schemas.openxmlformats.org/officeDocument/2006/relationships/image" Target="../media/image97.jpeg"/><Relationship Id="rId45" Type="http://schemas.openxmlformats.org/officeDocument/2006/relationships/image" Target="../media/image102.jpeg"/><Relationship Id="rId53" Type="http://schemas.openxmlformats.org/officeDocument/2006/relationships/image" Target="../media/image110.jpeg"/><Relationship Id="rId58" Type="http://schemas.openxmlformats.org/officeDocument/2006/relationships/image" Target="../media/image115.jpeg"/><Relationship Id="rId66" Type="http://schemas.openxmlformats.org/officeDocument/2006/relationships/image" Target="../media/image123.jpeg"/><Relationship Id="rId74" Type="http://schemas.openxmlformats.org/officeDocument/2006/relationships/image" Target="../media/image131.jpeg"/><Relationship Id="rId5" Type="http://schemas.openxmlformats.org/officeDocument/2006/relationships/image" Target="../media/image62.jpeg"/><Relationship Id="rId61" Type="http://schemas.openxmlformats.org/officeDocument/2006/relationships/image" Target="../media/image118.jpeg"/><Relationship Id="rId19" Type="http://schemas.openxmlformats.org/officeDocument/2006/relationships/image" Target="../media/image76.jpeg"/><Relationship Id="rId14" Type="http://schemas.openxmlformats.org/officeDocument/2006/relationships/image" Target="../media/image71.jpeg"/><Relationship Id="rId22" Type="http://schemas.openxmlformats.org/officeDocument/2006/relationships/image" Target="../media/image79.jpeg"/><Relationship Id="rId27" Type="http://schemas.openxmlformats.org/officeDocument/2006/relationships/image" Target="../media/image84.jpeg"/><Relationship Id="rId30" Type="http://schemas.openxmlformats.org/officeDocument/2006/relationships/image" Target="../media/image87.jpeg"/><Relationship Id="rId35" Type="http://schemas.openxmlformats.org/officeDocument/2006/relationships/image" Target="../media/image92.jpeg"/><Relationship Id="rId43" Type="http://schemas.openxmlformats.org/officeDocument/2006/relationships/image" Target="../media/image100.jpeg"/><Relationship Id="rId48" Type="http://schemas.openxmlformats.org/officeDocument/2006/relationships/image" Target="../media/image105.jpeg"/><Relationship Id="rId56" Type="http://schemas.openxmlformats.org/officeDocument/2006/relationships/image" Target="../media/image113.jpeg"/><Relationship Id="rId64" Type="http://schemas.openxmlformats.org/officeDocument/2006/relationships/image" Target="../media/image121.jpeg"/><Relationship Id="rId69" Type="http://schemas.openxmlformats.org/officeDocument/2006/relationships/image" Target="../media/image126.jpeg"/><Relationship Id="rId8" Type="http://schemas.openxmlformats.org/officeDocument/2006/relationships/image" Target="../media/image65.jpeg"/><Relationship Id="rId51" Type="http://schemas.openxmlformats.org/officeDocument/2006/relationships/image" Target="../media/image108.jpeg"/><Relationship Id="rId72" Type="http://schemas.openxmlformats.org/officeDocument/2006/relationships/image" Target="../media/image129.jpeg"/><Relationship Id="rId3" Type="http://schemas.openxmlformats.org/officeDocument/2006/relationships/image" Target="../media/image60.jpeg"/><Relationship Id="rId12" Type="http://schemas.openxmlformats.org/officeDocument/2006/relationships/image" Target="../media/image69.jpeg"/><Relationship Id="rId17" Type="http://schemas.openxmlformats.org/officeDocument/2006/relationships/image" Target="../media/image74.jpeg"/><Relationship Id="rId25" Type="http://schemas.openxmlformats.org/officeDocument/2006/relationships/image" Target="../media/image82.jpeg"/><Relationship Id="rId33" Type="http://schemas.openxmlformats.org/officeDocument/2006/relationships/image" Target="../media/image90.jpeg"/><Relationship Id="rId38" Type="http://schemas.openxmlformats.org/officeDocument/2006/relationships/image" Target="../media/image95.jpeg"/><Relationship Id="rId46" Type="http://schemas.openxmlformats.org/officeDocument/2006/relationships/image" Target="../media/image103.jpeg"/><Relationship Id="rId59" Type="http://schemas.openxmlformats.org/officeDocument/2006/relationships/image" Target="../media/image116.jpeg"/><Relationship Id="rId67" Type="http://schemas.openxmlformats.org/officeDocument/2006/relationships/image" Target="../media/image124.jpeg"/><Relationship Id="rId20" Type="http://schemas.openxmlformats.org/officeDocument/2006/relationships/image" Target="../media/image77.jpeg"/><Relationship Id="rId41" Type="http://schemas.openxmlformats.org/officeDocument/2006/relationships/image" Target="../media/image98.jpeg"/><Relationship Id="rId54" Type="http://schemas.openxmlformats.org/officeDocument/2006/relationships/image" Target="../media/image111.jpeg"/><Relationship Id="rId62" Type="http://schemas.openxmlformats.org/officeDocument/2006/relationships/image" Target="../media/image119.jpeg"/><Relationship Id="rId70" Type="http://schemas.openxmlformats.org/officeDocument/2006/relationships/image" Target="../media/image127.jpeg"/><Relationship Id="rId1" Type="http://schemas.openxmlformats.org/officeDocument/2006/relationships/image" Target="../media/image1.jpeg"/><Relationship Id="rId6" Type="http://schemas.openxmlformats.org/officeDocument/2006/relationships/image" Target="../media/image63.jpeg"/><Relationship Id="rId15" Type="http://schemas.openxmlformats.org/officeDocument/2006/relationships/image" Target="../media/image72.jpeg"/><Relationship Id="rId23" Type="http://schemas.openxmlformats.org/officeDocument/2006/relationships/image" Target="../media/image80.jpeg"/><Relationship Id="rId28" Type="http://schemas.openxmlformats.org/officeDocument/2006/relationships/image" Target="../media/image85.jpeg"/><Relationship Id="rId36" Type="http://schemas.openxmlformats.org/officeDocument/2006/relationships/image" Target="../media/image93.jpeg"/><Relationship Id="rId49" Type="http://schemas.openxmlformats.org/officeDocument/2006/relationships/image" Target="../media/image106.jpeg"/><Relationship Id="rId57" Type="http://schemas.openxmlformats.org/officeDocument/2006/relationships/image" Target="../media/image114.jpeg"/><Relationship Id="rId10" Type="http://schemas.openxmlformats.org/officeDocument/2006/relationships/image" Target="../media/image67.jpeg"/><Relationship Id="rId31" Type="http://schemas.openxmlformats.org/officeDocument/2006/relationships/image" Target="../media/image88.jpeg"/><Relationship Id="rId44" Type="http://schemas.openxmlformats.org/officeDocument/2006/relationships/image" Target="../media/image101.jpeg"/><Relationship Id="rId52" Type="http://schemas.openxmlformats.org/officeDocument/2006/relationships/image" Target="../media/image109.jpeg"/><Relationship Id="rId60" Type="http://schemas.openxmlformats.org/officeDocument/2006/relationships/image" Target="../media/image117.jpeg"/><Relationship Id="rId65" Type="http://schemas.openxmlformats.org/officeDocument/2006/relationships/image" Target="../media/image122.jpeg"/><Relationship Id="rId73" Type="http://schemas.openxmlformats.org/officeDocument/2006/relationships/image" Target="../media/image130.jpeg"/><Relationship Id="rId4" Type="http://schemas.openxmlformats.org/officeDocument/2006/relationships/image" Target="../media/image61.jpeg"/><Relationship Id="rId9" Type="http://schemas.openxmlformats.org/officeDocument/2006/relationships/image" Target="../media/image66.jpeg"/><Relationship Id="rId13" Type="http://schemas.openxmlformats.org/officeDocument/2006/relationships/image" Target="../media/image70.jpeg"/><Relationship Id="rId18" Type="http://schemas.openxmlformats.org/officeDocument/2006/relationships/image" Target="../media/image75.jpeg"/><Relationship Id="rId39" Type="http://schemas.openxmlformats.org/officeDocument/2006/relationships/image" Target="../media/image96.jpeg"/><Relationship Id="rId34" Type="http://schemas.openxmlformats.org/officeDocument/2006/relationships/image" Target="../media/image91.jpeg"/><Relationship Id="rId50" Type="http://schemas.openxmlformats.org/officeDocument/2006/relationships/image" Target="../media/image107.jpeg"/><Relationship Id="rId55" Type="http://schemas.openxmlformats.org/officeDocument/2006/relationships/image" Target="../media/image112.jpeg"/><Relationship Id="rId7" Type="http://schemas.openxmlformats.org/officeDocument/2006/relationships/image" Target="../media/image64.jpeg"/><Relationship Id="rId71" Type="http://schemas.openxmlformats.org/officeDocument/2006/relationships/image" Target="../media/image128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19050</xdr:rowOff>
    </xdr:from>
    <xdr:to>
      <xdr:col>2</xdr:col>
      <xdr:colOff>857250</xdr:colOff>
      <xdr:row>3</xdr:row>
      <xdr:rowOff>390525</xdr:rowOff>
    </xdr:to>
    <xdr:pic>
      <xdr:nvPicPr>
        <xdr:cNvPr id="2" name="Slika 1" descr="E:\LOGO MODR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57175"/>
          <a:ext cx="2152650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209551</xdr:colOff>
      <xdr:row>5</xdr:row>
      <xdr:rowOff>104775</xdr:rowOff>
    </xdr:from>
    <xdr:to>
      <xdr:col>1</xdr:col>
      <xdr:colOff>133351</xdr:colOff>
      <xdr:row>8</xdr:row>
      <xdr:rowOff>186393</xdr:rowOff>
    </xdr:to>
    <xdr:pic>
      <xdr:nvPicPr>
        <xdr:cNvPr id="64" name="Slika 63" descr="E:\SLIKE MORPHO PRODUKTOV\01 - tvorine\V.001 - SHELLS\set pomanjšan\za order form\1.jpg">
          <a:extLst>
            <a:ext uri="{FF2B5EF4-FFF2-40B4-BE49-F238E27FC236}">
              <a16:creationId xmlns:a16="http://schemas.microsoft.com/office/drawing/2014/main" id="{D6FC66DE-9009-47C2-948F-81C9F8185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1" y="1600200"/>
          <a:ext cx="914400" cy="767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9</xdr:row>
      <xdr:rowOff>28575</xdr:rowOff>
    </xdr:from>
    <xdr:to>
      <xdr:col>1</xdr:col>
      <xdr:colOff>66674</xdr:colOff>
      <xdr:row>12</xdr:row>
      <xdr:rowOff>214387</xdr:rowOff>
    </xdr:to>
    <xdr:pic>
      <xdr:nvPicPr>
        <xdr:cNvPr id="73" name="Slika 72" descr="E:\SLIKE MORPHO PRODUKTOV\01 - tvorine\V.002 - VACUUMS\SET POMANJŠAN\za order form\Nova mapa\set.jpg">
          <a:extLst>
            <a:ext uri="{FF2B5EF4-FFF2-40B4-BE49-F238E27FC236}">
              <a16:creationId xmlns:a16="http://schemas.microsoft.com/office/drawing/2014/main" id="{F46D47DF-33EA-484A-8275-05338A945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438400"/>
          <a:ext cx="876299" cy="8716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43297</xdr:rowOff>
    </xdr:from>
    <xdr:to>
      <xdr:col>2</xdr:col>
      <xdr:colOff>173182</xdr:colOff>
      <xdr:row>26</xdr:row>
      <xdr:rowOff>86370</xdr:rowOff>
    </xdr:to>
    <xdr:pic>
      <xdr:nvPicPr>
        <xdr:cNvPr id="76" name="Slika 75" descr="E:\SLIKE MORPHO PRODUKTOV\01 - tvorine\V.007 - THE PINCHES\set pomanjšan\Nova mapa\set.jpg">
          <a:extLst>
            <a:ext uri="{FF2B5EF4-FFF2-40B4-BE49-F238E27FC236}">
              <a16:creationId xmlns:a16="http://schemas.microsoft.com/office/drawing/2014/main" id="{B3E0DF87-C24C-48E4-8424-50B2E5219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89865"/>
          <a:ext cx="1498023" cy="111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228601</xdr:colOff>
      <xdr:row>27</xdr:row>
      <xdr:rowOff>9525</xdr:rowOff>
    </xdr:from>
    <xdr:to>
      <xdr:col>1</xdr:col>
      <xdr:colOff>19051</xdr:colOff>
      <xdr:row>30</xdr:row>
      <xdr:rowOff>96249</xdr:rowOff>
    </xdr:to>
    <xdr:pic>
      <xdr:nvPicPr>
        <xdr:cNvPr id="84" name="Slika 83" descr="E:\SLIKE MORPHO PRODUKTOV\01 - tvorine\V.008 - BLOBS\set pomanj\1.jpg">
          <a:extLst>
            <a:ext uri="{FF2B5EF4-FFF2-40B4-BE49-F238E27FC236}">
              <a16:creationId xmlns:a16="http://schemas.microsoft.com/office/drawing/2014/main" id="{BF01C390-4227-4D59-A407-021CCFF9D4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6648450"/>
          <a:ext cx="781050" cy="743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46</xdr:row>
      <xdr:rowOff>47625</xdr:rowOff>
    </xdr:from>
    <xdr:to>
      <xdr:col>1</xdr:col>
      <xdr:colOff>295275</xdr:colOff>
      <xdr:row>51</xdr:row>
      <xdr:rowOff>139947</xdr:rowOff>
    </xdr:to>
    <xdr:pic>
      <xdr:nvPicPr>
        <xdr:cNvPr id="85" name="Slika 84" descr="E:\SLIKE MORPHO PRODUKTOV\01 - tvorine\V.015 - ORBS\set pomanj\1.jpg">
          <a:extLst>
            <a:ext uri="{FF2B5EF4-FFF2-40B4-BE49-F238E27FC236}">
              <a16:creationId xmlns:a16="http://schemas.microsoft.com/office/drawing/2014/main" id="{136E5DD0-8974-4F1C-980F-5CD2A216F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696575"/>
          <a:ext cx="1171575" cy="1168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276225</xdr:colOff>
      <xdr:row>52</xdr:row>
      <xdr:rowOff>57151</xdr:rowOff>
    </xdr:from>
    <xdr:to>
      <xdr:col>1</xdr:col>
      <xdr:colOff>76200</xdr:colOff>
      <xdr:row>55</xdr:row>
      <xdr:rowOff>175761</xdr:rowOff>
    </xdr:to>
    <xdr:pic>
      <xdr:nvPicPr>
        <xdr:cNvPr id="89" name="Slika 88" descr="E:\SLIKE MORPHO PRODUKTOV\01 - tvorine\V.016 - SPHERES\set poman\1.jpg">
          <a:extLst>
            <a:ext uri="{FF2B5EF4-FFF2-40B4-BE49-F238E27FC236}">
              <a16:creationId xmlns:a16="http://schemas.microsoft.com/office/drawing/2014/main" id="{BD7940F5-E3B0-44D9-AA20-FBDD3E163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1991976"/>
          <a:ext cx="790575" cy="804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56</xdr:row>
      <xdr:rowOff>28575</xdr:rowOff>
    </xdr:from>
    <xdr:to>
      <xdr:col>1</xdr:col>
      <xdr:colOff>133350</xdr:colOff>
      <xdr:row>59</xdr:row>
      <xdr:rowOff>204258</xdr:rowOff>
    </xdr:to>
    <xdr:pic>
      <xdr:nvPicPr>
        <xdr:cNvPr id="92" name="Slika 91" descr="E:\SLIKE MORPHO PRODUKTOV\01 - tvorine\V.017 - BALLS\set pomanjš\Nova mapa\set.jpg">
          <a:extLst>
            <a:ext uri="{FF2B5EF4-FFF2-40B4-BE49-F238E27FC236}">
              <a16:creationId xmlns:a16="http://schemas.microsoft.com/office/drawing/2014/main" id="{F2F1A4A5-38AB-4BBF-B104-40F5E1932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2877800"/>
          <a:ext cx="952500" cy="861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57152</xdr:colOff>
      <xdr:row>60</xdr:row>
      <xdr:rowOff>200026</xdr:rowOff>
    </xdr:from>
    <xdr:to>
      <xdr:col>2</xdr:col>
      <xdr:colOff>24111</xdr:colOff>
      <xdr:row>63</xdr:row>
      <xdr:rowOff>152400</xdr:rowOff>
    </xdr:to>
    <xdr:pic>
      <xdr:nvPicPr>
        <xdr:cNvPr id="93" name="Slika 92" descr="E:\SLIKE MORPHO PRODUKTOV\01 - tvorine\V.018 - ORBITALS\set pomanj\1.jpg">
          <a:extLst>
            <a:ext uri="{FF2B5EF4-FFF2-40B4-BE49-F238E27FC236}">
              <a16:creationId xmlns:a16="http://schemas.microsoft.com/office/drawing/2014/main" id="{D3046A60-70E4-4831-80EB-59F15A594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2" y="13716001"/>
          <a:ext cx="1290934" cy="704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314325</xdr:colOff>
      <xdr:row>64</xdr:row>
      <xdr:rowOff>19050</xdr:rowOff>
    </xdr:from>
    <xdr:to>
      <xdr:col>1</xdr:col>
      <xdr:colOff>314325</xdr:colOff>
      <xdr:row>67</xdr:row>
      <xdr:rowOff>177241</xdr:rowOff>
    </xdr:to>
    <xdr:pic>
      <xdr:nvPicPr>
        <xdr:cNvPr id="94" name="Slika 93" descr="E:\SLIKE MORPHO PRODUKTOV\01 - tvorine\V.019 - 3-GLOBE\pomanjš\01.jpg">
          <a:extLst>
            <a:ext uri="{FF2B5EF4-FFF2-40B4-BE49-F238E27FC236}">
              <a16:creationId xmlns:a16="http://schemas.microsoft.com/office/drawing/2014/main" id="{CBE28906-F5BD-4FB1-B332-D1085CA6E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4535150"/>
          <a:ext cx="990600" cy="84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485775</xdr:colOff>
      <xdr:row>68</xdr:row>
      <xdr:rowOff>57150</xdr:rowOff>
    </xdr:from>
    <xdr:to>
      <xdr:col>1</xdr:col>
      <xdr:colOff>29603</xdr:colOff>
      <xdr:row>71</xdr:row>
      <xdr:rowOff>123825</xdr:rowOff>
    </xdr:to>
    <xdr:pic>
      <xdr:nvPicPr>
        <xdr:cNvPr id="97" name="Slika 96" descr="E:\SLIKE MORPHO PRODUKTOV\01 - tvorine\V.020 - HEMISPHERE\pomanjš\01.jpg">
          <a:extLst>
            <a:ext uri="{FF2B5EF4-FFF2-40B4-BE49-F238E27FC236}">
              <a16:creationId xmlns:a16="http://schemas.microsoft.com/office/drawing/2014/main" id="{E754415E-E653-4AF6-B44C-2D2C6F030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5735300"/>
          <a:ext cx="534428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73</xdr:row>
      <xdr:rowOff>133350</xdr:rowOff>
    </xdr:from>
    <xdr:to>
      <xdr:col>2</xdr:col>
      <xdr:colOff>19050</xdr:colOff>
      <xdr:row>78</xdr:row>
      <xdr:rowOff>145161</xdr:rowOff>
    </xdr:to>
    <xdr:pic>
      <xdr:nvPicPr>
        <xdr:cNvPr id="70" name="Slika 69" descr="E:\SLIKE MORPHO PRODUKTOV\01 - tvorine\V.022 - BRICKS\set pomanj\1.jpg">
          <a:extLst>
            <a:ext uri="{FF2B5EF4-FFF2-40B4-BE49-F238E27FC236}">
              <a16:creationId xmlns:a16="http://schemas.microsoft.com/office/drawing/2014/main" id="{5ACFAA59-4005-40A4-928A-2F6650FB1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649700"/>
          <a:ext cx="1295400" cy="1088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79</xdr:row>
      <xdr:rowOff>28576</xdr:rowOff>
    </xdr:from>
    <xdr:to>
      <xdr:col>1</xdr:col>
      <xdr:colOff>161925</xdr:colOff>
      <xdr:row>82</xdr:row>
      <xdr:rowOff>181238</xdr:rowOff>
    </xdr:to>
    <xdr:pic>
      <xdr:nvPicPr>
        <xdr:cNvPr id="72" name="Slika 71" descr="E:\SLIKE MORPHO PRODUKTOV\01 - tvorine\V.023 - GEMS\set pomanj\2.jpg">
          <a:extLst>
            <a:ext uri="{FF2B5EF4-FFF2-40B4-BE49-F238E27FC236}">
              <a16:creationId xmlns:a16="http://schemas.microsoft.com/office/drawing/2014/main" id="{98E3EDB9-D0F2-43A6-9110-A559110483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30776"/>
          <a:ext cx="923925" cy="838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146050</xdr:colOff>
      <xdr:row>84</xdr:row>
      <xdr:rowOff>7408</xdr:rowOff>
    </xdr:from>
    <xdr:to>
      <xdr:col>1</xdr:col>
      <xdr:colOff>24341</xdr:colOff>
      <xdr:row>87</xdr:row>
      <xdr:rowOff>177911</xdr:rowOff>
    </xdr:to>
    <xdr:pic>
      <xdr:nvPicPr>
        <xdr:cNvPr id="77" name="Slika 76" descr="E:\SLIKE MORPHO PRODUKTOV\01 - tvorine\V.025 - PRISMS\set pom\1.jpg">
          <a:extLst>
            <a:ext uri="{FF2B5EF4-FFF2-40B4-BE49-F238E27FC236}">
              <a16:creationId xmlns:a16="http://schemas.microsoft.com/office/drawing/2014/main" id="{94CF7105-9EF3-43FF-ABB9-34A6EB31B8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18895483"/>
          <a:ext cx="868891" cy="856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88</xdr:row>
      <xdr:rowOff>61914</xdr:rowOff>
    </xdr:from>
    <xdr:to>
      <xdr:col>1</xdr:col>
      <xdr:colOff>122237</xdr:colOff>
      <xdr:row>91</xdr:row>
      <xdr:rowOff>199313</xdr:rowOff>
    </xdr:to>
    <xdr:pic>
      <xdr:nvPicPr>
        <xdr:cNvPr id="79" name="Slika 78" descr="E:\SLIKE MORPHO PRODUKTOV\01 - tvorine\V.026 - DELTOIDS\set poma\1.jpg">
          <a:extLst>
            <a:ext uri="{FF2B5EF4-FFF2-40B4-BE49-F238E27FC236}">
              <a16:creationId xmlns:a16="http://schemas.microsoft.com/office/drawing/2014/main" id="{E36FA5F3-B6F0-457C-BE38-54A1EA0EB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9864389"/>
          <a:ext cx="903287" cy="823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227012</xdr:colOff>
      <xdr:row>92</xdr:row>
      <xdr:rowOff>30163</xdr:rowOff>
    </xdr:from>
    <xdr:to>
      <xdr:col>0</xdr:col>
      <xdr:colOff>987424</xdr:colOff>
      <xdr:row>95</xdr:row>
      <xdr:rowOff>140336</xdr:rowOff>
    </xdr:to>
    <xdr:pic>
      <xdr:nvPicPr>
        <xdr:cNvPr id="82" name="Slika 81" descr="E:\SLIKE MORPHO PRODUKTOV\01 - tvorine\V.027 - EPISILONS\set poman\1.jpg">
          <a:extLst>
            <a:ext uri="{FF2B5EF4-FFF2-40B4-BE49-F238E27FC236}">
              <a16:creationId xmlns:a16="http://schemas.microsoft.com/office/drawing/2014/main" id="{0DC07990-A265-42AB-B7CF-0BE011F02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012" y="20747038"/>
          <a:ext cx="760412" cy="7959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276225</xdr:colOff>
      <xdr:row>96</xdr:row>
      <xdr:rowOff>19051</xdr:rowOff>
    </xdr:from>
    <xdr:to>
      <xdr:col>1</xdr:col>
      <xdr:colOff>95250</xdr:colOff>
      <xdr:row>99</xdr:row>
      <xdr:rowOff>179309</xdr:rowOff>
    </xdr:to>
    <xdr:pic>
      <xdr:nvPicPr>
        <xdr:cNvPr id="86" name="Slika 85" descr="E:\SLIKE MORPHO PRODUKTOV\01 - tvorine\V.028 - TRAPEZIUS\set pom\1.jpg">
          <a:extLst>
            <a:ext uri="{FF2B5EF4-FFF2-40B4-BE49-F238E27FC236}">
              <a16:creationId xmlns:a16="http://schemas.microsoft.com/office/drawing/2014/main" id="{CC317C59-7C76-45A4-8902-786FA16A8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1650326"/>
          <a:ext cx="809625" cy="846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352425</xdr:colOff>
      <xdr:row>101</xdr:row>
      <xdr:rowOff>38101</xdr:rowOff>
    </xdr:from>
    <xdr:to>
      <xdr:col>1</xdr:col>
      <xdr:colOff>238125</xdr:colOff>
      <xdr:row>104</xdr:row>
      <xdr:rowOff>222028</xdr:rowOff>
    </xdr:to>
    <xdr:pic>
      <xdr:nvPicPr>
        <xdr:cNvPr id="87" name="Slika 86" descr="E:\SLIKE MORPHO PRODUKTOV\01 - tvorine\V.029 - SIRUS\set pom\1.jpg">
          <a:extLst>
            <a:ext uri="{FF2B5EF4-FFF2-40B4-BE49-F238E27FC236}">
              <a16:creationId xmlns:a16="http://schemas.microsoft.com/office/drawing/2014/main" id="{5174A7FA-6CC0-4F71-9C1E-957171689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2755226"/>
          <a:ext cx="876300" cy="869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323850</xdr:colOff>
      <xdr:row>105</xdr:row>
      <xdr:rowOff>28575</xdr:rowOff>
    </xdr:from>
    <xdr:to>
      <xdr:col>1</xdr:col>
      <xdr:colOff>211721</xdr:colOff>
      <xdr:row>108</xdr:row>
      <xdr:rowOff>190500</xdr:rowOff>
    </xdr:to>
    <xdr:pic>
      <xdr:nvPicPr>
        <xdr:cNvPr id="88" name="Slika 87" descr="E:\SLIKE MORPHO PRODUKTOV\01 - tvorine\V.030 - POLARIS\set pom\1.jpg">
          <a:extLst>
            <a:ext uri="{FF2B5EF4-FFF2-40B4-BE49-F238E27FC236}">
              <a16:creationId xmlns:a16="http://schemas.microsoft.com/office/drawing/2014/main" id="{494667D6-9CC3-4E23-9CAC-AB71ECBD2C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3660100"/>
          <a:ext cx="878471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109</xdr:row>
      <xdr:rowOff>76200</xdr:rowOff>
    </xdr:from>
    <xdr:to>
      <xdr:col>2</xdr:col>
      <xdr:colOff>73280</xdr:colOff>
      <xdr:row>115</xdr:row>
      <xdr:rowOff>104775</xdr:rowOff>
    </xdr:to>
    <xdr:pic>
      <xdr:nvPicPr>
        <xdr:cNvPr id="90" name="Slika 89" descr="E:\SLIKE MORPHO PRODUKTOV\01 - tvorine\V.031 - CENTAURI\set pom\1.jpg">
          <a:extLst>
            <a:ext uri="{FF2B5EF4-FFF2-40B4-BE49-F238E27FC236}">
              <a16:creationId xmlns:a16="http://schemas.microsoft.com/office/drawing/2014/main" id="{1211840D-C913-4DCE-92C5-5FB2219C3B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4622125"/>
          <a:ext cx="1321055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257175</xdr:colOff>
      <xdr:row>117</xdr:row>
      <xdr:rowOff>19050</xdr:rowOff>
    </xdr:from>
    <xdr:to>
      <xdr:col>1</xdr:col>
      <xdr:colOff>219075</xdr:colOff>
      <xdr:row>121</xdr:row>
      <xdr:rowOff>166688</xdr:rowOff>
    </xdr:to>
    <xdr:pic>
      <xdr:nvPicPr>
        <xdr:cNvPr id="95" name="Slika 94" descr="E:\SLIKE MORPHO PRODUKTOV\01 - tvorine\V.033 - ALGEBRAS\set pom\1.jpg">
          <a:extLst>
            <a:ext uri="{FF2B5EF4-FFF2-40B4-BE49-F238E27FC236}">
              <a16:creationId xmlns:a16="http://schemas.microsoft.com/office/drawing/2014/main" id="{F61075A6-700F-4909-AE39-293E698A1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6231850"/>
          <a:ext cx="952500" cy="1014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19052</xdr:rowOff>
    </xdr:from>
    <xdr:to>
      <xdr:col>2</xdr:col>
      <xdr:colOff>133349</xdr:colOff>
      <xdr:row>126</xdr:row>
      <xdr:rowOff>140019</xdr:rowOff>
    </xdr:to>
    <xdr:pic>
      <xdr:nvPicPr>
        <xdr:cNvPr id="98" name="Slika 97" descr="E:\SLIKE MORPHO PRODUKTOV\01 - tvorine\V.034 - PITAGORAS\set pom\1.jpg">
          <a:extLst>
            <a:ext uri="{FF2B5EF4-FFF2-40B4-BE49-F238E27FC236}">
              <a16:creationId xmlns:a16="http://schemas.microsoft.com/office/drawing/2014/main" id="{1E26FAE3-F6E8-4F82-9A9F-437557431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8152"/>
          <a:ext cx="1457324" cy="987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142876</xdr:colOff>
      <xdr:row>127</xdr:row>
      <xdr:rowOff>47625</xdr:rowOff>
    </xdr:from>
    <xdr:to>
      <xdr:col>2</xdr:col>
      <xdr:colOff>66675</xdr:colOff>
      <xdr:row>131</xdr:row>
      <xdr:rowOff>194043</xdr:rowOff>
    </xdr:to>
    <xdr:pic>
      <xdr:nvPicPr>
        <xdr:cNvPr id="99" name="Slika 98" descr="E:\SLIKE MORPHO PRODUKTOV\01 - tvorine\V.035 - THEOREMS\set pom\1.jpg">
          <a:extLst>
            <a:ext uri="{FF2B5EF4-FFF2-40B4-BE49-F238E27FC236}">
              <a16:creationId xmlns:a16="http://schemas.microsoft.com/office/drawing/2014/main" id="{CD78FD46-F2D6-43A9-B85E-28664782C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28213050"/>
          <a:ext cx="1247774" cy="1013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85725</xdr:rowOff>
    </xdr:from>
    <xdr:to>
      <xdr:col>2</xdr:col>
      <xdr:colOff>137810</xdr:colOff>
      <xdr:row>138</xdr:row>
      <xdr:rowOff>133350</xdr:rowOff>
    </xdr:to>
    <xdr:pic>
      <xdr:nvPicPr>
        <xdr:cNvPr id="103" name="Slika 102" descr="E:\SLIKE MORPHO PRODUKTOV\01 - tvorine\V.042 - HUECOS XL   -NOVI\SET POM\1.jpg">
          <a:extLst>
            <a:ext uri="{FF2B5EF4-FFF2-40B4-BE49-F238E27FC236}">
              <a16:creationId xmlns:a16="http://schemas.microsoft.com/office/drawing/2014/main" id="{E600EBCB-4872-4A3E-9ABB-E23050B1B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737050"/>
          <a:ext cx="1461785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139</xdr:row>
      <xdr:rowOff>28575</xdr:rowOff>
    </xdr:from>
    <xdr:to>
      <xdr:col>1</xdr:col>
      <xdr:colOff>314325</xdr:colOff>
      <xdr:row>143</xdr:row>
      <xdr:rowOff>135874</xdr:rowOff>
    </xdr:to>
    <xdr:pic>
      <xdr:nvPicPr>
        <xdr:cNvPr id="106" name="Slika 105" descr="E:\SLIKE MORPHO PRODUKTOV\01 - tvorine\V.043 - TOPPERS\SET POMAN\1.jpg">
          <a:extLst>
            <a:ext uri="{FF2B5EF4-FFF2-40B4-BE49-F238E27FC236}">
              <a16:creationId xmlns:a16="http://schemas.microsoft.com/office/drawing/2014/main" id="{39C4E3E6-8560-4963-83DF-74393BEBD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0965775"/>
          <a:ext cx="1076325" cy="974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144</xdr:row>
      <xdr:rowOff>47624</xdr:rowOff>
    </xdr:from>
    <xdr:to>
      <xdr:col>2</xdr:col>
      <xdr:colOff>270090</xdr:colOff>
      <xdr:row>149</xdr:row>
      <xdr:rowOff>142874</xdr:rowOff>
    </xdr:to>
    <xdr:pic>
      <xdr:nvPicPr>
        <xdr:cNvPr id="107" name="Slika 106" descr="E:\SLIKE MORPHO PRODUKTOV\01 - tvorine\V.044 - RIDGES\SET POM\1.jpg">
          <a:extLst>
            <a:ext uri="{FF2B5EF4-FFF2-40B4-BE49-F238E27FC236}">
              <a16:creationId xmlns:a16="http://schemas.microsoft.com/office/drawing/2014/main" id="{37EB3DED-0ACD-420F-8878-DAA23F624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31861124"/>
          <a:ext cx="148929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150</xdr:row>
      <xdr:rowOff>114300</xdr:rowOff>
    </xdr:from>
    <xdr:to>
      <xdr:col>1</xdr:col>
      <xdr:colOff>266701</xdr:colOff>
      <xdr:row>155</xdr:row>
      <xdr:rowOff>91775</xdr:rowOff>
    </xdr:to>
    <xdr:pic>
      <xdr:nvPicPr>
        <xdr:cNvPr id="108" name="Slika 107" descr="E:\SLIKE MORPHO PRODUKTOV\01 - tvorine\V.045 - CONES 01\set\POM\1.jpg">
          <a:extLst>
            <a:ext uri="{FF2B5EF4-FFF2-40B4-BE49-F238E27FC236}">
              <a16:creationId xmlns:a16="http://schemas.microsoft.com/office/drawing/2014/main" id="{53702EF3-9FE3-4421-AB62-68BD55E8D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33213675"/>
          <a:ext cx="1038226" cy="1053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156</xdr:row>
      <xdr:rowOff>47625</xdr:rowOff>
    </xdr:from>
    <xdr:to>
      <xdr:col>2</xdr:col>
      <xdr:colOff>47625</xdr:colOff>
      <xdr:row>161</xdr:row>
      <xdr:rowOff>173831</xdr:rowOff>
    </xdr:to>
    <xdr:pic>
      <xdr:nvPicPr>
        <xdr:cNvPr id="109" name="Slika 108" descr="E:\SLIKE MORPHO PRODUKTOV\01 - tvorine\V.046 - CONES 02\set\POMANJ\CONES 02.jpg">
          <a:extLst>
            <a:ext uri="{FF2B5EF4-FFF2-40B4-BE49-F238E27FC236}">
              <a16:creationId xmlns:a16="http://schemas.microsoft.com/office/drawing/2014/main" id="{9ACF8AB0-9E2E-449D-9970-0B300E310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4432875"/>
          <a:ext cx="1190625" cy="1202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162</xdr:row>
      <xdr:rowOff>28575</xdr:rowOff>
    </xdr:from>
    <xdr:to>
      <xdr:col>1</xdr:col>
      <xdr:colOff>314324</xdr:colOff>
      <xdr:row>165</xdr:row>
      <xdr:rowOff>236219</xdr:rowOff>
    </xdr:to>
    <xdr:pic>
      <xdr:nvPicPr>
        <xdr:cNvPr id="110" name="Slika 109" descr="E:\SLIKE MORPHO PRODUKTOV\01 - tvorine\V.047 - BLADES 01\Nova mapa\2.jpg">
          <a:extLst>
            <a:ext uri="{FF2B5EF4-FFF2-40B4-BE49-F238E27FC236}">
              <a16:creationId xmlns:a16="http://schemas.microsoft.com/office/drawing/2014/main" id="{1A4D2B4E-631D-4D82-9EEB-D815F9EA6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699700"/>
          <a:ext cx="1142999" cy="931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152399</xdr:colOff>
      <xdr:row>166</xdr:row>
      <xdr:rowOff>9525</xdr:rowOff>
    </xdr:from>
    <xdr:to>
      <xdr:col>1</xdr:col>
      <xdr:colOff>276224</xdr:colOff>
      <xdr:row>169</xdr:row>
      <xdr:rowOff>204025</xdr:rowOff>
    </xdr:to>
    <xdr:pic>
      <xdr:nvPicPr>
        <xdr:cNvPr id="111" name="Slika 110" descr="E:\SLIKE MORPHO PRODUKTOV\01 - tvorine\V.049 - BLADES 01 DT\MANJŠA VELIKOST\Nova mapa\1.jpg">
          <a:extLst>
            <a:ext uri="{FF2B5EF4-FFF2-40B4-BE49-F238E27FC236}">
              <a16:creationId xmlns:a16="http://schemas.microsoft.com/office/drawing/2014/main" id="{E8533EB3-5AF4-46FD-8568-1BCBE3038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99" y="36652200"/>
          <a:ext cx="1114425" cy="908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171</xdr:row>
      <xdr:rowOff>38100</xdr:rowOff>
    </xdr:from>
    <xdr:to>
      <xdr:col>2</xdr:col>
      <xdr:colOff>240421</xdr:colOff>
      <xdr:row>175</xdr:row>
      <xdr:rowOff>142875</xdr:rowOff>
    </xdr:to>
    <xdr:pic>
      <xdr:nvPicPr>
        <xdr:cNvPr id="113" name="Slika 112" descr="E:\SLIKE MORPHO PRODUKTOV\01 - tvorine\V.050 - BLADES 02\MANJŠA VELIKOST\050\Nova mapa\BladesC1-4_varianta2full.jpg">
          <a:extLst>
            <a:ext uri="{FF2B5EF4-FFF2-40B4-BE49-F238E27FC236}">
              <a16:creationId xmlns:a16="http://schemas.microsoft.com/office/drawing/2014/main" id="{24B080B6-C241-4776-B1A8-97701AC2D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37785675"/>
          <a:ext cx="154534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28575</xdr:rowOff>
    </xdr:from>
    <xdr:to>
      <xdr:col>2</xdr:col>
      <xdr:colOff>227764</xdr:colOff>
      <xdr:row>181</xdr:row>
      <xdr:rowOff>182691</xdr:rowOff>
    </xdr:to>
    <xdr:pic>
      <xdr:nvPicPr>
        <xdr:cNvPr id="114" name="Slika 113" descr="E:\SLIKE MORPHO PRODUKTOV\01 - tvorine\V.051 - BLADES 02 DT\MANJŠA VELIKOST\051\1.jpg">
          <a:extLst>
            <a:ext uri="{FF2B5EF4-FFF2-40B4-BE49-F238E27FC236}">
              <a16:creationId xmlns:a16="http://schemas.microsoft.com/office/drawing/2014/main" id="{083D7C6F-889B-464E-873B-826EB86AC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071550"/>
          <a:ext cx="1551739" cy="782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314324</xdr:colOff>
      <xdr:row>182</xdr:row>
      <xdr:rowOff>28576</xdr:rowOff>
    </xdr:from>
    <xdr:to>
      <xdr:col>1</xdr:col>
      <xdr:colOff>307163</xdr:colOff>
      <xdr:row>186</xdr:row>
      <xdr:rowOff>152400</xdr:rowOff>
    </xdr:to>
    <xdr:pic>
      <xdr:nvPicPr>
        <xdr:cNvPr id="115" name="Slika 114" descr="E:\SLIKE MORPHO PRODUKTOV\01 - tvorine\V.052 - BLADES 03\MANJŠA VELIKOST\Nova mapa\1.jpg">
          <a:extLst>
            <a:ext uri="{FF2B5EF4-FFF2-40B4-BE49-F238E27FC236}">
              <a16:creationId xmlns:a16="http://schemas.microsoft.com/office/drawing/2014/main" id="{95FCF7D1-8D72-4B73-BC39-801AF6C34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4" y="39909751"/>
          <a:ext cx="983439" cy="847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304800</xdr:colOff>
      <xdr:row>187</xdr:row>
      <xdr:rowOff>9524</xdr:rowOff>
    </xdr:from>
    <xdr:to>
      <xdr:col>2</xdr:col>
      <xdr:colOff>47625</xdr:colOff>
      <xdr:row>191</xdr:row>
      <xdr:rowOff>194537</xdr:rowOff>
    </xdr:to>
    <xdr:pic>
      <xdr:nvPicPr>
        <xdr:cNvPr id="116" name="Slika 115" descr="E:\SLIKE MORPHO PRODUKTOV\01 - tvorine\V.053 - BLADES 03 DT\Nova mapa\1.jpg">
          <a:extLst>
            <a:ext uri="{FF2B5EF4-FFF2-40B4-BE49-F238E27FC236}">
              <a16:creationId xmlns:a16="http://schemas.microsoft.com/office/drawing/2014/main" id="{ACAF9786-70BF-4EAD-A61F-E652C70EB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40824149"/>
          <a:ext cx="1066800" cy="908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66675</xdr:rowOff>
    </xdr:from>
    <xdr:to>
      <xdr:col>2</xdr:col>
      <xdr:colOff>291233</xdr:colOff>
      <xdr:row>197</xdr:row>
      <xdr:rowOff>138456</xdr:rowOff>
    </xdr:to>
    <xdr:pic>
      <xdr:nvPicPr>
        <xdr:cNvPr id="117" name="Slika 116" descr="E:\SLIKE MORPHO PRODUKTOV\01 - tvorine\V.054 - EDGIES 01\MANJŠA VELIKOST\Nova mapa\1.jpg">
          <a:extLst>
            <a:ext uri="{FF2B5EF4-FFF2-40B4-BE49-F238E27FC236}">
              <a16:creationId xmlns:a16="http://schemas.microsoft.com/office/drawing/2014/main" id="{C5C04FDF-7A74-4294-AF6B-B217A30AF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157650"/>
          <a:ext cx="1615208" cy="852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199</xdr:row>
      <xdr:rowOff>112357</xdr:rowOff>
    </xdr:from>
    <xdr:to>
      <xdr:col>2</xdr:col>
      <xdr:colOff>219075</xdr:colOff>
      <xdr:row>203</xdr:row>
      <xdr:rowOff>155297</xdr:rowOff>
    </xdr:to>
    <xdr:pic>
      <xdr:nvPicPr>
        <xdr:cNvPr id="118" name="Slika 117" descr="E:\SLIKE MORPHO PRODUKTOV\01 - tvorine\V.055 - EDGIES 01 DT\MANJŠA VELIKOST\Nova mapa\1.jpg">
          <a:extLst>
            <a:ext uri="{FF2B5EF4-FFF2-40B4-BE49-F238E27FC236}">
              <a16:creationId xmlns:a16="http://schemas.microsoft.com/office/drawing/2014/main" id="{38A2A759-705D-4F22-A7E9-12FFE1DAC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346332"/>
          <a:ext cx="1543050" cy="823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204</xdr:row>
      <xdr:rowOff>123825</xdr:rowOff>
    </xdr:from>
    <xdr:to>
      <xdr:col>2</xdr:col>
      <xdr:colOff>236153</xdr:colOff>
      <xdr:row>210</xdr:row>
      <xdr:rowOff>66675</xdr:rowOff>
    </xdr:to>
    <xdr:pic>
      <xdr:nvPicPr>
        <xdr:cNvPr id="120" name="Slika 119" descr="E:\SLIKE MORPHO PRODUKTOV\01 - tvorine\V.056 - EDGIES 02\MANJŠA VELIKOST\Nova mapa\1.jpg">
          <a:extLst>
            <a:ext uri="{FF2B5EF4-FFF2-40B4-BE49-F238E27FC236}">
              <a16:creationId xmlns:a16="http://schemas.microsoft.com/office/drawing/2014/main" id="{E8FF9365-C8D7-4388-9081-75FADF13DD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157900"/>
          <a:ext cx="1560128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211</xdr:row>
      <xdr:rowOff>123824</xdr:rowOff>
    </xdr:from>
    <xdr:to>
      <xdr:col>2</xdr:col>
      <xdr:colOff>200026</xdr:colOff>
      <xdr:row>217</xdr:row>
      <xdr:rowOff>23917</xdr:rowOff>
    </xdr:to>
    <xdr:pic>
      <xdr:nvPicPr>
        <xdr:cNvPr id="121" name="Slika 120" descr="E:\SLIKE MORPHO PRODUKTOV\01 - tvorine\V.057 - EDGIES 02 DT\Nova mapa\1.jpg">
          <a:extLst>
            <a:ext uri="{FF2B5EF4-FFF2-40B4-BE49-F238E27FC236}">
              <a16:creationId xmlns:a16="http://schemas.microsoft.com/office/drawing/2014/main" id="{5AD2BD21-1825-4D58-AD64-0063B684D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5510449"/>
          <a:ext cx="1524000" cy="10430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218</xdr:row>
      <xdr:rowOff>9524</xdr:rowOff>
    </xdr:from>
    <xdr:to>
      <xdr:col>1</xdr:col>
      <xdr:colOff>276225</xdr:colOff>
      <xdr:row>223</xdr:row>
      <xdr:rowOff>185523</xdr:rowOff>
    </xdr:to>
    <xdr:pic>
      <xdr:nvPicPr>
        <xdr:cNvPr id="122" name="Slika 121" descr="E:\SLIKE MORPHO PRODUKTOV\01 - tvorine\V.058 - SPLITTERS\MANJŠA VELIKOST\Nova mapa\1.jpg">
          <a:extLst>
            <a:ext uri="{FF2B5EF4-FFF2-40B4-BE49-F238E27FC236}">
              <a16:creationId xmlns:a16="http://schemas.microsoft.com/office/drawing/2014/main" id="{3896BD8D-F0DF-45BF-82A1-8DA880003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46748699"/>
          <a:ext cx="1162050" cy="1109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161924</xdr:colOff>
      <xdr:row>224</xdr:row>
      <xdr:rowOff>19049</xdr:rowOff>
    </xdr:from>
    <xdr:to>
      <xdr:col>1</xdr:col>
      <xdr:colOff>285749</xdr:colOff>
      <xdr:row>229</xdr:row>
      <xdr:rowOff>161924</xdr:rowOff>
    </xdr:to>
    <xdr:pic>
      <xdr:nvPicPr>
        <xdr:cNvPr id="123" name="Slika 122" descr="E:\SLIKE MORPHO PRODUKTOV\01 - tvorine\V.059 - SPLITTERS DT\Nova mapa\1.jpg">
          <a:extLst>
            <a:ext uri="{FF2B5EF4-FFF2-40B4-BE49-F238E27FC236}">
              <a16:creationId xmlns:a16="http://schemas.microsoft.com/office/drawing/2014/main" id="{99BC7C8D-6A19-4ECE-B641-8336DC36D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4" y="47901224"/>
          <a:ext cx="1114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232</xdr:row>
      <xdr:rowOff>152401</xdr:rowOff>
    </xdr:from>
    <xdr:to>
      <xdr:col>2</xdr:col>
      <xdr:colOff>409575</xdr:colOff>
      <xdr:row>237</xdr:row>
      <xdr:rowOff>9949</xdr:rowOff>
    </xdr:to>
    <xdr:pic>
      <xdr:nvPicPr>
        <xdr:cNvPr id="125" name="Slika 124" descr="E:\SLIKE MORPHO PRODUKTOV\01 - tvorine\V.060 - WAVES\MANJŠA VELIKOST\60\1.jpg">
          <a:extLst>
            <a:ext uri="{FF2B5EF4-FFF2-40B4-BE49-F238E27FC236}">
              <a16:creationId xmlns:a16="http://schemas.microsoft.com/office/drawing/2014/main" id="{72DA01F1-2FEE-4688-BBEB-DA2ADD541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710976"/>
          <a:ext cx="1733550" cy="905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240</xdr:row>
      <xdr:rowOff>66675</xdr:rowOff>
    </xdr:from>
    <xdr:to>
      <xdr:col>2</xdr:col>
      <xdr:colOff>464914</xdr:colOff>
      <xdr:row>244</xdr:row>
      <xdr:rowOff>190500</xdr:rowOff>
    </xdr:to>
    <xdr:pic>
      <xdr:nvPicPr>
        <xdr:cNvPr id="126" name="Slika 125" descr="E:\SLIKE MORPHO PRODUKTOV\01 - tvorine\V.061 - WAVES DT\MANJŠA VELIKOST\61\1.jpg">
          <a:extLst>
            <a:ext uri="{FF2B5EF4-FFF2-40B4-BE49-F238E27FC236}">
              <a16:creationId xmlns:a16="http://schemas.microsoft.com/office/drawing/2014/main" id="{C89D1859-0D2F-4E00-96C8-CFF39B87E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187350"/>
          <a:ext cx="1788889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247</xdr:row>
      <xdr:rowOff>27305</xdr:rowOff>
    </xdr:from>
    <xdr:to>
      <xdr:col>2</xdr:col>
      <xdr:colOff>190500</xdr:colOff>
      <xdr:row>253</xdr:row>
      <xdr:rowOff>116205</xdr:rowOff>
    </xdr:to>
    <xdr:pic>
      <xdr:nvPicPr>
        <xdr:cNvPr id="55" name="Slika 54" descr="E:\SLIKE MORPHO PRODUKTOV\01 - tvorine\V.062 - SLOPE STARS DT\set\za web\pomanjšan\1.jpg">
          <a:extLst>
            <a:ext uri="{FF2B5EF4-FFF2-40B4-BE49-F238E27FC236}">
              <a16:creationId xmlns:a16="http://schemas.microsoft.com/office/drawing/2014/main" id="{2F7D4665-53B8-44C5-A884-7301140BD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2510055"/>
          <a:ext cx="1476375" cy="127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262</xdr:row>
      <xdr:rowOff>133350</xdr:rowOff>
    </xdr:from>
    <xdr:to>
      <xdr:col>2</xdr:col>
      <xdr:colOff>228600</xdr:colOff>
      <xdr:row>268</xdr:row>
      <xdr:rowOff>144417</xdr:rowOff>
    </xdr:to>
    <xdr:pic>
      <xdr:nvPicPr>
        <xdr:cNvPr id="57" name="Slika 56" descr="E:\SLIKE MORPHO PRODUKTOV\01 - tvorine\V.064 - WAVE RIDERS DT\SET\ZA WEB\pomanj\1.jpg">
          <a:extLst>
            <a:ext uri="{FF2B5EF4-FFF2-40B4-BE49-F238E27FC236}">
              <a16:creationId xmlns:a16="http://schemas.microsoft.com/office/drawing/2014/main" id="{2F13BDF6-4A89-4983-8F4C-3CAB27C27E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540275"/>
          <a:ext cx="1552575" cy="1201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277</xdr:row>
      <xdr:rowOff>9525</xdr:rowOff>
    </xdr:from>
    <xdr:to>
      <xdr:col>2</xdr:col>
      <xdr:colOff>226681</xdr:colOff>
      <xdr:row>282</xdr:row>
      <xdr:rowOff>57150</xdr:rowOff>
    </xdr:to>
    <xdr:pic>
      <xdr:nvPicPr>
        <xdr:cNvPr id="58" name="Slika 57" descr="E:\SLIKE MORPHO PRODUKTOV\01 - tvorine\V.066  - LEDGES DT\SET\ZA WEB\pomanjš\1.jpg">
          <a:extLst>
            <a:ext uri="{FF2B5EF4-FFF2-40B4-BE49-F238E27FC236}">
              <a16:creationId xmlns:a16="http://schemas.microsoft.com/office/drawing/2014/main" id="{B3596803-BD68-4963-9344-23CA16378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378725"/>
          <a:ext cx="1550656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289</xdr:row>
      <xdr:rowOff>19050</xdr:rowOff>
    </xdr:from>
    <xdr:to>
      <xdr:col>1</xdr:col>
      <xdr:colOff>257311</xdr:colOff>
      <xdr:row>293</xdr:row>
      <xdr:rowOff>1904</xdr:rowOff>
    </xdr:to>
    <xdr:pic>
      <xdr:nvPicPr>
        <xdr:cNvPr id="59" name="Slika 58" descr="E:\SLIKE MORPHO PRODUKTOV\01 - tvorine\V.068 - CRATERS\Craters - full res\za web\pomanjš\1.jpg">
          <a:extLst>
            <a:ext uri="{FF2B5EF4-FFF2-40B4-BE49-F238E27FC236}">
              <a16:creationId xmlns:a16="http://schemas.microsoft.com/office/drawing/2014/main" id="{F537AA6D-254B-4038-92D6-0433C8DB0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60740925"/>
          <a:ext cx="1038361" cy="933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318</xdr:row>
      <xdr:rowOff>0</xdr:rowOff>
    </xdr:from>
    <xdr:to>
      <xdr:col>2</xdr:col>
      <xdr:colOff>438150</xdr:colOff>
      <xdr:row>323</xdr:row>
      <xdr:rowOff>163711</xdr:rowOff>
    </xdr:to>
    <xdr:pic>
      <xdr:nvPicPr>
        <xdr:cNvPr id="60" name="Slika 59" descr="E:\SLIKE MORPHO PRODUKTOV\01 - tvorine\V.069 - RAILS DT\set\za web\POMANJŠAN\1.jpg">
          <a:extLst>
            <a:ext uri="{FF2B5EF4-FFF2-40B4-BE49-F238E27FC236}">
              <a16:creationId xmlns:a16="http://schemas.microsoft.com/office/drawing/2014/main" id="{B72E4538-6827-432C-A854-73F4ABD6F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103125"/>
          <a:ext cx="1762125" cy="1211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351</xdr:row>
      <xdr:rowOff>133350</xdr:rowOff>
    </xdr:from>
    <xdr:to>
      <xdr:col>1</xdr:col>
      <xdr:colOff>314325</xdr:colOff>
      <xdr:row>357</xdr:row>
      <xdr:rowOff>127206</xdr:rowOff>
    </xdr:to>
    <xdr:pic>
      <xdr:nvPicPr>
        <xdr:cNvPr id="61" name="Slika 60" descr="E:\SLIKE MORPHO PRODUKTOV\01 - tvorine\V.071 - BEANS DT\set\za web\POMANJ\1.jpg">
          <a:extLst>
            <a:ext uri="{FF2B5EF4-FFF2-40B4-BE49-F238E27FC236}">
              <a16:creationId xmlns:a16="http://schemas.microsoft.com/office/drawing/2014/main" id="{5B8693F6-B056-4D79-ADF8-A4388D629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818750"/>
          <a:ext cx="1304925" cy="1194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57151</xdr:colOff>
      <xdr:row>298</xdr:row>
      <xdr:rowOff>9525</xdr:rowOff>
    </xdr:from>
    <xdr:to>
      <xdr:col>1</xdr:col>
      <xdr:colOff>257175</xdr:colOff>
      <xdr:row>302</xdr:row>
      <xdr:rowOff>205845</xdr:rowOff>
    </xdr:to>
    <xdr:pic>
      <xdr:nvPicPr>
        <xdr:cNvPr id="62" name="Slika 61" descr="E:\SLIKE MORPHO PRODUKTOV\01 - tvorine\V.073 - FLIPPERS\set\za web\POMANJŠ\1.jpg">
          <a:extLst>
            <a:ext uri="{FF2B5EF4-FFF2-40B4-BE49-F238E27FC236}">
              <a16:creationId xmlns:a16="http://schemas.microsoft.com/office/drawing/2014/main" id="{52A09B3A-CAEB-475C-86CD-F0DD1E918B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62798325"/>
          <a:ext cx="1190624" cy="986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266700</xdr:colOff>
      <xdr:row>294</xdr:row>
      <xdr:rowOff>47625</xdr:rowOff>
    </xdr:from>
    <xdr:to>
      <xdr:col>1</xdr:col>
      <xdr:colOff>142875</xdr:colOff>
      <xdr:row>297</xdr:row>
      <xdr:rowOff>208788</xdr:rowOff>
    </xdr:to>
    <xdr:pic>
      <xdr:nvPicPr>
        <xdr:cNvPr id="56" name="Slika 55" descr="D:\FOTKE MAR 2025\CLINCH\ZA WEB\pomanjš\1.jpg">
          <a:extLst>
            <a:ext uri="{FF2B5EF4-FFF2-40B4-BE49-F238E27FC236}">
              <a16:creationId xmlns:a16="http://schemas.microsoft.com/office/drawing/2014/main" id="{13EC9DBA-60A7-4D09-824C-0828B3687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61922025"/>
          <a:ext cx="866775" cy="846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308</xdr:row>
      <xdr:rowOff>38100</xdr:rowOff>
    </xdr:from>
    <xdr:to>
      <xdr:col>2</xdr:col>
      <xdr:colOff>54128</xdr:colOff>
      <xdr:row>311</xdr:row>
      <xdr:rowOff>190500</xdr:rowOff>
    </xdr:to>
    <xdr:pic>
      <xdr:nvPicPr>
        <xdr:cNvPr id="63" name="Slika 62" descr="D:\FOTKE MAR 2025\RAILS MALI\ZA WEB\pomanjš\brez_senc.jpg">
          <a:extLst>
            <a:ext uri="{FF2B5EF4-FFF2-40B4-BE49-F238E27FC236}">
              <a16:creationId xmlns:a16="http://schemas.microsoft.com/office/drawing/2014/main" id="{969CE005-60BE-4A4F-9E11-F4882AD8C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4836675"/>
          <a:ext cx="1292378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291121</xdr:colOff>
      <xdr:row>332</xdr:row>
      <xdr:rowOff>47625</xdr:rowOff>
    </xdr:from>
    <xdr:to>
      <xdr:col>1</xdr:col>
      <xdr:colOff>114301</xdr:colOff>
      <xdr:row>335</xdr:row>
      <xdr:rowOff>202528</xdr:rowOff>
    </xdr:to>
    <xdr:pic>
      <xdr:nvPicPr>
        <xdr:cNvPr id="65" name="Slika 64" descr="D:\FOTKE MAR 2025\BEANS 02\ZA WEB\pomanjš\1.jpg">
          <a:extLst>
            <a:ext uri="{FF2B5EF4-FFF2-40B4-BE49-F238E27FC236}">
              <a16:creationId xmlns:a16="http://schemas.microsoft.com/office/drawing/2014/main" id="{97708617-8F89-4F31-9498-E640EAA1B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121" y="69903975"/>
          <a:ext cx="813780" cy="783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340</xdr:row>
      <xdr:rowOff>133350</xdr:rowOff>
    </xdr:from>
    <xdr:to>
      <xdr:col>2</xdr:col>
      <xdr:colOff>150863</xdr:colOff>
      <xdr:row>346</xdr:row>
      <xdr:rowOff>95250</xdr:rowOff>
    </xdr:to>
    <xdr:pic>
      <xdr:nvPicPr>
        <xdr:cNvPr id="68" name="Slika 67" descr="D:\FOTKE MAR 2025\BEANS 03\ZA WEB\pomanjš\1.jpg">
          <a:extLst>
            <a:ext uri="{FF2B5EF4-FFF2-40B4-BE49-F238E27FC236}">
              <a16:creationId xmlns:a16="http://schemas.microsoft.com/office/drawing/2014/main" id="{80ED1920-3FAA-49AF-A685-D58167429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666100"/>
          <a:ext cx="1474838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13</xdr:row>
      <xdr:rowOff>47625</xdr:rowOff>
    </xdr:from>
    <xdr:to>
      <xdr:col>1</xdr:col>
      <xdr:colOff>114299</xdr:colOff>
      <xdr:row>16</xdr:row>
      <xdr:rowOff>201572</xdr:rowOff>
    </xdr:to>
    <xdr:pic>
      <xdr:nvPicPr>
        <xdr:cNvPr id="69" name="Slika 68" descr="E:\SLIKE MORPHO PRODUKTOV\01 - tvorine\V.004 - HYBRIDS\set pomanjšan\Nova mapa\set.jpg">
          <a:extLst>
            <a:ext uri="{FF2B5EF4-FFF2-40B4-BE49-F238E27FC236}">
              <a16:creationId xmlns:a16="http://schemas.microsoft.com/office/drawing/2014/main" id="{36357CF6-0208-420D-BAAF-F9BE080099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371850"/>
          <a:ext cx="990599" cy="839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17</xdr:row>
      <xdr:rowOff>9525</xdr:rowOff>
    </xdr:from>
    <xdr:to>
      <xdr:col>1</xdr:col>
      <xdr:colOff>104775</xdr:colOff>
      <xdr:row>20</xdr:row>
      <xdr:rowOff>198121</xdr:rowOff>
    </xdr:to>
    <xdr:pic>
      <xdr:nvPicPr>
        <xdr:cNvPr id="71" name="Slika 70" descr="E:\SLIKE MORPHO PRODUKTOV\01 - tvorine\V.005 - PLASMIDS\set pomanjšan\Nova mapa\set.jpg">
          <a:extLst>
            <a:ext uri="{FF2B5EF4-FFF2-40B4-BE49-F238E27FC236}">
              <a16:creationId xmlns:a16="http://schemas.microsoft.com/office/drawing/2014/main" id="{B61F4111-847A-4CC3-99C2-90FE87C61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4248150"/>
          <a:ext cx="971550" cy="8743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31</xdr:row>
      <xdr:rowOff>38100</xdr:rowOff>
    </xdr:from>
    <xdr:to>
      <xdr:col>2</xdr:col>
      <xdr:colOff>45243</xdr:colOff>
      <xdr:row>37</xdr:row>
      <xdr:rowOff>108583</xdr:rowOff>
    </xdr:to>
    <xdr:pic>
      <xdr:nvPicPr>
        <xdr:cNvPr id="75" name="Slika 74" descr="E:\SLIKE MORPHO PRODUKTOV\01 - tvorine\V.013 - THE SHIELDS - DUAL TEXTURE\set pomanjš\1.jpg">
          <a:extLst>
            <a:ext uri="{FF2B5EF4-FFF2-40B4-BE49-F238E27FC236}">
              <a16:creationId xmlns:a16="http://schemas.microsoft.com/office/drawing/2014/main" id="{7027C927-8F94-495A-861B-86F34DB58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543800"/>
          <a:ext cx="1273968" cy="1223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38</xdr:row>
      <xdr:rowOff>47625</xdr:rowOff>
    </xdr:from>
    <xdr:to>
      <xdr:col>2</xdr:col>
      <xdr:colOff>38100</xdr:colOff>
      <xdr:row>44</xdr:row>
      <xdr:rowOff>74909</xdr:rowOff>
    </xdr:to>
    <xdr:pic>
      <xdr:nvPicPr>
        <xdr:cNvPr id="78" name="Slika 77" descr="E:\SLIKE MORPHO PRODUKTOV\01 - tvorine\V.014 - THE SHIELDS\set pomanjš\1.jpg">
          <a:extLst>
            <a:ext uri="{FF2B5EF4-FFF2-40B4-BE49-F238E27FC236}">
              <a16:creationId xmlns:a16="http://schemas.microsoft.com/office/drawing/2014/main" id="{059642FA-3B97-4DD0-9C93-15813D5AF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8915400"/>
          <a:ext cx="1323975" cy="1179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366</xdr:row>
      <xdr:rowOff>9526</xdr:rowOff>
    </xdr:from>
    <xdr:to>
      <xdr:col>2</xdr:col>
      <xdr:colOff>152400</xdr:colOff>
      <xdr:row>372</xdr:row>
      <xdr:rowOff>62009</xdr:rowOff>
    </xdr:to>
    <xdr:pic>
      <xdr:nvPicPr>
        <xdr:cNvPr id="74" name="Slika 73" descr="D:\HUECOS 2.0\POMANJŠANA ZA ORDER FORM\modri_vsi_skupaj.jpg">
          <a:extLst>
            <a:ext uri="{FF2B5EF4-FFF2-40B4-BE49-F238E27FC236}">
              <a16:creationId xmlns:a16="http://schemas.microsoft.com/office/drawing/2014/main" id="{4A615F67-8582-4733-AA0F-EB018245F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66726"/>
          <a:ext cx="1476375" cy="1243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</xdr:colOff>
      <xdr:row>1</xdr:row>
      <xdr:rowOff>180976</xdr:rowOff>
    </xdr:from>
    <xdr:to>
      <xdr:col>2</xdr:col>
      <xdr:colOff>742950</xdr:colOff>
      <xdr:row>3</xdr:row>
      <xdr:rowOff>464301</xdr:rowOff>
    </xdr:to>
    <xdr:pic>
      <xdr:nvPicPr>
        <xdr:cNvPr id="2" name="Slika 1" descr="E:\LOGO MODR1.jpg">
          <a:extLst>
            <a:ext uri="{FF2B5EF4-FFF2-40B4-BE49-F238E27FC236}">
              <a16:creationId xmlns:a16="http://schemas.microsoft.com/office/drawing/2014/main" id="{C6638A5D-A1BB-4F2E-8A42-27BFE42931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" y="419101"/>
          <a:ext cx="2061210" cy="773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114301</xdr:colOff>
      <xdr:row>5</xdr:row>
      <xdr:rowOff>95251</xdr:rowOff>
    </xdr:from>
    <xdr:to>
      <xdr:col>0</xdr:col>
      <xdr:colOff>895351</xdr:colOff>
      <xdr:row>8</xdr:row>
      <xdr:rowOff>169656</xdr:rowOff>
    </xdr:to>
    <xdr:pic>
      <xdr:nvPicPr>
        <xdr:cNvPr id="77" name="Slika 76" descr="E:\SLIKE MORPHO PRODUKTOV\02 - grifi\H.001 - CELLS\pomanjš\2.jpg">
          <a:extLst>
            <a:ext uri="{FF2B5EF4-FFF2-40B4-BE49-F238E27FC236}">
              <a16:creationId xmlns:a16="http://schemas.microsoft.com/office/drawing/2014/main" id="{1563AFA2-B1F5-437E-A097-711F0EC62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666876"/>
          <a:ext cx="781050" cy="760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95251</xdr:colOff>
      <xdr:row>9</xdr:row>
      <xdr:rowOff>57150</xdr:rowOff>
    </xdr:from>
    <xdr:to>
      <xdr:col>0</xdr:col>
      <xdr:colOff>914401</xdr:colOff>
      <xdr:row>12</xdr:row>
      <xdr:rowOff>108586</xdr:rowOff>
    </xdr:to>
    <xdr:pic>
      <xdr:nvPicPr>
        <xdr:cNvPr id="78" name="Slika 77" descr="E:\SLIKE MORPHO PRODUKTOV\02 - grifi\H.002 - FRAGMENTS\pomanj\2.jpg">
          <a:extLst>
            <a:ext uri="{FF2B5EF4-FFF2-40B4-BE49-F238E27FC236}">
              <a16:creationId xmlns:a16="http://schemas.microsoft.com/office/drawing/2014/main" id="{AFC0C2A2-277B-4625-8B6C-5D1AF1AF1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2543175"/>
          <a:ext cx="819150" cy="737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13</xdr:row>
      <xdr:rowOff>57151</xdr:rowOff>
    </xdr:from>
    <xdr:to>
      <xdr:col>0</xdr:col>
      <xdr:colOff>942975</xdr:colOff>
      <xdr:row>16</xdr:row>
      <xdr:rowOff>198693</xdr:rowOff>
    </xdr:to>
    <xdr:pic>
      <xdr:nvPicPr>
        <xdr:cNvPr id="79" name="Slika 78" descr="E:\SLIKE MORPHO PRODUKTOV\02 - grifi\H.003 - SPORES\pomanjš\2.jpg">
          <a:extLst>
            <a:ext uri="{FF2B5EF4-FFF2-40B4-BE49-F238E27FC236}">
              <a16:creationId xmlns:a16="http://schemas.microsoft.com/office/drawing/2014/main" id="{7550569B-2905-4D82-9B48-DD95FF6B5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3457576"/>
          <a:ext cx="819150" cy="827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18</xdr:row>
      <xdr:rowOff>38100</xdr:rowOff>
    </xdr:from>
    <xdr:to>
      <xdr:col>0</xdr:col>
      <xdr:colOff>981075</xdr:colOff>
      <xdr:row>21</xdr:row>
      <xdr:rowOff>213577</xdr:rowOff>
    </xdr:to>
    <xdr:pic>
      <xdr:nvPicPr>
        <xdr:cNvPr id="80" name="Slika 79" descr="E:\SLIKE MORPHO PRODUKTOV\02 - grifi\H.004 - RADICALS\pomanjš\1.jpg">
          <a:extLst>
            <a:ext uri="{FF2B5EF4-FFF2-40B4-BE49-F238E27FC236}">
              <a16:creationId xmlns:a16="http://schemas.microsoft.com/office/drawing/2014/main" id="{AD78E389-EDC6-4C30-9AA5-AAD37F420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4543425"/>
          <a:ext cx="876300" cy="8612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200026</xdr:colOff>
      <xdr:row>22</xdr:row>
      <xdr:rowOff>38099</xdr:rowOff>
    </xdr:from>
    <xdr:to>
      <xdr:col>0</xdr:col>
      <xdr:colOff>1085850</xdr:colOff>
      <xdr:row>25</xdr:row>
      <xdr:rowOff>209146</xdr:rowOff>
    </xdr:to>
    <xdr:pic>
      <xdr:nvPicPr>
        <xdr:cNvPr id="81" name="Slika 80" descr="E:\SLIKE MORPHO PRODUKTOV\02 - grifi\H.005 - LIPIDS\pomanjš\2.jpg">
          <a:extLst>
            <a:ext uri="{FF2B5EF4-FFF2-40B4-BE49-F238E27FC236}">
              <a16:creationId xmlns:a16="http://schemas.microsoft.com/office/drawing/2014/main" id="{0873D381-E8C7-451F-912B-F35EA5F33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6" y="5457824"/>
          <a:ext cx="885824" cy="856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129886</xdr:colOff>
      <xdr:row>26</xdr:row>
      <xdr:rowOff>40698</xdr:rowOff>
    </xdr:from>
    <xdr:to>
      <xdr:col>0</xdr:col>
      <xdr:colOff>981075</xdr:colOff>
      <xdr:row>29</xdr:row>
      <xdr:rowOff>203035</xdr:rowOff>
    </xdr:to>
    <xdr:pic>
      <xdr:nvPicPr>
        <xdr:cNvPr id="83" name="Slika 82" descr="E:\SLIKE MORPHO PRODUKTOV\02 - grifi\H.006 - MOLTS\pomanjš\2.jpg">
          <a:extLst>
            <a:ext uri="{FF2B5EF4-FFF2-40B4-BE49-F238E27FC236}">
              <a16:creationId xmlns:a16="http://schemas.microsoft.com/office/drawing/2014/main" id="{8B4AB24A-D970-4A63-B8E7-FAFCE418B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6" y="6374823"/>
          <a:ext cx="851189" cy="8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30</xdr:row>
      <xdr:rowOff>9525</xdr:rowOff>
    </xdr:from>
    <xdr:to>
      <xdr:col>0</xdr:col>
      <xdr:colOff>952499</xdr:colOff>
      <xdr:row>33</xdr:row>
      <xdr:rowOff>194036</xdr:rowOff>
    </xdr:to>
    <xdr:pic>
      <xdr:nvPicPr>
        <xdr:cNvPr id="85" name="Slika 84" descr="E:\SLIKE MORPHO PRODUKTOV\02 - grifi\H.007 - RAPTORS\pomanjš\2.jpg">
          <a:extLst>
            <a:ext uri="{FF2B5EF4-FFF2-40B4-BE49-F238E27FC236}">
              <a16:creationId xmlns:a16="http://schemas.microsoft.com/office/drawing/2014/main" id="{8DCF7A9F-CF96-4589-B8C5-8134EDE1D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7258050"/>
          <a:ext cx="781049" cy="87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34</xdr:row>
      <xdr:rowOff>85726</xdr:rowOff>
    </xdr:from>
    <xdr:to>
      <xdr:col>0</xdr:col>
      <xdr:colOff>1028700</xdr:colOff>
      <xdr:row>37</xdr:row>
      <xdr:rowOff>184953</xdr:rowOff>
    </xdr:to>
    <xdr:pic>
      <xdr:nvPicPr>
        <xdr:cNvPr id="86" name="Slika 85" descr="E:\SLIKE MORPHO PRODUKTOV\02 - grifi\H.008 - FRACTIONS\BELA PODLAGA\pomanjš\2.jpg">
          <a:extLst>
            <a:ext uri="{FF2B5EF4-FFF2-40B4-BE49-F238E27FC236}">
              <a16:creationId xmlns:a16="http://schemas.microsoft.com/office/drawing/2014/main" id="{4361E1D5-A21C-4A06-920E-9BC584CF9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8248651"/>
          <a:ext cx="942975" cy="7850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238124</xdr:colOff>
      <xdr:row>38</xdr:row>
      <xdr:rowOff>38101</xdr:rowOff>
    </xdr:from>
    <xdr:to>
      <xdr:col>0</xdr:col>
      <xdr:colOff>904873</xdr:colOff>
      <xdr:row>41</xdr:row>
      <xdr:rowOff>180975</xdr:rowOff>
    </xdr:to>
    <xdr:pic>
      <xdr:nvPicPr>
        <xdr:cNvPr id="88" name="Slika 87" descr="E:\SLIKE MORPHO PRODUKTOV\02 - grifi\H.009 - INVERTS\BELA PODLAGA\pomanjš\01.jpg">
          <a:extLst>
            <a:ext uri="{FF2B5EF4-FFF2-40B4-BE49-F238E27FC236}">
              <a16:creationId xmlns:a16="http://schemas.microsoft.com/office/drawing/2014/main" id="{FD10D9B5-423C-4153-A2B8-D93C6E027B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4" y="9115426"/>
          <a:ext cx="666749" cy="828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133351</xdr:colOff>
      <xdr:row>43</xdr:row>
      <xdr:rowOff>19051</xdr:rowOff>
    </xdr:from>
    <xdr:to>
      <xdr:col>0</xdr:col>
      <xdr:colOff>1019175</xdr:colOff>
      <xdr:row>46</xdr:row>
      <xdr:rowOff>188702</xdr:rowOff>
    </xdr:to>
    <xdr:pic>
      <xdr:nvPicPr>
        <xdr:cNvPr id="89" name="Slika 88" descr="E:\SLIKE MORPHO PRODUKTOV\02 - grifi\H.011 - RADIATION\bela podlaga\pomanjš\2.jpg">
          <a:extLst>
            <a:ext uri="{FF2B5EF4-FFF2-40B4-BE49-F238E27FC236}">
              <a16:creationId xmlns:a16="http://schemas.microsoft.com/office/drawing/2014/main" id="{7A8F5AD6-3AC5-46BB-A72B-C99AD2FC6E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1" y="10201276"/>
          <a:ext cx="885824" cy="855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152401</xdr:colOff>
      <xdr:row>47</xdr:row>
      <xdr:rowOff>1</xdr:rowOff>
    </xdr:from>
    <xdr:to>
      <xdr:col>0</xdr:col>
      <xdr:colOff>962025</xdr:colOff>
      <xdr:row>50</xdr:row>
      <xdr:rowOff>200161</xdr:rowOff>
    </xdr:to>
    <xdr:pic>
      <xdr:nvPicPr>
        <xdr:cNvPr id="90" name="Slika 89" descr="E:\SLIKE MORPHO PRODUKTOV\02 - grifi\H.012 - MICROBES\pomanjš\1.jpg">
          <a:extLst>
            <a:ext uri="{FF2B5EF4-FFF2-40B4-BE49-F238E27FC236}">
              <a16:creationId xmlns:a16="http://schemas.microsoft.com/office/drawing/2014/main" id="{CF29534B-6B25-4FDA-B08A-0769D82A5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1096626"/>
          <a:ext cx="809624" cy="885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51</xdr:row>
      <xdr:rowOff>47626</xdr:rowOff>
    </xdr:from>
    <xdr:to>
      <xdr:col>0</xdr:col>
      <xdr:colOff>990600</xdr:colOff>
      <xdr:row>54</xdr:row>
      <xdr:rowOff>219810</xdr:rowOff>
    </xdr:to>
    <xdr:pic>
      <xdr:nvPicPr>
        <xdr:cNvPr id="91" name="Slika 90" descr="E:\SLIKE MORPHO PRODUKTOV\02 - grifi\H.013 - FUNGUS\Nova mapa\2.jpg">
          <a:extLst>
            <a:ext uri="{FF2B5EF4-FFF2-40B4-BE49-F238E27FC236}">
              <a16:creationId xmlns:a16="http://schemas.microsoft.com/office/drawing/2014/main" id="{8F9FB73B-F617-49CB-8EC5-E603CD3F5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2058651"/>
          <a:ext cx="885825" cy="857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56</xdr:row>
      <xdr:rowOff>47626</xdr:rowOff>
    </xdr:from>
    <xdr:to>
      <xdr:col>0</xdr:col>
      <xdr:colOff>933450</xdr:colOff>
      <xdr:row>59</xdr:row>
      <xdr:rowOff>197762</xdr:rowOff>
    </xdr:to>
    <xdr:pic>
      <xdr:nvPicPr>
        <xdr:cNvPr id="82" name="Slika 81" descr="E:\SLIKE MORPHO PRODUKTOV\02 - grifi\H.015 - SEDIMENTS\BELA PODLAGA\pomanjš\2.jpg">
          <a:extLst>
            <a:ext uri="{FF2B5EF4-FFF2-40B4-BE49-F238E27FC236}">
              <a16:creationId xmlns:a16="http://schemas.microsoft.com/office/drawing/2014/main" id="{AB0E56CA-B9B9-40FD-9AC7-0D29FB97C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6" y="13163551"/>
          <a:ext cx="809624" cy="835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171449</xdr:colOff>
      <xdr:row>60</xdr:row>
      <xdr:rowOff>38100</xdr:rowOff>
    </xdr:from>
    <xdr:to>
      <xdr:col>0</xdr:col>
      <xdr:colOff>1019174</xdr:colOff>
      <xdr:row>63</xdr:row>
      <xdr:rowOff>202447</xdr:rowOff>
    </xdr:to>
    <xdr:pic>
      <xdr:nvPicPr>
        <xdr:cNvPr id="92" name="Slika 91" descr="E:\SLIKE MORPHO PRODUKTOV\02 - grifi\H.016 - TRUFFLES\pomanjš\3.jpg">
          <a:extLst>
            <a:ext uri="{FF2B5EF4-FFF2-40B4-BE49-F238E27FC236}">
              <a16:creationId xmlns:a16="http://schemas.microsoft.com/office/drawing/2014/main" id="{3BFBCEF7-45B5-40B8-A0BD-5C18EE26EB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49" y="14068425"/>
          <a:ext cx="847725" cy="850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64</xdr:row>
      <xdr:rowOff>38101</xdr:rowOff>
    </xdr:from>
    <xdr:to>
      <xdr:col>0</xdr:col>
      <xdr:colOff>962025</xdr:colOff>
      <xdr:row>67</xdr:row>
      <xdr:rowOff>217416</xdr:rowOff>
    </xdr:to>
    <xdr:pic>
      <xdr:nvPicPr>
        <xdr:cNvPr id="93" name="Slika 92" descr="E:\SLIKE MORPHO PRODUKTOV\02 - grifi\H.017 - TERMITES\pomanjš\1.jpg">
          <a:extLst>
            <a:ext uri="{FF2B5EF4-FFF2-40B4-BE49-F238E27FC236}">
              <a16:creationId xmlns:a16="http://schemas.microsoft.com/office/drawing/2014/main" id="{CF42A193-10C3-440B-B17F-5C2333016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4982826"/>
          <a:ext cx="790575" cy="865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209551</xdr:colOff>
      <xdr:row>68</xdr:row>
      <xdr:rowOff>19050</xdr:rowOff>
    </xdr:from>
    <xdr:to>
      <xdr:col>0</xdr:col>
      <xdr:colOff>1019175</xdr:colOff>
      <xdr:row>71</xdr:row>
      <xdr:rowOff>181331</xdr:rowOff>
    </xdr:to>
    <xdr:pic>
      <xdr:nvPicPr>
        <xdr:cNvPr id="95" name="Slika 94" descr="E:\SLIKE MORPHO PRODUKTOV\02 - grifi\H.018 - AXIOMS\Nova mapa\1.jpg">
          <a:extLst>
            <a:ext uri="{FF2B5EF4-FFF2-40B4-BE49-F238E27FC236}">
              <a16:creationId xmlns:a16="http://schemas.microsoft.com/office/drawing/2014/main" id="{5AA73B03-8E58-4C9C-BB88-51DC9E221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1" y="15878175"/>
          <a:ext cx="809624" cy="848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72</xdr:row>
      <xdr:rowOff>57150</xdr:rowOff>
    </xdr:from>
    <xdr:to>
      <xdr:col>0</xdr:col>
      <xdr:colOff>1028700</xdr:colOff>
      <xdr:row>75</xdr:row>
      <xdr:rowOff>144899</xdr:rowOff>
    </xdr:to>
    <xdr:pic>
      <xdr:nvPicPr>
        <xdr:cNvPr id="96" name="Slika 95" descr="E:\SLIKE MORPHO PRODUKTOV\02 - grifi\H.019 - FLAKES\pomanjš\2.jpg">
          <a:extLst>
            <a:ext uri="{FF2B5EF4-FFF2-40B4-BE49-F238E27FC236}">
              <a16:creationId xmlns:a16="http://schemas.microsoft.com/office/drawing/2014/main" id="{E885DB8F-8466-4B38-8785-CFD0CEFE6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135475"/>
          <a:ext cx="847725" cy="773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76</xdr:row>
      <xdr:rowOff>57151</xdr:rowOff>
    </xdr:from>
    <xdr:to>
      <xdr:col>0</xdr:col>
      <xdr:colOff>1085850</xdr:colOff>
      <xdr:row>79</xdr:row>
      <xdr:rowOff>145395</xdr:rowOff>
    </xdr:to>
    <xdr:pic>
      <xdr:nvPicPr>
        <xdr:cNvPr id="97" name="Slika 96" descr="E:\SLIKE MORPHO PRODUKTOV\02 - grifi\H.020 - JUMBOS\BELA PODLAGA\Nova mapa\2.jpg">
          <a:extLst>
            <a:ext uri="{FF2B5EF4-FFF2-40B4-BE49-F238E27FC236}">
              <a16:creationId xmlns:a16="http://schemas.microsoft.com/office/drawing/2014/main" id="{E395F9C4-819C-492C-BE0A-E39D8A615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7745076"/>
          <a:ext cx="923925" cy="774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81</xdr:row>
      <xdr:rowOff>47625</xdr:rowOff>
    </xdr:from>
    <xdr:to>
      <xdr:col>0</xdr:col>
      <xdr:colOff>936811</xdr:colOff>
      <xdr:row>84</xdr:row>
      <xdr:rowOff>161925</xdr:rowOff>
    </xdr:to>
    <xdr:pic>
      <xdr:nvPicPr>
        <xdr:cNvPr id="98" name="Slika 97" descr="E:\SLIKE MORPHO PRODUKTOV\02 - grifi\H.021 - WAVES\pomanjš\2.jpg">
          <a:extLst>
            <a:ext uri="{FF2B5EF4-FFF2-40B4-BE49-F238E27FC236}">
              <a16:creationId xmlns:a16="http://schemas.microsoft.com/office/drawing/2014/main" id="{40FBFD27-AD80-4C10-B1E0-50D228B12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8840450"/>
          <a:ext cx="784411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85</xdr:row>
      <xdr:rowOff>47626</xdr:rowOff>
    </xdr:from>
    <xdr:to>
      <xdr:col>0</xdr:col>
      <xdr:colOff>968859</xdr:colOff>
      <xdr:row>88</xdr:row>
      <xdr:rowOff>152400</xdr:rowOff>
    </xdr:to>
    <xdr:pic>
      <xdr:nvPicPr>
        <xdr:cNvPr id="99" name="Slika 98" descr="E:\SLIKE MORPHO PRODUKTOV\02 - grifi\H.022 - TRIS\pomanjš\2.jpg">
          <a:extLst>
            <a:ext uri="{FF2B5EF4-FFF2-40B4-BE49-F238E27FC236}">
              <a16:creationId xmlns:a16="http://schemas.microsoft.com/office/drawing/2014/main" id="{A557739D-5981-459A-AB56-19296A39F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9754851"/>
          <a:ext cx="797409" cy="790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89</xdr:row>
      <xdr:rowOff>19050</xdr:rowOff>
    </xdr:from>
    <xdr:to>
      <xdr:col>0</xdr:col>
      <xdr:colOff>1038224</xdr:colOff>
      <xdr:row>92</xdr:row>
      <xdr:rowOff>207644</xdr:rowOff>
    </xdr:to>
    <xdr:pic>
      <xdr:nvPicPr>
        <xdr:cNvPr id="101" name="Slika 100" descr="E:\SLIKE MORPHO PRODUKTOV\02 - grifi\H.023 - CAPSULES\pomanjš\2.jpg">
          <a:extLst>
            <a:ext uri="{FF2B5EF4-FFF2-40B4-BE49-F238E27FC236}">
              <a16:creationId xmlns:a16="http://schemas.microsoft.com/office/drawing/2014/main" id="{96CDF023-32FB-48FC-9EE7-122F70FC7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0640675"/>
          <a:ext cx="857249" cy="8743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312586</xdr:colOff>
      <xdr:row>93</xdr:row>
      <xdr:rowOff>7160</xdr:rowOff>
    </xdr:from>
    <xdr:to>
      <xdr:col>0</xdr:col>
      <xdr:colOff>838199</xdr:colOff>
      <xdr:row>96</xdr:row>
      <xdr:rowOff>208896</xdr:rowOff>
    </xdr:to>
    <xdr:pic>
      <xdr:nvPicPr>
        <xdr:cNvPr id="102" name="Slika 101" descr="E:\SLIKE MORPHO PRODUKTOV\02 - grifi\H.024 - ELIPSIS\BELA PODLAGA\pomanjš\3.jpg">
          <a:extLst>
            <a:ext uri="{FF2B5EF4-FFF2-40B4-BE49-F238E27FC236}">
              <a16:creationId xmlns:a16="http://schemas.microsoft.com/office/drawing/2014/main" id="{4A83F7B5-1AA9-4461-ABF6-EB334B310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586" y="21543185"/>
          <a:ext cx="525613" cy="887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98</xdr:row>
      <xdr:rowOff>19052</xdr:rowOff>
    </xdr:from>
    <xdr:to>
      <xdr:col>0</xdr:col>
      <xdr:colOff>990600</xdr:colOff>
      <xdr:row>101</xdr:row>
      <xdr:rowOff>221214</xdr:rowOff>
    </xdr:to>
    <xdr:pic>
      <xdr:nvPicPr>
        <xdr:cNvPr id="103" name="Slika 102" descr="E:\SLIKE MORPHO PRODUKTOV\02 - grifi\H.028 - COCOONS\pomanjš\2.jpg">
          <a:extLst>
            <a:ext uri="{FF2B5EF4-FFF2-40B4-BE49-F238E27FC236}">
              <a16:creationId xmlns:a16="http://schemas.microsoft.com/office/drawing/2014/main" id="{AE39D2E4-0DF7-47F0-BD5F-FAF908013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2659977"/>
          <a:ext cx="866775" cy="887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85726</xdr:colOff>
      <xdr:row>102</xdr:row>
      <xdr:rowOff>57150</xdr:rowOff>
    </xdr:from>
    <xdr:to>
      <xdr:col>0</xdr:col>
      <xdr:colOff>1088182</xdr:colOff>
      <xdr:row>105</xdr:row>
      <xdr:rowOff>190500</xdr:rowOff>
    </xdr:to>
    <xdr:pic>
      <xdr:nvPicPr>
        <xdr:cNvPr id="104" name="Slika 103" descr="E:\SLIKE MORPHO PRODUKTOV\02 - grifi\H.029 - DIFFUSION\pomanjš\2.jpg">
          <a:extLst>
            <a:ext uri="{FF2B5EF4-FFF2-40B4-BE49-F238E27FC236}">
              <a16:creationId xmlns:a16="http://schemas.microsoft.com/office/drawing/2014/main" id="{D9B4914B-9A92-4C08-8F8F-63EDC6AF0C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23612475"/>
          <a:ext cx="100245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106</xdr:row>
      <xdr:rowOff>19050</xdr:rowOff>
    </xdr:from>
    <xdr:to>
      <xdr:col>0</xdr:col>
      <xdr:colOff>1038225</xdr:colOff>
      <xdr:row>109</xdr:row>
      <xdr:rowOff>199025</xdr:rowOff>
    </xdr:to>
    <xdr:pic>
      <xdr:nvPicPr>
        <xdr:cNvPr id="105" name="Slika 104" descr="E:\SLIKE MORPHO PRODUKTOV\02 - grifi\H.030 - EGGS\pomanjš\2.jpg">
          <a:extLst>
            <a:ext uri="{FF2B5EF4-FFF2-40B4-BE49-F238E27FC236}">
              <a16:creationId xmlns:a16="http://schemas.microsoft.com/office/drawing/2014/main" id="{379742B9-EA4A-4E4F-B48A-E7EDA040C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4488775"/>
          <a:ext cx="933450" cy="86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110</xdr:row>
      <xdr:rowOff>19050</xdr:rowOff>
    </xdr:from>
    <xdr:to>
      <xdr:col>0</xdr:col>
      <xdr:colOff>1085850</xdr:colOff>
      <xdr:row>113</xdr:row>
      <xdr:rowOff>195071</xdr:rowOff>
    </xdr:to>
    <xdr:pic>
      <xdr:nvPicPr>
        <xdr:cNvPr id="106" name="Slika 105" descr="E:\SLIKE MORPHO PRODUKTOV\02 - grifi\H.031 - OCTOPUSES\pomanjš\2.jpg">
          <a:extLst>
            <a:ext uri="{FF2B5EF4-FFF2-40B4-BE49-F238E27FC236}">
              <a16:creationId xmlns:a16="http://schemas.microsoft.com/office/drawing/2014/main" id="{15543F84-184F-4A4F-9655-41D3A669D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5403175"/>
          <a:ext cx="914400" cy="861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114</xdr:row>
      <xdr:rowOff>47626</xdr:rowOff>
    </xdr:from>
    <xdr:to>
      <xdr:col>0</xdr:col>
      <xdr:colOff>981075</xdr:colOff>
      <xdr:row>117</xdr:row>
      <xdr:rowOff>197278</xdr:rowOff>
    </xdr:to>
    <xdr:pic>
      <xdr:nvPicPr>
        <xdr:cNvPr id="107" name="Slika 106" descr="E:\SLIKE MORPHO PRODUKTOV\02 - grifi\H.032 - STEROIDS\BELA PODLAGA\pomanjš\2.jpg">
          <a:extLst>
            <a:ext uri="{FF2B5EF4-FFF2-40B4-BE49-F238E27FC236}">
              <a16:creationId xmlns:a16="http://schemas.microsoft.com/office/drawing/2014/main" id="{ADBDDE76-2A1A-48BE-8285-472B28916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6346151"/>
          <a:ext cx="771525" cy="835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119</xdr:row>
      <xdr:rowOff>19050</xdr:rowOff>
    </xdr:from>
    <xdr:to>
      <xdr:col>0</xdr:col>
      <xdr:colOff>1066800</xdr:colOff>
      <xdr:row>122</xdr:row>
      <xdr:rowOff>182033</xdr:rowOff>
    </xdr:to>
    <xdr:pic>
      <xdr:nvPicPr>
        <xdr:cNvPr id="108" name="Slika 107" descr="E:\SLIKE MORPHO PRODUKTOV\02 - grifi\H.034 - LEDGES\BELA PODLAGA\pomanjš\2.jpg">
          <a:extLst>
            <a:ext uri="{FF2B5EF4-FFF2-40B4-BE49-F238E27FC236}">
              <a16:creationId xmlns:a16="http://schemas.microsoft.com/office/drawing/2014/main" id="{338F08F5-4212-4863-A363-C20FB95F1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7422475"/>
          <a:ext cx="952500" cy="848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180976</xdr:colOff>
      <xdr:row>123</xdr:row>
      <xdr:rowOff>38101</xdr:rowOff>
    </xdr:from>
    <xdr:to>
      <xdr:col>0</xdr:col>
      <xdr:colOff>1047750</xdr:colOff>
      <xdr:row>126</xdr:row>
      <xdr:rowOff>216187</xdr:rowOff>
    </xdr:to>
    <xdr:pic>
      <xdr:nvPicPr>
        <xdr:cNvPr id="109" name="Slika 108" descr="E:\SLIKE MORPHO PRODUKTOV\02 - grifi\H.035 - VEINS\pomanjš\2.jpg">
          <a:extLst>
            <a:ext uri="{FF2B5EF4-FFF2-40B4-BE49-F238E27FC236}">
              <a16:creationId xmlns:a16="http://schemas.microsoft.com/office/drawing/2014/main" id="{F3CAED16-3B1D-403E-8461-2450CE884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28355926"/>
          <a:ext cx="866774" cy="863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127</xdr:row>
      <xdr:rowOff>38101</xdr:rowOff>
    </xdr:from>
    <xdr:to>
      <xdr:col>0</xdr:col>
      <xdr:colOff>1000125</xdr:colOff>
      <xdr:row>130</xdr:row>
      <xdr:rowOff>197740</xdr:rowOff>
    </xdr:to>
    <xdr:pic>
      <xdr:nvPicPr>
        <xdr:cNvPr id="110" name="Slika 109" descr="E:\SLIKE MORPHO PRODUKTOV\02 - grifi\H.036 - EROSIONS\pomanjš\2.jpg">
          <a:extLst>
            <a:ext uri="{FF2B5EF4-FFF2-40B4-BE49-F238E27FC236}">
              <a16:creationId xmlns:a16="http://schemas.microsoft.com/office/drawing/2014/main" id="{FC44ABD2-9728-4EB0-9B46-9ECD2AE86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9270326"/>
          <a:ext cx="800100" cy="845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85726</xdr:colOff>
      <xdr:row>132</xdr:row>
      <xdr:rowOff>38099</xdr:rowOff>
    </xdr:from>
    <xdr:to>
      <xdr:col>0</xdr:col>
      <xdr:colOff>1034588</xdr:colOff>
      <xdr:row>135</xdr:row>
      <xdr:rowOff>200024</xdr:rowOff>
    </xdr:to>
    <xdr:pic>
      <xdr:nvPicPr>
        <xdr:cNvPr id="111" name="Slika 110" descr="E:\SLIKE MORPHO PRODUKTOV\02 - grifi\H.038 - DIGITS\BELA PODLAGA\pomanjš\2.jpg">
          <a:extLst>
            <a:ext uri="{FF2B5EF4-FFF2-40B4-BE49-F238E27FC236}">
              <a16:creationId xmlns:a16="http://schemas.microsoft.com/office/drawing/2014/main" id="{BCD77EA5-A29B-4D80-90B8-C32CE7019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30375224"/>
          <a:ext cx="948862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137</xdr:row>
      <xdr:rowOff>47625</xdr:rowOff>
    </xdr:from>
    <xdr:to>
      <xdr:col>0</xdr:col>
      <xdr:colOff>838200</xdr:colOff>
      <xdr:row>140</xdr:row>
      <xdr:rowOff>192342</xdr:rowOff>
    </xdr:to>
    <xdr:pic>
      <xdr:nvPicPr>
        <xdr:cNvPr id="112" name="Slika 111" descr="E:\SLIKE MORPHO PRODUKTOV\02 - grifi\H.039 - CRACKS\pomanjš\2.jpg">
          <a:extLst>
            <a:ext uri="{FF2B5EF4-FFF2-40B4-BE49-F238E27FC236}">
              <a16:creationId xmlns:a16="http://schemas.microsoft.com/office/drawing/2014/main" id="{D92E5D1E-59DD-48BC-A4D1-689B6C6A0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31489650"/>
          <a:ext cx="552450" cy="830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180976</xdr:colOff>
      <xdr:row>141</xdr:row>
      <xdr:rowOff>9526</xdr:rowOff>
    </xdr:from>
    <xdr:to>
      <xdr:col>0</xdr:col>
      <xdr:colOff>1141390</xdr:colOff>
      <xdr:row>144</xdr:row>
      <xdr:rowOff>190500</xdr:rowOff>
    </xdr:to>
    <xdr:pic>
      <xdr:nvPicPr>
        <xdr:cNvPr id="113" name="Slika 112" descr="E:\SLIKE MORPHO PRODUKTOV\02 - grifi\H.040 - HUECOS\pomanjš\3.jpg">
          <a:extLst>
            <a:ext uri="{FF2B5EF4-FFF2-40B4-BE49-F238E27FC236}">
              <a16:creationId xmlns:a16="http://schemas.microsoft.com/office/drawing/2014/main" id="{32CCE3A5-CB08-4AEB-A5B3-94D002FA7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32365951"/>
          <a:ext cx="960414" cy="866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200024</xdr:colOff>
      <xdr:row>145</xdr:row>
      <xdr:rowOff>47625</xdr:rowOff>
    </xdr:from>
    <xdr:to>
      <xdr:col>0</xdr:col>
      <xdr:colOff>1096494</xdr:colOff>
      <xdr:row>148</xdr:row>
      <xdr:rowOff>200025</xdr:rowOff>
    </xdr:to>
    <xdr:pic>
      <xdr:nvPicPr>
        <xdr:cNvPr id="114" name="Slika 113" descr="E:\SLIKE MORPHO PRODUKTOV\02 - grifi\H.042 - BUMPS\pomanjš\2.jpg">
          <a:extLst>
            <a:ext uri="{FF2B5EF4-FFF2-40B4-BE49-F238E27FC236}">
              <a16:creationId xmlns:a16="http://schemas.microsoft.com/office/drawing/2014/main" id="{970C51EB-765F-4BA0-97D1-2C2779253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33318450"/>
          <a:ext cx="89647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149</xdr:row>
      <xdr:rowOff>114300</xdr:rowOff>
    </xdr:from>
    <xdr:to>
      <xdr:col>1</xdr:col>
      <xdr:colOff>173307</xdr:colOff>
      <xdr:row>152</xdr:row>
      <xdr:rowOff>123825</xdr:rowOff>
    </xdr:to>
    <xdr:pic>
      <xdr:nvPicPr>
        <xdr:cNvPr id="115" name="Slika 114" descr="E:\SLIKE MORPHO PRODUKTOV\02 - grifi\H.044 - THE SLICES\pomanjš\2.jpg">
          <a:extLst>
            <a:ext uri="{FF2B5EF4-FFF2-40B4-BE49-F238E27FC236}">
              <a16:creationId xmlns:a16="http://schemas.microsoft.com/office/drawing/2014/main" id="{4B67AF46-BA75-4A07-9387-9FCBB9D20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480875"/>
          <a:ext cx="1325832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238126</xdr:colOff>
      <xdr:row>154</xdr:row>
      <xdr:rowOff>66676</xdr:rowOff>
    </xdr:from>
    <xdr:to>
      <xdr:col>0</xdr:col>
      <xdr:colOff>1038226</xdr:colOff>
      <xdr:row>157</xdr:row>
      <xdr:rowOff>222124</xdr:rowOff>
    </xdr:to>
    <xdr:pic>
      <xdr:nvPicPr>
        <xdr:cNvPr id="116" name="Slika 115" descr="E:\SLIKE MORPHO PRODUKTOV\02 - grifi\H.045 - DENSE 01\Nova mapa\1.jpg">
          <a:extLst>
            <a:ext uri="{FF2B5EF4-FFF2-40B4-BE49-F238E27FC236}">
              <a16:creationId xmlns:a16="http://schemas.microsoft.com/office/drawing/2014/main" id="{8FC21B4F-F5C7-451A-9D48-D3A4E8550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6" y="35356801"/>
          <a:ext cx="800100" cy="841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158</xdr:row>
      <xdr:rowOff>38101</xdr:rowOff>
    </xdr:from>
    <xdr:to>
      <xdr:col>1</xdr:col>
      <xdr:colOff>47625</xdr:colOff>
      <xdr:row>161</xdr:row>
      <xdr:rowOff>134112</xdr:rowOff>
    </xdr:to>
    <xdr:pic>
      <xdr:nvPicPr>
        <xdr:cNvPr id="117" name="Slika 116" descr="E:\SLIKE MORPHO PRODUKTOV\02 - grifi\H.046 - DENSE 02\pomanjš\2.jpg">
          <a:extLst>
            <a:ext uri="{FF2B5EF4-FFF2-40B4-BE49-F238E27FC236}">
              <a16:creationId xmlns:a16="http://schemas.microsoft.com/office/drawing/2014/main" id="{47A39F08-8FD4-4747-8389-8E37587D7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36242626"/>
          <a:ext cx="1085849" cy="781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142876</xdr:colOff>
      <xdr:row>162</xdr:row>
      <xdr:rowOff>47626</xdr:rowOff>
    </xdr:from>
    <xdr:to>
      <xdr:col>0</xdr:col>
      <xdr:colOff>1081570</xdr:colOff>
      <xdr:row>165</xdr:row>
      <xdr:rowOff>171450</xdr:rowOff>
    </xdr:to>
    <xdr:pic>
      <xdr:nvPicPr>
        <xdr:cNvPr id="118" name="Slika 117" descr="E:\SLIKE MORPHO PRODUKTOV\02 - grifi\H.047 - DENSE 03\pomanjš\2.jpg">
          <a:extLst>
            <a:ext uri="{FF2B5EF4-FFF2-40B4-BE49-F238E27FC236}">
              <a16:creationId xmlns:a16="http://schemas.microsoft.com/office/drawing/2014/main" id="{E5D37BAF-E7E8-4026-B910-6F30B8D02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37166551"/>
          <a:ext cx="938694" cy="809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166</xdr:row>
      <xdr:rowOff>47626</xdr:rowOff>
    </xdr:from>
    <xdr:to>
      <xdr:col>1</xdr:col>
      <xdr:colOff>1177</xdr:colOff>
      <xdr:row>169</xdr:row>
      <xdr:rowOff>219075</xdr:rowOff>
    </xdr:to>
    <xdr:pic>
      <xdr:nvPicPr>
        <xdr:cNvPr id="120" name="Slika 119" descr="E:\SLIKE MORPHO PRODUKTOV\02 - grifi\H.048 - DENSE 04\pomanjš\2.jpg">
          <a:extLst>
            <a:ext uri="{FF2B5EF4-FFF2-40B4-BE49-F238E27FC236}">
              <a16:creationId xmlns:a16="http://schemas.microsoft.com/office/drawing/2014/main" id="{AE07AF7E-788A-4114-9C63-F2D36982C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8080951"/>
          <a:ext cx="963202" cy="857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180976</xdr:colOff>
      <xdr:row>170</xdr:row>
      <xdr:rowOff>38100</xdr:rowOff>
    </xdr:from>
    <xdr:to>
      <xdr:col>1</xdr:col>
      <xdr:colOff>30469</xdr:colOff>
      <xdr:row>173</xdr:row>
      <xdr:rowOff>171449</xdr:rowOff>
    </xdr:to>
    <xdr:pic>
      <xdr:nvPicPr>
        <xdr:cNvPr id="121" name="Slika 120" descr="E:\SLIKE MORPHO PRODUKTOV\02 - grifi\H.049 - DENSE 05\pomanjš\2.jpg">
          <a:extLst>
            <a:ext uri="{FF2B5EF4-FFF2-40B4-BE49-F238E27FC236}">
              <a16:creationId xmlns:a16="http://schemas.microsoft.com/office/drawing/2014/main" id="{5F74C757-44E9-459F-942E-2DA576645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38985825"/>
          <a:ext cx="1002018" cy="819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174</xdr:row>
      <xdr:rowOff>28575</xdr:rowOff>
    </xdr:from>
    <xdr:to>
      <xdr:col>1</xdr:col>
      <xdr:colOff>98723</xdr:colOff>
      <xdr:row>177</xdr:row>
      <xdr:rowOff>180974</xdr:rowOff>
    </xdr:to>
    <xdr:pic>
      <xdr:nvPicPr>
        <xdr:cNvPr id="122" name="Slika 121" descr="E:\SLIKE MORPHO PRODUKTOV\02 - grifi\H.050 - DENSE 06\pomanjš\2.jpg">
          <a:extLst>
            <a:ext uri="{FF2B5EF4-FFF2-40B4-BE49-F238E27FC236}">
              <a16:creationId xmlns:a16="http://schemas.microsoft.com/office/drawing/2014/main" id="{0E4C5DA4-0E9B-4B7F-836E-E642A8C7A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39890700"/>
          <a:ext cx="1146473" cy="838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276227</xdr:colOff>
      <xdr:row>178</xdr:row>
      <xdr:rowOff>28576</xdr:rowOff>
    </xdr:from>
    <xdr:to>
      <xdr:col>0</xdr:col>
      <xdr:colOff>990601</xdr:colOff>
      <xdr:row>181</xdr:row>
      <xdr:rowOff>191862</xdr:rowOff>
    </xdr:to>
    <xdr:pic>
      <xdr:nvPicPr>
        <xdr:cNvPr id="123" name="Slika 122" descr="E:\SLIKE MORPHO PRODUKTOV\02 - grifi\H.051 - DENSE 07\pomnjš\2.jpg">
          <a:extLst>
            <a:ext uri="{FF2B5EF4-FFF2-40B4-BE49-F238E27FC236}">
              <a16:creationId xmlns:a16="http://schemas.microsoft.com/office/drawing/2014/main" id="{AA2F68E7-D5E2-492D-98D5-837B903DD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7" y="40805101"/>
          <a:ext cx="714374" cy="849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182</xdr:row>
      <xdr:rowOff>38101</xdr:rowOff>
    </xdr:from>
    <xdr:to>
      <xdr:col>1</xdr:col>
      <xdr:colOff>105250</xdr:colOff>
      <xdr:row>185</xdr:row>
      <xdr:rowOff>171450</xdr:rowOff>
    </xdr:to>
    <xdr:pic>
      <xdr:nvPicPr>
        <xdr:cNvPr id="124" name="Slika 123" descr="E:\SLIKE MORPHO PRODUKTOV\02 - grifi\H.052 - DENSE 08\pomanjš\2.jpg">
          <a:extLst>
            <a:ext uri="{FF2B5EF4-FFF2-40B4-BE49-F238E27FC236}">
              <a16:creationId xmlns:a16="http://schemas.microsoft.com/office/drawing/2014/main" id="{569DDA13-AA72-4FE2-82A3-C400CC5C4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1729026"/>
          <a:ext cx="1095850" cy="819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305</xdr:row>
      <xdr:rowOff>19050</xdr:rowOff>
    </xdr:from>
    <xdr:to>
      <xdr:col>1</xdr:col>
      <xdr:colOff>9525</xdr:colOff>
      <xdr:row>308</xdr:row>
      <xdr:rowOff>185901</xdr:rowOff>
    </xdr:to>
    <xdr:pic>
      <xdr:nvPicPr>
        <xdr:cNvPr id="125" name="Slika 124" descr="E:\SLIKE MORPHO PRODUKTOV\02 - grifi\H.053 - LEAF DISORDER\pomanjš\2.jpg">
          <a:extLst>
            <a:ext uri="{FF2B5EF4-FFF2-40B4-BE49-F238E27FC236}">
              <a16:creationId xmlns:a16="http://schemas.microsoft.com/office/drawing/2014/main" id="{755C7332-5AEF-46DD-A9DE-059566366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238125" y="69713475"/>
          <a:ext cx="923925" cy="852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187</xdr:row>
      <xdr:rowOff>38101</xdr:rowOff>
    </xdr:from>
    <xdr:to>
      <xdr:col>1</xdr:col>
      <xdr:colOff>42417</xdr:colOff>
      <xdr:row>190</xdr:row>
      <xdr:rowOff>171450</xdr:rowOff>
    </xdr:to>
    <xdr:pic>
      <xdr:nvPicPr>
        <xdr:cNvPr id="126" name="Slika 125" descr="E:\SLIKE MORPHO PRODUKTOV\02 - grifi\H.054 - BASIC BALLS 01\za stran\pomanjš\2.jpg">
          <a:extLst>
            <a:ext uri="{FF2B5EF4-FFF2-40B4-BE49-F238E27FC236}">
              <a16:creationId xmlns:a16="http://schemas.microsoft.com/office/drawing/2014/main" id="{95C33175-7353-4E6D-81DB-651338DC27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42833926"/>
          <a:ext cx="994917" cy="819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191</xdr:row>
      <xdr:rowOff>19051</xdr:rowOff>
    </xdr:from>
    <xdr:to>
      <xdr:col>1</xdr:col>
      <xdr:colOff>52009</xdr:colOff>
      <xdr:row>194</xdr:row>
      <xdr:rowOff>171450</xdr:rowOff>
    </xdr:to>
    <xdr:pic>
      <xdr:nvPicPr>
        <xdr:cNvPr id="127" name="Slika 126" descr="E:\SLIKE MORPHO PRODUKTOV\02 - grifi\H.055 - BASIC BALLS 02\za stran\pomanjš\2.jpg">
          <a:extLst>
            <a:ext uri="{FF2B5EF4-FFF2-40B4-BE49-F238E27FC236}">
              <a16:creationId xmlns:a16="http://schemas.microsoft.com/office/drawing/2014/main" id="{9B7AA165-0591-436D-B6AF-B56AD15B4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3729276"/>
          <a:ext cx="1052134" cy="838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195</xdr:row>
      <xdr:rowOff>47626</xdr:rowOff>
    </xdr:from>
    <xdr:to>
      <xdr:col>2</xdr:col>
      <xdr:colOff>28576</xdr:colOff>
      <xdr:row>198</xdr:row>
      <xdr:rowOff>166260</xdr:rowOff>
    </xdr:to>
    <xdr:pic>
      <xdr:nvPicPr>
        <xdr:cNvPr id="128" name="Slika 127" descr="E:\SLIKE MORPHO PRODUKTOV\02 - grifi\H.056 - BASIC BALLS 03\za stran\pomanjš\3.jpg">
          <a:extLst>
            <a:ext uri="{FF2B5EF4-FFF2-40B4-BE49-F238E27FC236}">
              <a16:creationId xmlns:a16="http://schemas.microsoft.com/office/drawing/2014/main" id="{267C313E-551F-48DA-8473-5E3071BD0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4672251"/>
          <a:ext cx="1266826" cy="804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199</xdr:row>
      <xdr:rowOff>28575</xdr:rowOff>
    </xdr:from>
    <xdr:to>
      <xdr:col>1</xdr:col>
      <xdr:colOff>85725</xdr:colOff>
      <xdr:row>202</xdr:row>
      <xdr:rowOff>187960</xdr:rowOff>
    </xdr:to>
    <xdr:pic>
      <xdr:nvPicPr>
        <xdr:cNvPr id="129" name="Slika 128" descr="E:\SLIKE MORPHO PRODUKTOV\02 - grifi\H.057 - BASIC BALLS 04\za stran\pomanjš\3.jpg">
          <a:extLst>
            <a:ext uri="{FF2B5EF4-FFF2-40B4-BE49-F238E27FC236}">
              <a16:creationId xmlns:a16="http://schemas.microsoft.com/office/drawing/2014/main" id="{047E6D0D-49CD-4DA0-8C92-1F3A8CEF6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5567600"/>
          <a:ext cx="1152525" cy="845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209549</xdr:colOff>
      <xdr:row>203</xdr:row>
      <xdr:rowOff>47625</xdr:rowOff>
    </xdr:from>
    <xdr:to>
      <xdr:col>1</xdr:col>
      <xdr:colOff>123825</xdr:colOff>
      <xdr:row>206</xdr:row>
      <xdr:rowOff>191262</xdr:rowOff>
    </xdr:to>
    <xdr:pic>
      <xdr:nvPicPr>
        <xdr:cNvPr id="130" name="Slika 129" descr="E:\SLIKE MORPHO PRODUKTOV\02 - grifi\H.058 - BASIC BALLS 05\ZA stran\pomanjš\3.jpg">
          <a:extLst>
            <a:ext uri="{FF2B5EF4-FFF2-40B4-BE49-F238E27FC236}">
              <a16:creationId xmlns:a16="http://schemas.microsoft.com/office/drawing/2014/main" id="{4FDB8D7E-B66D-4050-A13C-1EEE4813B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49" y="46501050"/>
          <a:ext cx="1066801" cy="829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207</xdr:row>
      <xdr:rowOff>38100</xdr:rowOff>
    </xdr:from>
    <xdr:to>
      <xdr:col>1</xdr:col>
      <xdr:colOff>101088</xdr:colOff>
      <xdr:row>210</xdr:row>
      <xdr:rowOff>209550</xdr:rowOff>
    </xdr:to>
    <xdr:pic>
      <xdr:nvPicPr>
        <xdr:cNvPr id="131" name="Slika 130" descr="E:\SLIKE MORPHO PRODUKTOV\02 - grifi\H.059 - BASIC BALLS 06\za stran\pomanjš\3.jpg">
          <a:extLst>
            <a:ext uri="{FF2B5EF4-FFF2-40B4-BE49-F238E27FC236}">
              <a16:creationId xmlns:a16="http://schemas.microsoft.com/office/drawing/2014/main" id="{01A8D850-60BB-4981-B471-17D71C4C2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47405925"/>
          <a:ext cx="967863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152401</xdr:colOff>
      <xdr:row>211</xdr:row>
      <xdr:rowOff>47626</xdr:rowOff>
    </xdr:from>
    <xdr:to>
      <xdr:col>1</xdr:col>
      <xdr:colOff>109096</xdr:colOff>
      <xdr:row>214</xdr:row>
      <xdr:rowOff>133350</xdr:rowOff>
    </xdr:to>
    <xdr:pic>
      <xdr:nvPicPr>
        <xdr:cNvPr id="132" name="Slika 131" descr="E:\SLIKE MORPHO PRODUKTOV\02 - grifi\H.060 - BASIC BALLS 07\2.jpg">
          <a:extLst>
            <a:ext uri="{FF2B5EF4-FFF2-40B4-BE49-F238E27FC236}">
              <a16:creationId xmlns:a16="http://schemas.microsoft.com/office/drawing/2014/main" id="{39E66F1A-09B3-4A71-8BF5-0C9A89669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48329851"/>
          <a:ext cx="1109220" cy="771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215</xdr:row>
      <xdr:rowOff>38099</xdr:rowOff>
    </xdr:from>
    <xdr:to>
      <xdr:col>1</xdr:col>
      <xdr:colOff>56917</xdr:colOff>
      <xdr:row>218</xdr:row>
      <xdr:rowOff>219074</xdr:rowOff>
    </xdr:to>
    <xdr:pic>
      <xdr:nvPicPr>
        <xdr:cNvPr id="133" name="Slika 132" descr="E:\SLIKE MORPHO PRODUKTOV\02 - grifi\H.061 - BASIC BALLS 08\061.1\pomanjš\1.jpg">
          <a:extLst>
            <a:ext uri="{FF2B5EF4-FFF2-40B4-BE49-F238E27FC236}">
              <a16:creationId xmlns:a16="http://schemas.microsoft.com/office/drawing/2014/main" id="{85862BB7-4789-40BD-942E-5FCFF8CBE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9234724"/>
          <a:ext cx="1057042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219</xdr:row>
      <xdr:rowOff>19051</xdr:rowOff>
    </xdr:from>
    <xdr:to>
      <xdr:col>1</xdr:col>
      <xdr:colOff>114300</xdr:colOff>
      <xdr:row>222</xdr:row>
      <xdr:rowOff>219711</xdr:rowOff>
    </xdr:to>
    <xdr:pic>
      <xdr:nvPicPr>
        <xdr:cNvPr id="134" name="Slika 133" descr="E:\SLIKE MORPHO PRODUKTOV\02 - grifi\H.062 - BASIC BALLS 09\062.1\pomanjš\2.jpg">
          <a:extLst>
            <a:ext uri="{FF2B5EF4-FFF2-40B4-BE49-F238E27FC236}">
              <a16:creationId xmlns:a16="http://schemas.microsoft.com/office/drawing/2014/main" id="{E3F360A5-2DDD-4179-9475-A987F71F4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50130076"/>
          <a:ext cx="1143000" cy="886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85726</xdr:colOff>
      <xdr:row>223</xdr:row>
      <xdr:rowOff>38101</xdr:rowOff>
    </xdr:from>
    <xdr:to>
      <xdr:col>1</xdr:col>
      <xdr:colOff>1</xdr:colOff>
      <xdr:row>226</xdr:row>
      <xdr:rowOff>179071</xdr:rowOff>
    </xdr:to>
    <xdr:pic>
      <xdr:nvPicPr>
        <xdr:cNvPr id="135" name="Slika 134" descr="E:\SLIKE MORPHO PRODUKTOV\02 - grifi\H.063 - COMFORT ZONE 01\za web\pomanjš\2.jpg">
          <a:extLst>
            <a:ext uri="{FF2B5EF4-FFF2-40B4-BE49-F238E27FC236}">
              <a16:creationId xmlns:a16="http://schemas.microsoft.com/office/drawing/2014/main" id="{6CA202C5-4E4E-46A5-93D6-CC79649810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51063526"/>
          <a:ext cx="1066800" cy="826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104775</xdr:colOff>
      <xdr:row>228</xdr:row>
      <xdr:rowOff>38100</xdr:rowOff>
    </xdr:from>
    <xdr:ext cx="1145181" cy="857250"/>
    <xdr:pic>
      <xdr:nvPicPr>
        <xdr:cNvPr id="71" name="Slika 70" descr="E:\SLIKE MORPHO PRODUKTOV\02 - grifi\H.064 - PINCH ATTACK 01\ZA WEB\pomanjš\2.jpg">
          <a:extLst>
            <a:ext uri="{FF2B5EF4-FFF2-40B4-BE49-F238E27FC236}">
              <a16:creationId xmlns:a16="http://schemas.microsoft.com/office/drawing/2014/main" id="{2B1093F0-8775-4A83-9C26-F06B14C24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52168425"/>
          <a:ext cx="1145181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133350</xdr:colOff>
      <xdr:row>232</xdr:row>
      <xdr:rowOff>28575</xdr:rowOff>
    </xdr:from>
    <xdr:ext cx="1142239" cy="819149"/>
    <xdr:pic>
      <xdr:nvPicPr>
        <xdr:cNvPr id="72" name="Slika 71" descr="E:\SLIKE MORPHO PRODUKTOV\02 - grifi\H.065 - PINCH ATTACK 02\za web\pomanjš\2.jpg">
          <a:extLst>
            <a:ext uri="{FF2B5EF4-FFF2-40B4-BE49-F238E27FC236}">
              <a16:creationId xmlns:a16="http://schemas.microsoft.com/office/drawing/2014/main" id="{D73ACA86-F8F6-4386-ABBB-1BF9473B3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3073300"/>
          <a:ext cx="1142239" cy="819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342900</xdr:colOff>
      <xdr:row>240</xdr:row>
      <xdr:rowOff>31593</xdr:rowOff>
    </xdr:from>
    <xdr:ext cx="590550" cy="864172"/>
    <xdr:pic>
      <xdr:nvPicPr>
        <xdr:cNvPr id="73" name="Slika 72" descr="E:\SLIKE MORPHO PRODUKTOV\02 - grifi\H.066 - PINCH ATTACK 03\za web\pomanjš\2.jpg">
          <a:extLst>
            <a:ext uri="{FF2B5EF4-FFF2-40B4-BE49-F238E27FC236}">
              <a16:creationId xmlns:a16="http://schemas.microsoft.com/office/drawing/2014/main" id="{E570D2E2-854D-4E61-BFF4-D0073E8C3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4905118"/>
          <a:ext cx="590550" cy="864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104775</xdr:colOff>
      <xdr:row>280</xdr:row>
      <xdr:rowOff>19051</xdr:rowOff>
    </xdr:from>
    <xdr:ext cx="971549" cy="879945"/>
    <xdr:pic>
      <xdr:nvPicPr>
        <xdr:cNvPr id="74" name="Slika 73" descr="E:\SLIKE MORPHO PRODUKTOV\02 - grifi\H.067 - PINCH ATTACK 04\za web\pomanjš\2.jpg">
          <a:extLst>
            <a:ext uri="{FF2B5EF4-FFF2-40B4-BE49-F238E27FC236}">
              <a16:creationId xmlns:a16="http://schemas.microsoft.com/office/drawing/2014/main" id="{55B189D5-87CE-4D1D-988E-8D42EB861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64036576"/>
          <a:ext cx="971549" cy="879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142876</xdr:colOff>
      <xdr:row>284</xdr:row>
      <xdr:rowOff>19051</xdr:rowOff>
    </xdr:from>
    <xdr:ext cx="1038224" cy="888624"/>
    <xdr:pic>
      <xdr:nvPicPr>
        <xdr:cNvPr id="75" name="Slika 74" descr="E:\SLIKE MORPHO PRODUKTOV\02 - grifi\H.068 - PINCH ATTACK 05\za web\pomanjš\2.jpg">
          <a:extLst>
            <a:ext uri="{FF2B5EF4-FFF2-40B4-BE49-F238E27FC236}">
              <a16:creationId xmlns:a16="http://schemas.microsoft.com/office/drawing/2014/main" id="{B0B8E41E-BCC9-44AA-9275-E81495EE9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64950976"/>
          <a:ext cx="1038224" cy="888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352426</xdr:colOff>
      <xdr:row>260</xdr:row>
      <xdr:rowOff>19050</xdr:rowOff>
    </xdr:from>
    <xdr:ext cx="563137" cy="838200"/>
    <xdr:pic>
      <xdr:nvPicPr>
        <xdr:cNvPr id="76" name="Slika 75" descr="E:\SLIKE MORPHO PRODUKTOV\02 - grifi\H.069 - PINCH ATTACK 06\ZA WEB\pomnjšana\2.jpg">
          <a:extLst>
            <a:ext uri="{FF2B5EF4-FFF2-40B4-BE49-F238E27FC236}">
              <a16:creationId xmlns:a16="http://schemas.microsoft.com/office/drawing/2014/main" id="{C7A00F8E-938F-46E9-AF8F-DA96D80B3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6" y="59464575"/>
          <a:ext cx="563137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209550</xdr:colOff>
      <xdr:row>276</xdr:row>
      <xdr:rowOff>19051</xdr:rowOff>
    </xdr:from>
    <xdr:ext cx="771525" cy="870721"/>
    <xdr:pic>
      <xdr:nvPicPr>
        <xdr:cNvPr id="145" name="Slika 144" descr="E:\SLIKE MORPHO PRODUKTOV\02 - grifi\H.070 - PINCH ATTACK 07\ZA WEB\pomnjšana\2.jpg">
          <a:extLst>
            <a:ext uri="{FF2B5EF4-FFF2-40B4-BE49-F238E27FC236}">
              <a16:creationId xmlns:a16="http://schemas.microsoft.com/office/drawing/2014/main" id="{F04DBA67-35A4-4F05-B55C-B89DBDBD3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63122176"/>
          <a:ext cx="771525" cy="870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114299</xdr:colOff>
      <xdr:row>272</xdr:row>
      <xdr:rowOff>19052</xdr:rowOff>
    </xdr:from>
    <xdr:ext cx="974649" cy="838198"/>
    <xdr:pic>
      <xdr:nvPicPr>
        <xdr:cNvPr id="146" name="Slika 145" descr="E:\SLIKE MORPHO PRODUKTOV\02 - grifi\H.071 - PINCH ATTACK 08\ZA WEB\pomnjšana\2.jpg">
          <a:extLst>
            <a:ext uri="{FF2B5EF4-FFF2-40B4-BE49-F238E27FC236}">
              <a16:creationId xmlns:a16="http://schemas.microsoft.com/office/drawing/2014/main" id="{FDA54802-CADF-48B7-A551-199D92FF3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99" y="62207777"/>
          <a:ext cx="974649" cy="838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238125</xdr:colOff>
      <xdr:row>268</xdr:row>
      <xdr:rowOff>19050</xdr:rowOff>
    </xdr:from>
    <xdr:ext cx="819150" cy="879221"/>
    <xdr:pic>
      <xdr:nvPicPr>
        <xdr:cNvPr id="147" name="Slika 146" descr="E:\SLIKE MORPHO PRODUKTOV\02 - grifi\H.072 - PINCH ATTACK 09\ZA WEB\pomnjšana\1.jpg">
          <a:extLst>
            <a:ext uri="{FF2B5EF4-FFF2-40B4-BE49-F238E27FC236}">
              <a16:creationId xmlns:a16="http://schemas.microsoft.com/office/drawing/2014/main" id="{0D355D30-2F08-4C10-BCD8-433B7C693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61293375"/>
          <a:ext cx="819150" cy="8792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133350</xdr:colOff>
      <xdr:row>264</xdr:row>
      <xdr:rowOff>9526</xdr:rowOff>
    </xdr:from>
    <xdr:ext cx="990600" cy="880218"/>
    <xdr:pic>
      <xdr:nvPicPr>
        <xdr:cNvPr id="148" name="Slika 147" descr="E:\SLIKE MORPHO PRODUKTOV\02 - grifi\H.073 - PINCH ATTACK 10\ZA WEB\pomnjšana\2.jpg">
          <a:extLst>
            <a:ext uri="{FF2B5EF4-FFF2-40B4-BE49-F238E27FC236}">
              <a16:creationId xmlns:a16="http://schemas.microsoft.com/office/drawing/2014/main" id="{018C7263-BDD5-4990-AF4C-7FBC9510A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0369451"/>
          <a:ext cx="990600" cy="880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76200</xdr:colOff>
      <xdr:row>256</xdr:row>
      <xdr:rowOff>28576</xdr:rowOff>
    </xdr:from>
    <xdr:ext cx="1219200" cy="856488"/>
    <xdr:pic>
      <xdr:nvPicPr>
        <xdr:cNvPr id="149" name="Slika 148" descr="E:\SLIKE MORPHO PRODUKTOV\02 - grifi\H.074 - PINCH ATTACK 11\ZA WEB\pomnjšana\1.jpg">
          <a:extLst>
            <a:ext uri="{FF2B5EF4-FFF2-40B4-BE49-F238E27FC236}">
              <a16:creationId xmlns:a16="http://schemas.microsoft.com/office/drawing/2014/main" id="{83341AF3-DE3B-4423-B8D4-725DC4949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8559701"/>
          <a:ext cx="1219200" cy="856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85726</xdr:colOff>
      <xdr:row>252</xdr:row>
      <xdr:rowOff>19050</xdr:rowOff>
    </xdr:from>
    <xdr:ext cx="1104900" cy="823151"/>
    <xdr:pic>
      <xdr:nvPicPr>
        <xdr:cNvPr id="150" name="Slika 149" descr="E:\SLIKE MORPHO PRODUKTOV\02 - grifi\H.075 - PINCH ATTACK 12\ZA WEB\pomnjšana\1.jpg">
          <a:extLst>
            <a:ext uri="{FF2B5EF4-FFF2-40B4-BE49-F238E27FC236}">
              <a16:creationId xmlns:a16="http://schemas.microsoft.com/office/drawing/2014/main" id="{98B510F7-3602-423B-94ED-254EE84B9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57635775"/>
          <a:ext cx="1104900" cy="823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133351</xdr:colOff>
      <xdr:row>248</xdr:row>
      <xdr:rowOff>19051</xdr:rowOff>
    </xdr:from>
    <xdr:ext cx="1057274" cy="860923"/>
    <xdr:pic>
      <xdr:nvPicPr>
        <xdr:cNvPr id="151" name="Slika 150" descr="E:\SLIKE MORPHO PRODUKTOV\02 - grifi\H.076 - PINCH ATTACK 13\ZA WEB\pomnjšana\1.jpg">
          <a:extLst>
            <a:ext uri="{FF2B5EF4-FFF2-40B4-BE49-F238E27FC236}">
              <a16:creationId xmlns:a16="http://schemas.microsoft.com/office/drawing/2014/main" id="{E3EB26FB-619B-447F-BDAE-018924B76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1" y="56721376"/>
          <a:ext cx="1057274" cy="860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123826</xdr:colOff>
      <xdr:row>244</xdr:row>
      <xdr:rowOff>19052</xdr:rowOff>
    </xdr:from>
    <xdr:ext cx="1076324" cy="886174"/>
    <xdr:pic>
      <xdr:nvPicPr>
        <xdr:cNvPr id="152" name="Slika 151" descr="E:\SLIKE MORPHO PRODUKTOV\02 - grifi\H.077 - PINCH ATTACK 14\ZA WEB\pomnjšana\1.jpg">
          <a:extLst>
            <a:ext uri="{FF2B5EF4-FFF2-40B4-BE49-F238E27FC236}">
              <a16:creationId xmlns:a16="http://schemas.microsoft.com/office/drawing/2014/main" id="{35103B1F-35DD-426B-BF28-7B124DD66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6" y="55806977"/>
          <a:ext cx="1076324" cy="886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174048</xdr:colOff>
      <xdr:row>293</xdr:row>
      <xdr:rowOff>22514</xdr:rowOff>
    </xdr:from>
    <xdr:to>
      <xdr:col>0</xdr:col>
      <xdr:colOff>1137597</xdr:colOff>
      <xdr:row>296</xdr:row>
      <xdr:rowOff>171450</xdr:rowOff>
    </xdr:to>
    <xdr:pic>
      <xdr:nvPicPr>
        <xdr:cNvPr id="84" name="Slika 83" descr="D:\FOTKE MAR 2025\LEAVES 01\ZA WEB\pomanjš\2.jpg">
          <a:extLst>
            <a:ext uri="{FF2B5EF4-FFF2-40B4-BE49-F238E27FC236}">
              <a16:creationId xmlns:a16="http://schemas.microsoft.com/office/drawing/2014/main" id="{AA0173EF-2D97-448C-B239-2C71B8009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48" y="66973739"/>
          <a:ext cx="963549" cy="834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211283</xdr:colOff>
      <xdr:row>297</xdr:row>
      <xdr:rowOff>15587</xdr:rowOff>
    </xdr:from>
    <xdr:to>
      <xdr:col>0</xdr:col>
      <xdr:colOff>1105997</xdr:colOff>
      <xdr:row>300</xdr:row>
      <xdr:rowOff>200025</xdr:rowOff>
    </xdr:to>
    <xdr:pic>
      <xdr:nvPicPr>
        <xdr:cNvPr id="87" name="Slika 86" descr="D:\FOTKE MAR 2025\LEAVES 02\ZA WEB\pomanjš\2.jpg">
          <a:extLst>
            <a:ext uri="{FF2B5EF4-FFF2-40B4-BE49-F238E27FC236}">
              <a16:creationId xmlns:a16="http://schemas.microsoft.com/office/drawing/2014/main" id="{0FDB12BD-3724-4547-ABB4-B1B533790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283" y="67881212"/>
          <a:ext cx="894714" cy="870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179243</xdr:colOff>
      <xdr:row>301</xdr:row>
      <xdr:rowOff>25112</xdr:rowOff>
    </xdr:from>
    <xdr:to>
      <xdr:col>1</xdr:col>
      <xdr:colOff>6061</xdr:colOff>
      <xdr:row>304</xdr:row>
      <xdr:rowOff>189920</xdr:rowOff>
    </xdr:to>
    <xdr:pic>
      <xdr:nvPicPr>
        <xdr:cNvPr id="94" name="Slika 93" descr="D:\FOTKE MAR 2025\LEAVES 03\ZA WEB\pomanjš\02.jpg">
          <a:extLst>
            <a:ext uri="{FF2B5EF4-FFF2-40B4-BE49-F238E27FC236}">
              <a16:creationId xmlns:a16="http://schemas.microsoft.com/office/drawing/2014/main" id="{45B389FC-FAA8-47C0-89B8-F88B50E49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43" y="68805137"/>
          <a:ext cx="979343" cy="85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169719</xdr:colOff>
      <xdr:row>288</xdr:row>
      <xdr:rowOff>34637</xdr:rowOff>
    </xdr:from>
    <xdr:to>
      <xdr:col>1</xdr:col>
      <xdr:colOff>39832</xdr:colOff>
      <xdr:row>291</xdr:row>
      <xdr:rowOff>218608</xdr:rowOff>
    </xdr:to>
    <xdr:pic>
      <xdr:nvPicPr>
        <xdr:cNvPr id="100" name="Slika 99" descr="D:\FOTKE MAR 2025\PINCH ATTACK - 4  VELIKI\ZA WEB\pomanjš\2.jpg">
          <a:extLst>
            <a:ext uri="{FF2B5EF4-FFF2-40B4-BE49-F238E27FC236}">
              <a16:creationId xmlns:a16="http://schemas.microsoft.com/office/drawing/2014/main" id="{60A9DF41-87D3-4DCE-B596-1B85743D5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719" y="65880962"/>
          <a:ext cx="1022638" cy="869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183572</xdr:colOff>
      <xdr:row>236</xdr:row>
      <xdr:rowOff>23379</xdr:rowOff>
    </xdr:from>
    <xdr:to>
      <xdr:col>0</xdr:col>
      <xdr:colOff>1104899</xdr:colOff>
      <xdr:row>239</xdr:row>
      <xdr:rowOff>206525</xdr:rowOff>
    </xdr:to>
    <xdr:pic>
      <xdr:nvPicPr>
        <xdr:cNvPr id="136" name="Slika 135" descr="D:\FOTKE MAR 2025\PINCH ATTACK -SPAXI\ZA WEB\pomanjš\2.jpg">
          <a:extLst>
            <a:ext uri="{FF2B5EF4-FFF2-40B4-BE49-F238E27FC236}">
              <a16:creationId xmlns:a16="http://schemas.microsoft.com/office/drawing/2014/main" id="{2FF6565C-E715-4772-8039-2DD245182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572" y="53982504"/>
          <a:ext cx="921327" cy="8689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120014</xdr:rowOff>
    </xdr:from>
    <xdr:to>
      <xdr:col>2</xdr:col>
      <xdr:colOff>358140</xdr:colOff>
      <xdr:row>5</xdr:row>
      <xdr:rowOff>22860</xdr:rowOff>
    </xdr:to>
    <xdr:pic>
      <xdr:nvPicPr>
        <xdr:cNvPr id="2" name="Slika 1" descr="E:\LOGO MODR1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20014"/>
          <a:ext cx="2186940" cy="89344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isarna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morpho.si/volumes/80-715-orbs-v015.html" TargetMode="External"/><Relationship Id="rId18" Type="http://schemas.openxmlformats.org/officeDocument/2006/relationships/hyperlink" Target="https://www.morpho.si/volumes/87-1065-bricks-v022.html" TargetMode="External"/><Relationship Id="rId26" Type="http://schemas.openxmlformats.org/officeDocument/2006/relationships/hyperlink" Target="https://www.morpho.si/volumes/96-1681-centauri-v031.html" TargetMode="External"/><Relationship Id="rId39" Type="http://schemas.openxmlformats.org/officeDocument/2006/relationships/hyperlink" Target="https://www.morpho.si/volumes/145-4641-ridges-v044.html" TargetMode="External"/><Relationship Id="rId21" Type="http://schemas.openxmlformats.org/officeDocument/2006/relationships/hyperlink" Target="https://www.morpho.si/volumes/91-1317-deltoids-v026.html" TargetMode="External"/><Relationship Id="rId34" Type="http://schemas.openxmlformats.org/officeDocument/2006/relationships/hyperlink" Target="https://www.morpho.si/volumes/128-3787-ridges-v044.html" TargetMode="External"/><Relationship Id="rId42" Type="http://schemas.openxmlformats.org/officeDocument/2006/relationships/hyperlink" Target="https://www.morpho.si/volumes/148-6300-ridges-v044.html" TargetMode="External"/><Relationship Id="rId47" Type="http://schemas.openxmlformats.org/officeDocument/2006/relationships/hyperlink" Target="https://www.morpho.si/volumes/193-9198-blades-01-v047.html" TargetMode="External"/><Relationship Id="rId50" Type="http://schemas.openxmlformats.org/officeDocument/2006/relationships/hyperlink" Target="https://www.morpho.si/volumes/84-953-3-globe-v019.html" TargetMode="External"/><Relationship Id="rId55" Type="http://schemas.openxmlformats.org/officeDocument/2006/relationships/hyperlink" Target="https://www.morpho.si/volumes/208-10716-beans-03-dual-texture-v073.html" TargetMode="External"/><Relationship Id="rId7" Type="http://schemas.openxmlformats.org/officeDocument/2006/relationships/hyperlink" Target="https://www.morpho.si/volumes/70-225-plasmids-v005.html" TargetMode="External"/><Relationship Id="rId2" Type="http://schemas.openxmlformats.org/officeDocument/2006/relationships/hyperlink" Target="https://www.morpho.si/volumes/181-8884-centauri-v031.html" TargetMode="External"/><Relationship Id="rId16" Type="http://schemas.openxmlformats.org/officeDocument/2006/relationships/hyperlink" Target="https://www.morpho.si/volumes/82-855-balls-v017.html" TargetMode="External"/><Relationship Id="rId29" Type="http://schemas.openxmlformats.org/officeDocument/2006/relationships/hyperlink" Target="https://www.morpho.si/volumes/100-1947-theorems-v035.html" TargetMode="External"/><Relationship Id="rId11" Type="http://schemas.openxmlformats.org/officeDocument/2006/relationships/hyperlink" Target="https://www.morpho.si/volumes/204-10159-the-shields-dual-texture-v013.html" TargetMode="External"/><Relationship Id="rId24" Type="http://schemas.openxmlformats.org/officeDocument/2006/relationships/hyperlink" Target="https://www.morpho.si/volumes/94-1541-sirius-v029.html" TargetMode="External"/><Relationship Id="rId32" Type="http://schemas.openxmlformats.org/officeDocument/2006/relationships/hyperlink" Target="https://www.morpho.si/volumes/124-3389-ridges-v044.html" TargetMode="External"/><Relationship Id="rId37" Type="http://schemas.openxmlformats.org/officeDocument/2006/relationships/hyperlink" Target="https://www.morpho.si/volumes/143-4386-ridges-v044.html" TargetMode="External"/><Relationship Id="rId40" Type="http://schemas.openxmlformats.org/officeDocument/2006/relationships/hyperlink" Target="https://www.morpho.si/volumes/146-5886-ridges-v044.html" TargetMode="External"/><Relationship Id="rId45" Type="http://schemas.openxmlformats.org/officeDocument/2006/relationships/hyperlink" Target="https://www.morpho.si/volumes/156-7221-ridges-v044.html" TargetMode="External"/><Relationship Id="rId53" Type="http://schemas.openxmlformats.org/officeDocument/2006/relationships/hyperlink" Target="https://www.morpho.si/volumes/217-10891-blades-01-v047.html" TargetMode="External"/><Relationship Id="rId58" Type="http://schemas.openxmlformats.org/officeDocument/2006/relationships/drawing" Target="../drawings/drawing1.xml"/><Relationship Id="rId5" Type="http://schemas.openxmlformats.org/officeDocument/2006/relationships/hyperlink" Target="https://www.morpho.si/volumes/67-1-vacuums-v002.html" TargetMode="External"/><Relationship Id="rId19" Type="http://schemas.openxmlformats.org/officeDocument/2006/relationships/hyperlink" Target="https://www.morpho.si/volumes/88-1149-gems-v023.html" TargetMode="External"/><Relationship Id="rId4" Type="http://schemas.openxmlformats.org/officeDocument/2006/relationships/hyperlink" Target="https://www.morpho.si/volumes/25-2171-v001-shells.html" TargetMode="External"/><Relationship Id="rId9" Type="http://schemas.openxmlformats.org/officeDocument/2006/relationships/hyperlink" Target="https://www.morpho.si/volumes/73-435-blobs-v008.html" TargetMode="External"/><Relationship Id="rId14" Type="http://schemas.openxmlformats.org/officeDocument/2006/relationships/hyperlink" Target="https://www.morpho.si/volumes/81-799-spheres-v016.html" TargetMode="External"/><Relationship Id="rId22" Type="http://schemas.openxmlformats.org/officeDocument/2006/relationships/hyperlink" Target="https://www.morpho.si/volumes/92-1387-epsilons-v027.html" TargetMode="External"/><Relationship Id="rId27" Type="http://schemas.openxmlformats.org/officeDocument/2006/relationships/hyperlink" Target="https://www.morpho.si/volumes/98-1835-algebras-v033.html" TargetMode="External"/><Relationship Id="rId30" Type="http://schemas.openxmlformats.org/officeDocument/2006/relationships/hyperlink" Target="https://www.morpho.si/volumes/121-3957-huecos-xl-v042.html" TargetMode="External"/><Relationship Id="rId35" Type="http://schemas.openxmlformats.org/officeDocument/2006/relationships/hyperlink" Target="https://www.morpho.si/new-2021/136-3990-blades-01-v047.html" TargetMode="External"/><Relationship Id="rId43" Type="http://schemas.openxmlformats.org/officeDocument/2006/relationships/hyperlink" Target="https://www.morpho.si/volumes/153-6777-ridges-v044.html" TargetMode="External"/><Relationship Id="rId48" Type="http://schemas.openxmlformats.org/officeDocument/2006/relationships/hyperlink" Target="https://www.morpho.si/volumes/197-9454-ledges.html" TargetMode="External"/><Relationship Id="rId56" Type="http://schemas.openxmlformats.org/officeDocument/2006/relationships/hyperlink" Target="https://www.morpho.si/volumes/221-10990-huecos-20-dual-texture-v082.html" TargetMode="External"/><Relationship Id="rId8" Type="http://schemas.openxmlformats.org/officeDocument/2006/relationships/hyperlink" Target="https://www.morpho.si/volumes/72-351-pinches-v007.html" TargetMode="External"/><Relationship Id="rId51" Type="http://schemas.openxmlformats.org/officeDocument/2006/relationships/hyperlink" Target="https://www.morpho.si/volumes/202-9880-ledges.html" TargetMode="External"/><Relationship Id="rId3" Type="http://schemas.openxmlformats.org/officeDocument/2006/relationships/hyperlink" Target="https://www.morpho.si/volumes/179-8719-ledges.html" TargetMode="External"/><Relationship Id="rId12" Type="http://schemas.openxmlformats.org/officeDocument/2006/relationships/hyperlink" Target="https://www.morpho.si/volumes/79-631-the-shields-v014.html" TargetMode="External"/><Relationship Id="rId17" Type="http://schemas.openxmlformats.org/officeDocument/2006/relationships/hyperlink" Target="https://www.morpho.si/volumes/85-967-hemisphere-v020.html" TargetMode="External"/><Relationship Id="rId25" Type="http://schemas.openxmlformats.org/officeDocument/2006/relationships/hyperlink" Target="https://www.morpho.si/volumes/95-1625-polaris-v030.html" TargetMode="External"/><Relationship Id="rId33" Type="http://schemas.openxmlformats.org/officeDocument/2006/relationships/hyperlink" Target="https://www.morpho.si/volumes/127-3625-ridges-v044.html" TargetMode="External"/><Relationship Id="rId38" Type="http://schemas.openxmlformats.org/officeDocument/2006/relationships/hyperlink" Target="https://www.morpho.si/volumes/144-4557-ridges-v044.html" TargetMode="External"/><Relationship Id="rId46" Type="http://schemas.openxmlformats.org/officeDocument/2006/relationships/hyperlink" Target="https://www.morpho.si/volumes/157-7417-ridges-v044.html" TargetMode="External"/><Relationship Id="rId59" Type="http://schemas.openxmlformats.org/officeDocument/2006/relationships/vmlDrawing" Target="../drawings/vmlDrawing1.vml"/><Relationship Id="rId20" Type="http://schemas.openxmlformats.org/officeDocument/2006/relationships/hyperlink" Target="https://www.morpho.si/volumes/90-1247-prisms-v025.html" TargetMode="External"/><Relationship Id="rId41" Type="http://schemas.openxmlformats.org/officeDocument/2006/relationships/hyperlink" Target="https://www.morpho.si/volumes/147-6006-ridges-v044.html" TargetMode="External"/><Relationship Id="rId54" Type="http://schemas.openxmlformats.org/officeDocument/2006/relationships/hyperlink" Target="https://www.morpho.si/volumes/210-10783-blades-01-v047.html" TargetMode="External"/><Relationship Id="rId1" Type="http://schemas.openxmlformats.org/officeDocument/2006/relationships/hyperlink" Target="https://www.morpho.si/volumes/175-8207-ridges-v044.html" TargetMode="External"/><Relationship Id="rId6" Type="http://schemas.openxmlformats.org/officeDocument/2006/relationships/hyperlink" Target="https://www.morpho.si/volumes/69-155-hybrids-v004.html" TargetMode="External"/><Relationship Id="rId15" Type="http://schemas.openxmlformats.org/officeDocument/2006/relationships/hyperlink" Target="https://www.morpho.si/volumes/82-855-balls-v017.html" TargetMode="External"/><Relationship Id="rId23" Type="http://schemas.openxmlformats.org/officeDocument/2006/relationships/hyperlink" Target="https://www.morpho.si/volumes/93-1457-trapezius-v028.html" TargetMode="External"/><Relationship Id="rId28" Type="http://schemas.openxmlformats.org/officeDocument/2006/relationships/hyperlink" Target="https://www.morpho.si/volumes/99-1891-pitagoras-v034.html" TargetMode="External"/><Relationship Id="rId36" Type="http://schemas.openxmlformats.org/officeDocument/2006/relationships/hyperlink" Target="https://www.morpho.si/volumes/140-4756-ridges-v044.html" TargetMode="External"/><Relationship Id="rId49" Type="http://schemas.openxmlformats.org/officeDocument/2006/relationships/hyperlink" Target="https://www.morpho.si/volumes/199-9708-ridges-v044.html" TargetMode="External"/><Relationship Id="rId57" Type="http://schemas.openxmlformats.org/officeDocument/2006/relationships/printerSettings" Target="../printerSettings/printerSettings1.bin"/><Relationship Id="rId10" Type="http://schemas.openxmlformats.org/officeDocument/2006/relationships/hyperlink" Target="https://www.morpho.si/volumes/155-7099-ridges-v044.html" TargetMode="External"/><Relationship Id="rId31" Type="http://schemas.openxmlformats.org/officeDocument/2006/relationships/hyperlink" Target="https://www.morpho.si/volumes/123-3369-toppers-v043.html" TargetMode="External"/><Relationship Id="rId44" Type="http://schemas.openxmlformats.org/officeDocument/2006/relationships/hyperlink" Target="https://www.morpho.si/volumes/154-6962-ridges-v044.html" TargetMode="External"/><Relationship Id="rId52" Type="http://schemas.openxmlformats.org/officeDocument/2006/relationships/hyperlink" Target="https://www.morpho.si/volumes/218-10904-blades-01-v047.html" TargetMode="External"/><Relationship Id="rId60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morpho.si/holds/51-2549-eggs-h030.html" TargetMode="External"/><Relationship Id="rId21" Type="http://schemas.openxmlformats.org/officeDocument/2006/relationships/hyperlink" Target="https://www.morpho.si/holds/43-2438-tris-h022.html" TargetMode="External"/><Relationship Id="rId42" Type="http://schemas.openxmlformats.org/officeDocument/2006/relationships/hyperlink" Target="https://www.morpho.si/holds/114-3067-dense-01-h045.html" TargetMode="External"/><Relationship Id="rId47" Type="http://schemas.openxmlformats.org/officeDocument/2006/relationships/hyperlink" Target="https://www.morpho.si/holds/160-7541-dense-01-h045.html" TargetMode="External"/><Relationship Id="rId63" Type="http://schemas.openxmlformats.org/officeDocument/2006/relationships/hyperlink" Target="https://www.morpho.si/holds/185-9030-dense-01-h045.html" TargetMode="External"/><Relationship Id="rId68" Type="http://schemas.openxmlformats.org/officeDocument/2006/relationships/hyperlink" Target="https://www.morpho.si/holds/189-9086-dense-01-h045.html" TargetMode="External"/><Relationship Id="rId2" Type="http://schemas.openxmlformats.org/officeDocument/2006/relationships/hyperlink" Target="https://www.morpho.si/footholds/20-2773-h001-cells.html" TargetMode="External"/><Relationship Id="rId16" Type="http://schemas.openxmlformats.org/officeDocument/2006/relationships/hyperlink" Target="https://www.morpho.si/holds/38-2374-termites-h017.html" TargetMode="External"/><Relationship Id="rId29" Type="http://schemas.openxmlformats.org/officeDocument/2006/relationships/hyperlink" Target="https://www.morpho.si/holds/55-2612-ledges-h034.html" TargetMode="External"/><Relationship Id="rId11" Type="http://schemas.openxmlformats.org/officeDocument/2006/relationships/hyperlink" Target="https://www.morpho.si/edges/31-2913-radiation-h011.html" TargetMode="External"/><Relationship Id="rId24" Type="http://schemas.openxmlformats.org/officeDocument/2006/relationships/hyperlink" Target="https://www.morpho.si/holds/49-2528-cocoons-h028.html" TargetMode="External"/><Relationship Id="rId32" Type="http://schemas.openxmlformats.org/officeDocument/2006/relationships/hyperlink" Target="https://www.morpho.si/holds/59-2666-digits-h038.html" TargetMode="External"/><Relationship Id="rId37" Type="http://schemas.openxmlformats.org/officeDocument/2006/relationships/hyperlink" Target="https://www.morpho.si/holds/109-2927-dense-01-h045.html" TargetMode="External"/><Relationship Id="rId40" Type="http://schemas.openxmlformats.org/officeDocument/2006/relationships/hyperlink" Target="https://www.morpho.si/holds/112-3011-dense-01-h045.html" TargetMode="External"/><Relationship Id="rId45" Type="http://schemas.openxmlformats.org/officeDocument/2006/relationships/hyperlink" Target="https://www.morpho.si/holds/158-7513-dense-01-h045.html" TargetMode="External"/><Relationship Id="rId53" Type="http://schemas.openxmlformats.org/officeDocument/2006/relationships/hyperlink" Target="https://www.morpho.si/holds/165-7611-dense-01-h045.html" TargetMode="External"/><Relationship Id="rId58" Type="http://schemas.openxmlformats.org/officeDocument/2006/relationships/hyperlink" Target="https://www.morpho.si/holds/170-7681-dense-01-h045.html" TargetMode="External"/><Relationship Id="rId66" Type="http://schemas.openxmlformats.org/officeDocument/2006/relationships/hyperlink" Target="https://www.morpho.si/holds/187-9058-dense-01-h045.html" TargetMode="External"/><Relationship Id="rId74" Type="http://schemas.openxmlformats.org/officeDocument/2006/relationships/printerSettings" Target="../printerSettings/printerSettings2.bin"/><Relationship Id="rId5" Type="http://schemas.openxmlformats.org/officeDocument/2006/relationships/hyperlink" Target="https://www.morpho.si/crimps/23-2815-h004-radicals.html" TargetMode="External"/><Relationship Id="rId61" Type="http://schemas.openxmlformats.org/officeDocument/2006/relationships/hyperlink" Target="https://www.morpho.si/holds/183-9002-dense-01-h045.html" TargetMode="External"/><Relationship Id="rId19" Type="http://schemas.openxmlformats.org/officeDocument/2006/relationships/hyperlink" Target="https://www.morpho.si/holds/41-2420-jumbos-h020.html" TargetMode="External"/><Relationship Id="rId14" Type="http://schemas.openxmlformats.org/officeDocument/2006/relationships/hyperlink" Target="https://www.morpho.si/holds/36-2346-sediments-h015.html" TargetMode="External"/><Relationship Id="rId22" Type="http://schemas.openxmlformats.org/officeDocument/2006/relationships/hyperlink" Target="https://www.morpho.si/holds/44-2463-capsules-h023.html" TargetMode="External"/><Relationship Id="rId27" Type="http://schemas.openxmlformats.org/officeDocument/2006/relationships/hyperlink" Target="https://www.morpho.si/holds/52-2575-octopuses-h031.html" TargetMode="External"/><Relationship Id="rId30" Type="http://schemas.openxmlformats.org/officeDocument/2006/relationships/hyperlink" Target="https://www.morpho.si/holds/56-2625-veins-h035.html" TargetMode="External"/><Relationship Id="rId35" Type="http://schemas.openxmlformats.org/officeDocument/2006/relationships/hyperlink" Target="https://www.morpho.si/holds/63-2724-bumps-h042.html" TargetMode="External"/><Relationship Id="rId43" Type="http://schemas.openxmlformats.org/officeDocument/2006/relationships/hyperlink" Target="https://www.morpho.si/holds/115-3095-dense-01-h045.html" TargetMode="External"/><Relationship Id="rId48" Type="http://schemas.openxmlformats.org/officeDocument/2006/relationships/hyperlink" Target="https://www.morpho.si/holds/161-7555-dense-01-h045.html" TargetMode="External"/><Relationship Id="rId56" Type="http://schemas.openxmlformats.org/officeDocument/2006/relationships/hyperlink" Target="https://www.morpho.si/holds/118-3179-dense-01-h045.html" TargetMode="External"/><Relationship Id="rId64" Type="http://schemas.openxmlformats.org/officeDocument/2006/relationships/hyperlink" Target="https://www.morpho.si/holds/186-9044-dense-01-h045.html" TargetMode="External"/><Relationship Id="rId69" Type="http://schemas.openxmlformats.org/officeDocument/2006/relationships/hyperlink" Target="https://www.morpho.si/holds/190-9100-dense-01-h045.html" TargetMode="External"/><Relationship Id="rId8" Type="http://schemas.openxmlformats.org/officeDocument/2006/relationships/hyperlink" Target="https://www.morpho.si/crimps/27-2857-raptors-h007.html" TargetMode="External"/><Relationship Id="rId51" Type="http://schemas.openxmlformats.org/officeDocument/2006/relationships/hyperlink" Target="https://www.morpho.si/holds/191-9101-clones-h026.html" TargetMode="External"/><Relationship Id="rId72" Type="http://schemas.openxmlformats.org/officeDocument/2006/relationships/hyperlink" Target="https://www.morpho.si/holds/214-10849-dense-01-h045.html" TargetMode="External"/><Relationship Id="rId3" Type="http://schemas.openxmlformats.org/officeDocument/2006/relationships/hyperlink" Target="https://www.morpho.si/footholds/21-2801-h002-fragments.html" TargetMode="External"/><Relationship Id="rId12" Type="http://schemas.openxmlformats.org/officeDocument/2006/relationships/hyperlink" Target="https://www.morpho.si/edges/33-2308-microbes-h012.html" TargetMode="External"/><Relationship Id="rId17" Type="http://schemas.openxmlformats.org/officeDocument/2006/relationships/hyperlink" Target="https://www.morpho.si/holds/39-2387-axioms-h018.html" TargetMode="External"/><Relationship Id="rId25" Type="http://schemas.openxmlformats.org/officeDocument/2006/relationships/hyperlink" Target="https://www.morpho.si/holds/50-2545-diffusion-h029.html" TargetMode="External"/><Relationship Id="rId33" Type="http://schemas.openxmlformats.org/officeDocument/2006/relationships/hyperlink" Target="https://www.morpho.si/holds/60-2677-cracks-h039.html" TargetMode="External"/><Relationship Id="rId38" Type="http://schemas.openxmlformats.org/officeDocument/2006/relationships/hyperlink" Target="https://www.morpho.si/holds/110-2961-dense-01-h045.html" TargetMode="External"/><Relationship Id="rId46" Type="http://schemas.openxmlformats.org/officeDocument/2006/relationships/hyperlink" Target="https://www.morpho.si/holds/159-7527-dense-01-h045.html" TargetMode="External"/><Relationship Id="rId59" Type="http://schemas.openxmlformats.org/officeDocument/2006/relationships/hyperlink" Target="https://www.morpho.si/holds/172-7709-dense-01-h045.html" TargetMode="External"/><Relationship Id="rId67" Type="http://schemas.openxmlformats.org/officeDocument/2006/relationships/hyperlink" Target="https://www.morpho.si/holds/188-9072-dense-01-h045.html" TargetMode="External"/><Relationship Id="rId20" Type="http://schemas.openxmlformats.org/officeDocument/2006/relationships/hyperlink" Target="https://www.morpho.si/holds/42-2428-waves-h021.html" TargetMode="External"/><Relationship Id="rId41" Type="http://schemas.openxmlformats.org/officeDocument/2006/relationships/hyperlink" Target="https://www.morpho.si/holds/113-3039-dense-01-h045.html" TargetMode="External"/><Relationship Id="rId54" Type="http://schemas.openxmlformats.org/officeDocument/2006/relationships/hyperlink" Target="https://www.morpho.si/holds/169-7667-dense-01-h045.html" TargetMode="External"/><Relationship Id="rId62" Type="http://schemas.openxmlformats.org/officeDocument/2006/relationships/hyperlink" Target="https://www.morpho.si/holds/184-9016-dense-01-h045.html" TargetMode="External"/><Relationship Id="rId70" Type="http://schemas.openxmlformats.org/officeDocument/2006/relationships/hyperlink" Target="https://www.morpho.si/holds/211-10807-dense-01-h045.html" TargetMode="External"/><Relationship Id="rId75" Type="http://schemas.openxmlformats.org/officeDocument/2006/relationships/drawing" Target="../drawings/drawing2.xml"/><Relationship Id="rId1" Type="http://schemas.openxmlformats.org/officeDocument/2006/relationships/hyperlink" Target="https://www.morpho.si/holds/167-7627-dense-01-h045.html" TargetMode="External"/><Relationship Id="rId6" Type="http://schemas.openxmlformats.org/officeDocument/2006/relationships/hyperlink" Target="https://www.morpho.si/crimps/24-2829-h005-lipids.html" TargetMode="External"/><Relationship Id="rId15" Type="http://schemas.openxmlformats.org/officeDocument/2006/relationships/hyperlink" Target="https://www.morpho.si/holds/37-2355-truffles-h016.html" TargetMode="External"/><Relationship Id="rId23" Type="http://schemas.openxmlformats.org/officeDocument/2006/relationships/hyperlink" Target="https://www.morpho.si/holds/45-2467-ellipsis-h024.html" TargetMode="External"/><Relationship Id="rId28" Type="http://schemas.openxmlformats.org/officeDocument/2006/relationships/hyperlink" Target="https://www.morpho.si/holds/53-2579-steroids-h032.html" TargetMode="External"/><Relationship Id="rId36" Type="http://schemas.openxmlformats.org/officeDocument/2006/relationships/hyperlink" Target="https://www.morpho.si/holds/65-2748-the-slices-h044.html" TargetMode="External"/><Relationship Id="rId49" Type="http://schemas.openxmlformats.org/officeDocument/2006/relationships/hyperlink" Target="https://www.morpho.si/holds/162-7569-dense-01-h045.html" TargetMode="External"/><Relationship Id="rId57" Type="http://schemas.openxmlformats.org/officeDocument/2006/relationships/hyperlink" Target="https://www.morpho.si/holds/212-10821-dense-01-h045.html" TargetMode="External"/><Relationship Id="rId10" Type="http://schemas.openxmlformats.org/officeDocument/2006/relationships/hyperlink" Target="https://www.morpho.si/crimps/29-2885-inverts-h009.html" TargetMode="External"/><Relationship Id="rId31" Type="http://schemas.openxmlformats.org/officeDocument/2006/relationships/hyperlink" Target="https://www.morpho.si/holds/57-2638-erosions-h036.html" TargetMode="External"/><Relationship Id="rId44" Type="http://schemas.openxmlformats.org/officeDocument/2006/relationships/hyperlink" Target="https://www.morpho.si/holds/117-3151-dense-01-h045.html" TargetMode="External"/><Relationship Id="rId52" Type="http://schemas.openxmlformats.org/officeDocument/2006/relationships/hyperlink" Target="https://www.morpho.si/holds/164-7597-dense-01-h045.html" TargetMode="External"/><Relationship Id="rId60" Type="http://schemas.openxmlformats.org/officeDocument/2006/relationships/hyperlink" Target="https://www.morpho.si/holds/171-7695-dense-01-h045.html" TargetMode="External"/><Relationship Id="rId65" Type="http://schemas.openxmlformats.org/officeDocument/2006/relationships/hyperlink" Target="https://www.morpho.si/holds/182-8988-dense-01-h045.html" TargetMode="External"/><Relationship Id="rId73" Type="http://schemas.openxmlformats.org/officeDocument/2006/relationships/hyperlink" Target="https://www.morpho.si/holds/215-10863-dense-01-h045.html" TargetMode="External"/><Relationship Id="rId4" Type="http://schemas.openxmlformats.org/officeDocument/2006/relationships/hyperlink" Target="https://www.morpho.si/footholds/22-2787-h003-spores.html" TargetMode="External"/><Relationship Id="rId9" Type="http://schemas.openxmlformats.org/officeDocument/2006/relationships/hyperlink" Target="https://www.morpho.si/crimps/28-2871-fractions-h008.html" TargetMode="External"/><Relationship Id="rId13" Type="http://schemas.openxmlformats.org/officeDocument/2006/relationships/hyperlink" Target="https://www.morpho.si/holds/34-2324-fungus-h013.html" TargetMode="External"/><Relationship Id="rId18" Type="http://schemas.openxmlformats.org/officeDocument/2006/relationships/hyperlink" Target="https://www.morpho.si/holds/40-2402-flakes-h019.html" TargetMode="External"/><Relationship Id="rId39" Type="http://schemas.openxmlformats.org/officeDocument/2006/relationships/hyperlink" Target="https://www.morpho.si/holds/111-2983-dense-01-h045.html" TargetMode="External"/><Relationship Id="rId34" Type="http://schemas.openxmlformats.org/officeDocument/2006/relationships/hyperlink" Target="https://www.morpho.si/holds/61-2701-huecos-h040.html" TargetMode="External"/><Relationship Id="rId50" Type="http://schemas.openxmlformats.org/officeDocument/2006/relationships/hyperlink" Target="https://www.morpho.si/holds/163-7583-dense-01-h045.html" TargetMode="External"/><Relationship Id="rId55" Type="http://schemas.openxmlformats.org/officeDocument/2006/relationships/hyperlink" Target="https://www.morpho.si/holds/168-7642-dense-01-h045.html" TargetMode="External"/><Relationship Id="rId7" Type="http://schemas.openxmlformats.org/officeDocument/2006/relationships/hyperlink" Target="https://www.morpho.si/crimps/26-2843-molts-h006.html" TargetMode="External"/><Relationship Id="rId71" Type="http://schemas.openxmlformats.org/officeDocument/2006/relationships/hyperlink" Target="https://www.morpho.si/holds/213-10835-dense-01-h045.html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www.morpho.si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374"/>
  <sheetViews>
    <sheetView zoomScaleNormal="100" zoomScaleSheetLayoutView="98" workbookViewId="0">
      <pane xSplit="5" ySplit="4" topLeftCell="F365" activePane="bottomRight" state="frozen"/>
      <selection pane="topRight" activeCell="F1" sqref="F1"/>
      <selection pane="bottomLeft" activeCell="A5" sqref="A5"/>
      <selection pane="bottomRight" activeCell="F367" sqref="F367:F368"/>
    </sheetView>
  </sheetViews>
  <sheetFormatPr defaultColWidth="9.109375" defaultRowHeight="14.4" x14ac:dyDescent="0.3"/>
  <cols>
    <col min="1" max="1" width="14.88671875" style="11" customWidth="1"/>
    <col min="2" max="2" width="5" style="11" customWidth="1"/>
    <col min="3" max="3" width="21" style="11" customWidth="1"/>
    <col min="4" max="4" width="14.109375" style="11" customWidth="1"/>
    <col min="5" max="5" width="15.44140625" style="11" customWidth="1"/>
    <col min="6" max="20" width="5.6640625" style="11" customWidth="1"/>
    <col min="21" max="22" width="9.109375" style="11"/>
    <col min="23" max="23" width="10.6640625" style="11" customWidth="1"/>
    <col min="24" max="26" width="10.44140625" style="11" customWidth="1"/>
    <col min="27" max="16384" width="9.109375" style="11"/>
  </cols>
  <sheetData>
    <row r="1" spans="1:25" ht="19.350000000000001" customHeight="1" x14ac:dyDescent="0.3">
      <c r="A1" s="4" t="s">
        <v>188</v>
      </c>
      <c r="B1" s="4"/>
      <c r="C1" s="4"/>
      <c r="D1" s="4"/>
      <c r="E1" s="83" t="s">
        <v>0</v>
      </c>
      <c r="F1" s="84">
        <f>F6*D6+F10*D10+F14*D14+F18*D18+F19+F20+F22*D22+F23+F24+F25+F26+F27+F28*D28+F29+F30+F31+F32*D32+F34+F35+F36+F37+F38+F39*D39+F41+F42+F43+F44+F45+F47*D47+F48+F49+F50+F51+F52+F53*D53+F57*D57+F61*D61+F62*D62+F63*D63+F65*D65+F69+F74*D74+F75+F76+F77+F78+F79+F80*D80+F85*D85+F89*D89+F93*D93+F97*D97+F102*D102+F103+F104+F105+F106*D106+F107+F108+F110*D110+F111+F112+F113+F114+F115+F116+F118*D118+F119+F120+F121+F123*D123+F124+F125+F126+F128*D128+F129+F130+F131+F134*D134+F135+F136+F137+F138+F139+F140*D140+F141+F142+F143+F145*D145+F146+F147+F148+F149+F151*D151+F152+F153+F154+F155+F156+F157*D157+F158+F159+F160+F161+F162+F163*D163+F167*D167+F171*D171+F173+F174+F175+F176+F177*D177+F179+F180+F181+F182+F183*D183+F185+F186+F188*D188+F190+F191+F193*D193+F195+F196+F197+F198+F199*D199+F201+F202+F203+F204+F205*D205+F207+F208+F209+F210+F211+F212*D212+F214+F215+F216+F217+F218+F219*D219+F221*D221+F222*D222+F223*D223+F225*D225+F227*D227+F228*D228+F229*D229+F231*D231+F233+F234+F235+F236+F237+F238+F239*D239+F241+F242+F243+F244+F245+F246+F248*D248+F250+F251+F252+F253+F254+F255*D255+F257+F258+F259+F260+F261+F262*D262+F264+F265+F266+F267+F268+F269+F270*D270+F272+F273+F274+F275+F276+F277+F278*D278+F280+F281+F282+F283+F284*D284+F286+F287+F288+F289+F290*D290+F295*D295+F299*D299+F301+F302+F303+F304*D304+F306+F307+F308+F309*D309+F313*D313+F317*D317+F319+F320+F321+F322+F323+F324+F325*D325+F327+F328+F329+F330+F331+F332+F333*D333+F337*D337+F341*D341+F343+F344+F345+F346+F347+F348*D348+F350+F351+F352+F353+F354+F355*D355+F357+F358+F359+F360+F361*D361+F363+F364+F365+F366</f>
        <v>0</v>
      </c>
      <c r="G1" s="84">
        <f>G6*D6+G10*D10+G14*D14+G18*D18+G19+G20+G22*D22+G23+G24+G25+G26+G27+G28*D28+G29+G30+G31+G32*D32+G34+G35+G36+G37+G38+G39*D39+G41+G42+G43+G44+G45+G47*D47+G48+G49+G50+G51+G52+G53*D53+G57*D57+G61*D61+G62*D62+G63*D63+G65*D65+G69+G74*D74+G75+G76+G77+G78+G79+G80*D80+G85*D85+G89*D89+G93*D93+G97*D97+G102*D102+G103+G104+G105+G106*D106+G107+G108+G110*D110+G111+G112+G113+G114+G115+G116+G118*D118+G119+G120+G121+G123*D123+G124+G125+G126+G128*D128+G129+G130+G131+G134*D134+G135+G136+G137+G138+G139+G140*D140+G141+G142+G143+G145*D145+G146+G147+G148+G149+G151*D151+G152+G153+G154+G155+G156+G157*D157+G158+G159+G160+G161+G162+G163*D163+G167*D167+G171*D171+G173+G174+G175+G176+G177*D177+G179+G180+G181+G182+G183*D183+G185+G186+G188*D188+G190+G191+G193*D193+G195+G196+G197+G198+G199*D199+G201+G202+G203+G204+G205*D205+G207+G208+G209+G210+G211+G212*D212+G214+G215+G216+G217+G218+G219*D219+G221*D221+G222*D222+G223*D223+G225*D225+G227*D227+G228*D228+G229*D229+G231*D231+G233+G234+G235+G236+G237+G238+G239*D239+G241+G242+G243+G244+G245+G246+G248*D248+G250+G251+G252+G253+G254+G255*D255+G257+G258+G259+G260+G261+G262*D262+G264+G265+G266+G267+G268+G269+G270*D270+G272+G273+G274+G275+G276+G277+G278*D278+G280+G281+G282+G283+G284*D284+G286+G287+G288+G289+G290*D290+G295*D295+G299*D299+G301+G302+G303+G304*D304+G306+G307+G308+G309*D309+G313*D313+G317*D317+G319+G320+G321+G322+G323+G324+G325*D325+G327+G328+G329+G330+G331+G332+G333*D333+G337*D337+G341*D341+G343+G344+G345+G346+G347+G348*D348+G350+G351+G352+G353+G354+G355*D355+G357+G358+G359+G360+G361*D361+G363+G364+G365+G366</f>
        <v>0</v>
      </c>
      <c r="H1" s="84">
        <f>H6*D6+H10*D10+H14*D14+H18*D18+H19+H20+H22*D22+H23+H24+H25+H26+H27+H28*D28+H29+H30+H31+H32*D32+H34+H35+H36+H37+H38+H39*D39+H41+H42+H43+H44+H45+H47*D47+H48+H49+H50+H51+H52+H53*D53+H57*D57+H61*D61+H62*D62+H63*D63+H65*D65+H69+H74*D74+H75+H76+H77+H78+H79+H80*D80+H85*D85+H89*D89+H93*D93+H97*D97+H102*D102+H103+H104+H105+H106*D106+H107+H108+H110*D110+H111+H112+H113+H114+H115+H116+H118*D118+H119+H120+H121+H123*D123+H124+H125+H126+H128*D128+H129+H130+H131+H134*D134+H135+H136+H137+H138+H139+H140*D140+H141+H142+H143+H145*D145+H146+H147+H148+H149+H151*D151+H152+H153+H154+H155+H156+H157*D157+H158+H159+H160+H161+H162+H163*D163+H167*D167+H171*D171+H173+H174+H175+H176+H177*D177+H179+H180+H181+H182+H183*D183+H185+H186+H188*D188+H190+H191+H193*D193+H195+H196+H197+H198+H199*D199+H201+H202+H203+H204+H205*D205+H207+H208+H209+H210+H211+H212*D212+H214+H215+H216+H217+H218+H219*D219+H221*D221+H222*D222+H223*D223+H225*D225+H227*D227+H228*D228+H229*D229+H231*D231+H233+H234+H235+H236+H237+H238+H239*D239+H241+H242+H243+H244+H245+H246+H248*D248+H250+H251+H252+H253+H254+H255*D255+H257+H258+H259+H260+H261+H262*D262+H264+H265+H266+H267+H268+H269+H270*D270+H272+H273+H274+H275+H276+H277+H278*D278+H280+H281+H282+H283+H284*D284+H286+H287+H288+H289+H290*D290+H295*D295+H299/D299+H301+H302+H303+H304*D304+H306+H307+H308+H309*D309+H313*D313+H317*D317+H319+H320+H321+H322+H323+H324+H325*D325+H327+H328+H329+H330+H331+H332+H333*D333+H337*D337+H341*D341+H343+H344+H345+H346+H347+H348*D348+H350+H351+H352+H353+H354+H355*D355+H357+H358+H359+H360+H361*D361+H363+H364+H365+H366</f>
        <v>0</v>
      </c>
      <c r="I1" s="84">
        <f>I6*D6+I10*D10+I14*D14+I18*D18+I19+I20+I22*D22+I23+I24+I25+I26+I27+I28*D28+I29+I30+I31+I32*D32+I34+I35+I36+I37+I38+I39*D39+I41+I42+I43+I44+I45+I47*D47+I48+I49+I50+I51+I52+I53*D53+I57*D57+I61*D61+I62*D62+I63*D63+I65*D65+I69+I74*D74+I75+I76+I77+I78+I79+I80*D80+I85*D85+I89*D89+I93*D93+I97*D97+I102*D102+I103+I104+I105+I106*D106+I107+I108+I110*D110+I111+I112+I113+I114+I115+I116+I118*D118+I119+I120+I121+I123*D123+I124+I125+I126+I128*D128+I129+I130+I131+I134*D134+I135+I136+I137+I138+I139+I140*D140+I141+I142+I143+I145*D145+I146+I147+I148+I149+I151*D151+I152+I153+I154+I155+I156+I157*D157+I158+I159+I160+I161+I162+I163*D163+I167*D167+I171*D171+I173+I174+I175+I176+I177*D177+I179+I180+I181+I182+I183*D183+I185+I186+I188*D188+I190+I191+I193*D193+I195+I196+I197+I198+I199*D199+I201+I202+I203+I204+I205*D205+I207+I208+I209+I210+I211+I212*D212+I214+I215+I216+I217+I218+I219*D219+I221*D221+I222*D222+I223*D223+I225*D225+I227*D227+I228*D228+I229*D229+I231*D231+I233+I234+I235+I236+I237+I238+I239*D239+I241+I242+I243+I244+I245+I246+I248*D248+I250+I251+I252+I253+I254+I255*D255+I257+I258+I259+I260+I261+I262*D262+I264+I265+I266+I267+I268+I269+I270*D270+I272+I273+I274+I275+I276+I277+I278*D278+I280+I281+I282+I283+I284*D284+I286+I287+I288+I289+I290*D290+I295*D295+I299*D299+I301+I302+I303+I304*D304+I306+I307+I308+I309*D309+I313*D313+I317*D317+I319+I320+I321+I322+I323+I324+I325*D325+I327+I328+I329+I330+I331+I332+I333*D333+I337*D337+I341*D341+I343+I344+I345+I346+I347+I348*D348+I350+I351+I352+I353+I354+I355*D355+I357+I358+I359+I360+I361*D361+I363+I364+I365+I366</f>
        <v>0</v>
      </c>
      <c r="J1" s="84">
        <f>J6*D6+J10*D10+J14*D14+J18*D18+J19+J20+J22*D22+J23+J24+J25+J26+J27+J28*D28+J29+J30+J31+J32*D32+J34+J35+J36+J37+J38+J39*D39+J41+J42+J43+J44+J45+J47*D47+J48+J49+J50+J51+J52+J53*D53+J57*D57+J61*D61+J62*D62+J63*D63+J65*D65+J69+J74*D74+J75+J76+J77+J78+J79+J80*D80+J85*D85+J89*D89+J93*D93+J97*D97+J102*D102+J103+J104+J105+J106*D106+J107+J108+J110*D110+J111+J112+J113+J114+J115+J116+J118*D118+J119+J120+J121+J123*D123+J124+J125+J126+J128*D128+J129+J130+J131+J134*D134+J135+J136+J137+J138+J139+J140*D140+J141+J142+J143+J145*D145+J146+J147+J148+J149+J151*D151+J152+J153+J154+J155+J156+J157*D157+J158+J159+J160+J161+J162+J163*D163+J167*D167+J171*D171+J173+J174+J175+J176+J177*D177+J179+J180+J181+J182+J183*D183+J185+J186+J188*D188+J190+J191+J193*D193+J195+J196+J197+J198+J199*D199+J201+J202+J203+J204+J205*D205+J207+J208+J209+J210+J211+J212*D212+J214+J215+J216+J217+J218+J219*D219+J221*D221+J222*D222+J223*D223+J225*D225+J227*D227+J228*D228+J229*D229+J231*D231+J233+J234+J235+J236+J237+J238+J239*D239+J241+J242+J243+J244+J245+J246+J248*D248+J250+J251+J252+J253+J254+J255*D255+J257+J258+J259+J260+J261+J262*D262+J264+J265+J266+J267+J268+J269+J270*D270+J272+J273+J274+J275+J276+J277+J278*D278+J280+J281+J282+J283+J284*D284+J286+J287+J288+J289+J290*D290+J295*D295+J299*D299+J301+J302+J303+J304*D304+J306+J307+J308+J313*D313+J317*D317+J319+J320+J321+J322+J323+J324+J325*D325+J327+J328+J329+J330+J331+J332+J333*D333+J337*D337+J341*D341+J343+J344+J345+J346+J347+J348*D348+J350+J351+J352+J353+J354+J355*D355+J357+J358+J359+J360+J361*D361+J363+J364+J365+J366</f>
        <v>0</v>
      </c>
      <c r="K1" s="84">
        <f>K6*D6+K10*D10+K14*D14+K18*D18+K19+K20+K22*D22+K23+K24+K25+K26+K27+K28*D28+K29+K30+K31+K32*D32+K34+K35+K36+K37+K38+K39*D39+K41+K42+K43+K44+K45+K47*D47+K48+K49+K50+K51+K52+K53*D53+K57*D57+K61*D61+K62*K63*D63+K65*D65+K69+K74*D74+K75+K76+K77+K78+K79+K80*D80+K85*D85+K89*D89+K93*D93+K97*D97+K102*D102+K103+K104+K105+K106*D106+K107+K108+K110*D110+K111+K112+K113+K114+K115+K116+K118*D118+K119+K120+K121+K122+K123*D123+K124+K125+K126+K128*D128+K129+K130+K131+K134*D134+K135+K136+K137+K138+K139+K140*D140+K141+K142+K143+K145*D145+K146+K147+K148+K149+K151*D151+K152+K153+K154+K155+K156+K157*D157+K158+K159+K160+K161+K162+K163*D163+K167*D167+K171*D171+K173+K174+K175+K176+K177*D177+K179+K180+K181+K182+K183*D183+K185+K186+K188*D188+K190+K191+K193*D193+K195+K196+K197+K198+K199*D199+K201+K202+K203+K204+K205*D205+K207+K208+K209+K210+K211+K212*D212+K214+K215+K216+K217+K218+K219*D219+K221*D221+K222*D222+K223*D223+K225*D225+K227*D227+K228*D228+K229*D229+K231*D231+K233+K234+K235+K236+K237+K238+K239*D239+K241+K242+K243+K244+K245+K246+K248*D248+K250+K251+K252+K253+K254+K255*D255+K257+K258+K259+K260+K261+K262*D262+K264+K265+K266+K267+K268+K269+K270*D270+K272+K273+K274+K275+K276+K277+K278*D278+K280+K281+K282+K283+K284*D284+K286+K287+K288+K289+K290*D290+K295*D295+K299*D299+K301+K302+K303+K304*D304+K306+K307+K308+K309*D309+K313*D313+K317*D317+K319+K320+K321+K322+K323+K324+K325*D325+K327+K328+K329+K330+K331+K332+K333*D333+K337*D337+K341*D341+K343+K344+K345+K346+K347+K348*D348+K350+K351+K352+K353+K354+K355*D355+K357+K358+K359+K360+K361*D361+K363+K364+K365+K366</f>
        <v>0</v>
      </c>
      <c r="L1" s="84">
        <f>L6*D6+L10*D10+L14*D14+L18*D18+L19+L20+L22*D22+L23+L24+L25+L26+L27+L28*D28+L29+L30+L31+L32*D32+L34+L35+L36+L37+L38+L39*D39+L41+L42+L43+L44+L45+L47*D47+L48+L49+L50+L51+L52+L53*D53+L57*D57+L61*D61+L62*D62+L63*D63+L65*D65+L69*D69+L74*D74+L75+L76+L77+L78+L79+L80*D80+L85*D85+L89*D89+L93*D93+L97*D97+L102*D102+L103+L104+L105+L106*D106+L107+L108+L109+L110*D110+L111+L112+L113+L114+L115+L116+L118*D118+L119+L120+L121+L123*D123+L124+L125+L126+L128*D128+L129+L130+L131+L134*D134+L135+L136+L137+L138+L139+L140*D140+L141+L142+L143+L145*D145+L146+L147+L148+L149+L151*D151+L152+L153+L154+L155+L156+L157*D157+L158+L159+L160+L161+L162+L163*D163+L167*D167+L171*D171+L173+L174+L175+L176+L177*D177+L179+L180+L181+L182+L183*D183+L185+L186+L188*D188+L190+L191+L193*D193+L195+L196+L197+L198+L199*D199+L201+L202+L203+L204+L205*D205+L207+L208+L209+L210+L211+L212*D212+L214+L215+L216+L217+L218+L219*D219+L221*D221+L222*D222+L223*D223+L225*D225+L227*D227+L228*D228+L229*D229+L231*D231+L233+L234+L235+L236+L237+L238+L239*D239+L241+L242+L243+L244+L245+L246+L248*D248+L250+L251+L252+L253+L254+L255*D255+L257+L258+L259+L260+L261+L262*D262+L264+L265+L266+L267+L268+L269+L270*D270+L272+L273+L274+L275+L276+L277+L278*D278+L280+L281+L282+L283+L284*D284+L286+L287+L288+L289+L290*D290+L295*D295+L299*D299+L301+L302+L303+L304*D304+L306+L307+L308+L309*D309+L313*D313+L317*D317+L319+L320+L321+L322+L323+L324+L325*D325+L327+L328+L329+L330+L331+L332+L333*D333+L337*D337+L341*D341+L343+L344+L345+L346+L347+L348*D348+L350+L351+L352+L353+L354+L355*D355+L357+L358+L359+L360+L361*D361+L363+L364+L365+L366</f>
        <v>0</v>
      </c>
      <c r="M1" s="84">
        <f>M6*D6+M10*D10+M14*D14+M18*D18+M19+M20+M22*D22+M23+M24+M25+M26+M27+M28*D28+M29+M30+M31+M32*D32+M34+M35+M36+M37+M38+M39*D39+M41+M42+M43+M44+M45+M47*D47+M48+M49+M50+M51+M52+M53*D53+M57*D57+M61*D61+M62*D62+M63*D63+M65*D65+M69+M74*D74+M75+M76+M77+M78+M79+M80*D80+M85*D85+M89*D89+M93*D93+M97*D97+M102*D102+M103+M104+M105+M106*D106+M107+M108+M110*D110+M111+M112+M113+M114+M115+M116+M118*D118+M119+M120+M121+M123*D123+M124+M125+M126+M128*D128+M129+M130+M131+M134*D134+M135+M136+M137+M138+M139+M140*D140+M141+M142+M143+M144+M145*D145+M146+M147+M148+M149+M150+M151*D151+M152+M153+M154+M155+M156+M157*D157+M158+M159+M160+M161+M162+M163*D163+M167*D167+M171*D171+M173+M174+M175+M176+M177*D177+M179+M180+M181+M182+M183*D183+M185+M186+M188*D188+M190+M191+M193*D193+M195+M196+M197+M198+M199*D199+M201+M202+M203+M204+M205*D205+M207+M208+M209+M210+M211+M212*D212+M214+M215+M216+M217+M218+M219*D219+M221*D221+M222*D222+M223*D223+M225*D225+M227*D227+M228*D228+M229*D229+M231*D231+M233+M234+M235+M236+M237+M238+M239*D239+M241+M242+M243+M244+M245+M246+M248*D248+M250+M251+M252+M253+M254+M255*D255+M257+M258+M259+M260+M261+M262*D262+M264+M265+M266+M267+M268+M269+M270*D270+M272+M273+M274+M275+M276+M277+M278*D278+M280+M281+M282+M283+M284*D284+M286+M287+M288+M289+M290*D290+M295*D295+M299*D299+M301+M302+M303+M304*D304+M301+M302+M303+M304*D304+M306+M307+M308+M309*D309+M313*D313+M317*D317+M319+M320+M321+M322+M323+M324+M325*D325+M327+M328+M329+M330+M331+M332+M333*D333+M337*D337+M341*D341+M343+M344+M345+M346+M347+M348*D348+M350+M351+M352+M353+M354+M355*D355+M357+M358+M359+M360+M361*D361+M363+M364+M365+M366</f>
        <v>0</v>
      </c>
      <c r="N1" s="84">
        <f>N6*D6+N10*D10+N14*D14+N18*D18+N19+N20+N21+N22*D22+N23+N24+N25+N26+N27+N28*D28+N29+N30+N31+N32*D32+N34+N35+N36+N37+N38+N39*D39+N41+N42+N43+N44+N45+N47*D47+N48+N49+N50+N51+N52+N53*D53+N57*D57+N61*D61+N62*D62+N63*D63+N65*D65+N69+N74*D74+N75+N76+N77+N78+N79+N80*D80+N85*D85+N89*D89+N93*D93+N97*D97+N102*D102+N103+N104+N105+N106*D106+N107+N108+N110*D110+N111+N112+N113+N114+N115+N116+N118*D118+N119+N120+N121+N123*D123+N124+N125+N126+N128*D128+N129+N130+N131+N134*D134+N135+N136+N137+N138+N139+N140*D140+N141+N142+N143+N145*D145+N146+N147+N148+N149+N150+N151*D151+N152+N153+N154+N155+N156+N157*D157+N158+N159+N160+N161+N162+N163*D163+N167*D167+N171*D171+N173+N174+N175+N176+N177*D177+N179+N180+N181+N182+N183*D183+N185+N186+N188*D188+N190+N191+N193*D193+N195+N196+N197+N198+N199*D199+N201+N202+N203+N204+N205*D205+N207+N208+N209+N210+N211+N212*D212+N214+N215+N216+N217+N218+N219*D219+N221*D221+N222*D222+N223*D223+N225*D225+N227*D227+N228*D228+N229*D229+N231*D231+N233+N234+N235+N236+N237+N238+N239*D239+N241+N242+N243+N244+N245+N246+N248*D248+N250+N251+N252+N253+N254+N255*D255+N257+N258+N259+N260+N261+N262*D262+N264+N265+N266+N267+N268+N269+N270*D270+N272+N273+N274+N275+N276+N277+N278*D278+N280+N281+N282+N283+N284*D284+N286+N287+N288+N289+N290*D290+N295*D295+N299*D299+N301+N302+N303+N304*D304+N306+N307+N308+N309*D309+N313*D313+N317*D317+N319+N320+N321+N322+N323+N324+N325*D325+N327+N328+N329+N330+N331+N332+N333*D333+N337*D337+N341*D341+N343+N344+N345+N346+N347+N348*D348+N350+N351+N352+N353+N354+N355*D355+N357+N358+N359+N360+N361*D361+N363+N364+N365+N366</f>
        <v>0</v>
      </c>
      <c r="O1" s="84">
        <f>O6*D6+O10*D10+O14*D14+O18*D18+O19+O20+O21+O22*D22+O23+O24+O25+O26+O27+O28*D28+O29+O30+O31+O32*D32+O34+O35+O36+O37+O38+O39*D39+O41+O42+O43+O44+O45+O47*D47+O48+O49+O50+O51+O52+O53*D53+O57*D57+O61*D61+O62*D62+O63*D63+O65*D65+O69+O74*D74+O75+O76+O77+O78+O79+O80*D80+O85*D85+O89*D89+O93*D93+O97*D97+O102*D102+O103+O104+O105+O106*D106+O107+O108+O110*D110+O111+O112+O113+O114+O115+O116+O118*D118+O119+O120+O121+O123*D123+O124+O125+O126+O128*D128+O129+O130+O131+O134*D134+O135+O136+O137+O138+O139+O140*D140+O141+O142+O143+O144+O145*D145+O146+O147+O148+O149+O151*D151+O152+O153+O154+O155+O156+O157*D157+O158+O159+O160+O161+O162+O163*D163+O167*D167+O171*D171+O173+O174+O175+O176+O177*D177+O179+O180+O181+O182+O183*D183+O185+O186+O188*D188+O190+O191+O193*D193+O195+O196+O197+O198+O199*D199+O201+O202+O203+O204+O205*D205+O207+O208+O209+O210+O211+O212*D212+O214+O215+O216+O217+O218+O219*D219+O221*D221+O222*D222+O223*D223+O225*D225+O227*D227+O228*D228+O229*D229+O231*D231+O233+O234+O235+O236+O237+O238+O239*D239+O241+O242+O243+O244+O245+O246+O248*D248+O250+O251+O252+O253+O254+O255*D255+O257+O258+O259+O260+O261+O262*D262+O264*D264+O265+O266+O267+O268+O269+O270*D270+O272+O273+O274+O275+O276+O277+O278*D278+O280+O281+O282+O283+O284*D284+O286+O287+O288+O289+O290*D290+O295*D295+O299*D299+O301+O302+O303+O304*D304+O306+O307+O308+O309*D309+O313*D313+O317*D317+O319+O320+O321+O322+O323+O324+O325*D325+O327+O328+O329+O330+O331+O332+O333*D333+O337*D337+O341*D341+O343+O344+O345+O346+O347+O348*D348+O350+O351+O352+O353+O354+O355*D355+O357+O358+O359+O360+O361*D361+O363+O364+O365+O366</f>
        <v>0</v>
      </c>
      <c r="P1" s="84">
        <f>P6*D6+P10*D10+P14*D14+P18*D18+P19+P20+P22*D22+P23+P24+P25+P26+P27+P28*D28+P29+P30+P31+P32*D32+P34+P35+P36+P37+P38+P39*D39+P41+P42+P43+P44+P45+P47*D47+P48+P49+P50+P51+P52+P53*D53+P57*D57+P61*D61+P62*D62+P63*D63+P65*D65+P69+P74*D74+P75+P76+P77+P78+P79+P80*D80+P85*D85+P89*D89+P93*D93+P97*D97+P102*D102+P103+P104+P105+P106*D106+P107+P108+P109+P110*D110+P111+P112+P113+P114+P115+P116+P118*D118+P119+P120+P121+P123*D123+P124+P125+P126+P128*D128+P129+P130+P131+P134*D134+P135+P136+P137+P138+P139+P140*D140+P141+P142+P143+P145*D145+P146+P147+P148+P149+P150+P151*D151+P152+P153+P154+P155+P156+P157*D157+P158+P159+P160+P161+P162+P163*D163+P167*D167+P171*D171+P173+P174+P175+P176+P177*D177+P179+P180+P181+P182+P183*D183+P185+P186+P188*D188+P190+P191+P193*D193+P195+P196+P197+P198+P199*D199+P201+P202+P203+P204+P205*D205+P207+P208+P209+P210+P211+P212*D212+P214+P215+P216+P217+P218+P219*D219+P221*D221+P222*D222+P223*D223+P225*D225+P227*D227+P228*D228+P229*D229+P231*D231+P233+P234+P235+P236+P237+P238+P239*D239+P241+P242+P243+P244+P245+P246+P248*D248+P250+P251+P252+P253+P254+P255*D255+P257+P258+P259+P260+P261+P262*D262+P264+P265+P266+P267+P268+P269+P270*D270+P272+P273+P274+P275+P276+P277+P278*D278+P280+P281+P282+P283+P284*D284+P286+P287+P288+P289+P290*D290+P295*D295+P299*D299+P301+P302+P303+P304*D304+P306+P307+P308+P309*D309+P313*D313+P317*D317+P319+P320+P321+P322+P323+P324+P325*D325+P327+P328+P329+P330+P331+P332+P333*D333+P337*D337+P341*D341+P343+P344+P345+P346+P347+P348*D348+P350+P351+P352+P353+P354+P355*D355+P357+P358+P359+P360+P361*D361+P363+P364+P365+P366</f>
        <v>0</v>
      </c>
      <c r="Q1" s="84">
        <f>Q6*D6+Q10*D10+Q14*D14+Q18*D18+Q19+Q20+Q22*D22+Q23+Q24+Q25+Q26+Q27+Q28*D28+Q29+Q30+Q31+Q32*D32+Q34+Q35+Q36+Q37+Q38+Q39*D39+Q41+Q42+Q43+Q44+Q45+Q47*D47+Q48+Q49+Q50+Q51+Q52+Q53*D53+Q57*D57+Q61*D61+Q62*D62+Q63*D63+Q65*D65+Q69+Q74*D74+Q75+Q76+Q77+Q78+Q79+Q80*D80+Q85*D85+Q89*D89+Q93*D93+Q97*D97+Q102*D102+Q103+Q104+Q105+Q106*D106+Q107+Q108+Q110*D110+Q111+Q112+Q113+Q114+Q115+Q116+Q118*D118+Q119+Q120+Q121+Q123*D123+Q124+Q125+Q126+Q128*D128+Q129+Q130+Q131+Q134*D134+Q135+Q136+Q137+Q138+Q139+Q140*D140+Q141+Q142+Q143+Q144+Q145*D145+Q146+Q147+Q148+Q149+Q150+Q151*D151+Q152+Q153+Q154+Q155+Q156+Q157*D157+Q158+Q159+Q160+Q161+Q162+Q163*D163+Q167*D167+Q171*D171+Q173+Q174+Q175+Q176+Q177*D177+Q179+Q180+Q181+Q182+Q183*D183+Q185+Q186+Q188*D188+Q190+Q191+Q193*D193+Q195+Q196+Q197+Q198+Q199*D199+Q201+Q202+Q203+Q204+Q205*D205+Q207+Q208+Q209+Q210+Q211+Q212*D212+Q214+Q215+Q216+Q217+Q218+Q219*D219+Q221*D221+Q222*D222+Q223*D223+Q225*D225+Q227*D227+Q228*D228+Q229*D229+Q231*D231+Q233+Q234+Q235+Q236+Q237+Q238+Q239*D239+Q241+Q242+Q243+Q244+Q245+Q246+Q248*D248+Q250+Q251+Q252+Q253+Q254+Q255*D255+Q257+Q258+Q259+Q260+Q261+Q262*D262+Q264+Q265+Q266+Q267+Q268+Q269+Q270*D270+Q272+Q273+Q274+Q275+Q276+Q277+Q278*D278+Q280+Q281+Q282+Q283+Q284*D284+Q286+Q287+Q288+Q289+Q290*D290+Q295*D295+Q299*D299+Q301+Q302+Q303+Q304*D304+Q306+Q307+Q308+Q309*D309+Q313*D313+Q317*D317+Q319+Q320+Q321+Q322+Q323+Q324+Q325*D325+Q327+Q328+Q329+Q330+Q331+Q332+Q333*D333+Q337*D337+Q341*D341+Q343+Q344+Q345+Q346+Q347+Q348*D348+Q350+Q351+Q352+Q353+Q354+Q355*D355+Q357+Q358+Q359+Q360+Q361*D361+Q363+Q364+Q365+Q366</f>
        <v>0</v>
      </c>
      <c r="R1" s="84">
        <f>R6*D6+R10*D10+R14*D14+R18*D18+R19+R20+R21+R22*D22+R23+R24+R25+R26+R27+R28*D28+R29+R30+R31+R32*D32+R34+R35+R36+R37+R38+R39*D39+R41+R42+R43+R44+R45+R47*D47+R48+R49+R50+R51+R52+R53*D53+R57*D57+R61*D61+R62*D62+R63*D63+R65*D65+R69+R74*D74+R75+R76+R77+R78+R79+R80*D80+R85*D85+R89*D89+R93*D93+R97*D97+R102*D102+R103+R104+R105+R106*D106+R107+R108+R109+R110*D110+R111+R112+R113+R114+R115+R116+R118*D118+R119+R120+R121+R123*D123+R124+R125+R126+R128*D128+R129+R130+R131+R134*D134+R135+R136+R137+R138+R139+R140*D140+R141+R142+R143+R145*D145+R146+R147+R148+R149+R151*D151+R152+R153+R154+R155+R156+R157*D157+R158+R159+R160+R161+R162+R163*D163+R167*D167+R171*D171+R173+R174+R175+R176+R177*D177+R179+R180+R181+R182+R183*D183+R185+R186+R188*D188+R190+R191+R193*D193+R195+R196+R197+R198+R199*D199+R201+R202+R203+R204+R205*D205+R207+R208+R209+R210+R211+R212*D212+R214+R215+R216+R217+R218+R219*D219+R221*D221+R222*D222+R223*D223+R225*D225+R227*D227+R228*D228+R229*D229+R231*D231+R233+R234+R235+R236+R237+R238+R239*D239+R241+R242+R243+R244+R245+R246+R248*D248+R250+R251+R252+R253+R254+R255*D255+R257+R258+R259+R260+R261+R262*D262+R264+R265+R266+R267+R268+R269+R270*D270+R272+R273+R274+R275+R276+R277+R278*D278+R280+R281+R282+R283+R284*D284+R286+R287+R288+R289+R290*D290+R295*D295+R299*D299+R301+R302+R303+R304*D304+R306+R307+R308+R309*D309+R313*D313+R317*D317+R319+R320+R321+R322+R323+R324+R325*D325+R327+R328+R329+R330+R331+R332+R333*D333+R337*D337+R341*D341+R343+R344+R345+R346+R347+R348*D348+R350+R351+R352+R353+R354+R355*D355+R357+R358+R359+R360+R361*D361+R363+R364+R365+R366</f>
        <v>0</v>
      </c>
      <c r="S1" s="84">
        <f>S6*D6+S10*D10+S14*D14+S18*D18+S19+S20+S22*D22+S23+S24+S25+S26+S27+S28*D28+S29+S30+S31+S32*D32+S34+S35+S36+S37+S38+S39*D39+S41+S42+S43+S44+S45+S47*D47+S48+S49+S50+S51+S52+S53*D53+S57*D57+S61*D61+S62*D62+S63*D63+S65*D65+S69+S74*D74+S75+S76+S77+S78+S79+S80*D80+S85*D85+S89*D89+S93*D93+S97*D97+S102*D102+S103+S104+S105+S106*D106+S107+S108+S109+S110*D110+S111+S112+S113+S114+S115+S116+S118*D118+S119+S120+S121+S123*D123+S124+S125+S126+S128*D128+S129+S130+S131+S134*D134+S135+S136+S137+S138+S139+S140*D140+S141+S142+S143+S145*D145+S146+S147+S148+S149+S151*D151+S152+S153+S154+S155+S156+S157*D157+S158+S159+S160+S161+S162+S163*D163+S167*D167+S171*D171+S173+S174+S175+S176+S177*D177+S179+S180+S181+S182+S183*D183+S185+S186+S188*D188+S190+S191+S193*D193+S195+S196+S197+S198+S199*D199+S201+S202+S203+S204+S205*D205+S207+S208+S209+S210+S211+S212*D212+S214+S215+S216+S217+S218+S219*D219+S221*D221+S222*D222+S223*D223+S225*D225+S227*D227+S228*D228+S229*D229+S231*D231+S233+S234+S235+S236+S237+S238+S239*D239+S241+S242+S243+S244+S245+S246+S248*D248+S250+S251+S252+S253+S254+S255*D255+S257+S258+S259+S260+S261+S262*D262+S264+S265+S266+S267+S268+S269+S270*D270+S272+S273+S274+S275+S276+S277+S278*D278+S280+S281+S282+S283+S284*D284+S286+S287+S288+S289+S290*D290+S295*D295+S299*D299+S301+S302+S303+S304*D304+S306+S307+S308+S309*D309+S313*D313+S317*D317+S319+S320+S321+S322+S323+S324+S325*D325+S327+S328+S329+S330+S331+S332+S333*D333+S337*D337+S341*D341+S343+S344+S345+S346+S347+S348*D348+S350+S351+S352+S353+S354+S355*D355+S357+S358+S359+S360+S361*D361+S363+S364+S365+S366</f>
        <v>0</v>
      </c>
      <c r="T1" s="84">
        <f>T6*D6+T10*D10+T14*D14+T18*D18+T19+T20+T22*D22+T23+T24+T25+T26+T27+T28*D28+T29+T30+T31+T32*D32+T34+T35+T36+T37+T38+T39*D39+T41+T42+T43+T44+T45+T47*D47+T48+T49+T50+T51+T52+T53*D53+T57*D57+T61*D61+T62*D62+T63*D63+T65*D65+T69+T74*D74+T75+T76+T77+T78+T79+T80*D80+T85*D85+T89*D89+T93*D93+T97*D97+T102*D102+T103+T104+T105+T106*D106+T107+T108+T109+T110*D110+T111+T112+T113+T114+T115+T116+T118*D118+T119+T120+T121+T123*D123+T124+T125+T126+T128*D128+T129+T130+T131+T134*D134+T135+T136+T137+T138+T139+T140*D140+T141+T142+T143+T145*D145+T146+T147+T148+T149+T151*D151+T152+T153+T154+T155+T156+T157*D157+T158+T159+T160+T161+T162+T163*D163+T167*D167+T171*D171+T173+T174+T175+T176+T177*D177+T179+T180+T181+T182+T183*D183+T185+T186+T188*D188+T190+T191+T193*D193+T195+T196+T197+T198+T199*D199+T201+T202+T203+T204+T205*D205+T207+T208+T209+T210+T211+T212*D212+T214+T215+T216+T217+T218+T219*D219+T221*D221+T222*D222+T223*D223+T225*D225+T227*D227+T228*D228+T229*D229+T231*D231+T233+T234+T235+T236+T237+T238+T239*D239+T241+T242+T243+T244+T245+T246+T248*D248+T250+T251+T252+T253+T254+T255*D255+T257+T258+T259+T260+T261+T262*D262+T264+T265+T266+T267+T268+T269+T270*D270+T272+T273+T274+T275+T276+T277+T278*D278+T280+T281+T282+T283+T284*D284+T286+T287+T288+T289+T290*D290+T295*D295+T299*D299+T301+T302+T303+T304*D304+T306+T307+T308+T309*D309+T313*D313+T317*D317+T319+T320+T321+T322+T323+T324+T325*D325+T327+T328+T329+T330+T331+T332+T333*D333+T337*D337+T341*D341+T343+T344+T345+T346+T347+T348*D348+T350+T351+T352+T353+T354+T355*D355+T357+T358+T359+T360+T361*D361+T363+T364+T365+T366</f>
        <v>0</v>
      </c>
      <c r="U1" s="572" t="s">
        <v>1</v>
      </c>
      <c r="V1" s="573"/>
      <c r="W1" s="574"/>
      <c r="X1" s="572">
        <f>SUM(V6:V373)</f>
        <v>0</v>
      </c>
      <c r="Y1" s="574"/>
    </row>
    <row r="2" spans="1:25" ht="16.5" customHeight="1" x14ac:dyDescent="0.35">
      <c r="A2" s="10"/>
      <c r="B2" s="10"/>
      <c r="C2" s="10"/>
      <c r="D2" s="4"/>
      <c r="E2" s="85"/>
      <c r="F2" s="610" t="s">
        <v>46</v>
      </c>
      <c r="G2" s="613" t="s">
        <v>222</v>
      </c>
      <c r="H2" s="616" t="s">
        <v>223</v>
      </c>
      <c r="I2" s="604" t="s">
        <v>224</v>
      </c>
      <c r="J2" s="622" t="s">
        <v>225</v>
      </c>
      <c r="K2" s="625" t="s">
        <v>226</v>
      </c>
      <c r="L2" s="628" t="s">
        <v>227</v>
      </c>
      <c r="M2" s="619" t="s">
        <v>228</v>
      </c>
      <c r="N2" s="589" t="s">
        <v>65</v>
      </c>
      <c r="O2" s="592" t="s">
        <v>2</v>
      </c>
      <c r="P2" s="595" t="s">
        <v>3</v>
      </c>
      <c r="Q2" s="598" t="s">
        <v>4</v>
      </c>
      <c r="R2" s="601" t="s">
        <v>5</v>
      </c>
      <c r="S2" s="604" t="s">
        <v>6</v>
      </c>
      <c r="T2" s="631" t="s">
        <v>7</v>
      </c>
      <c r="U2" s="572" t="s">
        <v>8</v>
      </c>
      <c r="V2" s="573"/>
      <c r="W2" s="574"/>
      <c r="X2" s="577">
        <f>SUM(U6:U368)</f>
        <v>0</v>
      </c>
      <c r="Y2" s="578"/>
    </row>
    <row r="3" spans="1:25" ht="23.25" customHeight="1" x14ac:dyDescent="0.35">
      <c r="A3" s="1"/>
      <c r="B3" s="1"/>
      <c r="C3" s="1"/>
      <c r="D3" s="71"/>
      <c r="E3" s="85"/>
      <c r="F3" s="611"/>
      <c r="G3" s="614"/>
      <c r="H3" s="617"/>
      <c r="I3" s="605"/>
      <c r="J3" s="623"/>
      <c r="K3" s="626"/>
      <c r="L3" s="629"/>
      <c r="M3" s="620"/>
      <c r="N3" s="590"/>
      <c r="O3" s="593"/>
      <c r="P3" s="596"/>
      <c r="Q3" s="599"/>
      <c r="R3" s="602"/>
      <c r="S3" s="605"/>
      <c r="T3" s="632"/>
      <c r="U3" s="579" t="s">
        <v>39</v>
      </c>
      <c r="V3" s="580"/>
      <c r="W3" s="581"/>
      <c r="X3" s="942">
        <f>SUM(W6:W373)</f>
        <v>0</v>
      </c>
      <c r="Y3" s="943"/>
    </row>
    <row r="4" spans="1:25" ht="45" customHeight="1" x14ac:dyDescent="0.35">
      <c r="A4" s="86"/>
      <c r="B4" s="87"/>
      <c r="C4" s="88" t="s">
        <v>9</v>
      </c>
      <c r="D4" s="119" t="s">
        <v>10</v>
      </c>
      <c r="E4" s="120" t="s">
        <v>265</v>
      </c>
      <c r="F4" s="612"/>
      <c r="G4" s="615"/>
      <c r="H4" s="618"/>
      <c r="I4" s="606"/>
      <c r="J4" s="624"/>
      <c r="K4" s="627"/>
      <c r="L4" s="630"/>
      <c r="M4" s="621"/>
      <c r="N4" s="591"/>
      <c r="O4" s="594"/>
      <c r="P4" s="597"/>
      <c r="Q4" s="600"/>
      <c r="R4" s="603"/>
      <c r="S4" s="606"/>
      <c r="T4" s="633"/>
      <c r="U4" s="89" t="s">
        <v>11</v>
      </c>
      <c r="V4" s="89" t="s">
        <v>12</v>
      </c>
      <c r="W4" s="90" t="s">
        <v>265</v>
      </c>
      <c r="X4" s="1"/>
      <c r="Y4" s="1"/>
    </row>
    <row r="5" spans="1:25" ht="14.25" customHeight="1" x14ac:dyDescent="0.3">
      <c r="A5" s="586" t="s">
        <v>13</v>
      </c>
      <c r="B5" s="587"/>
      <c r="C5" s="588"/>
      <c r="D5" s="121"/>
      <c r="E5" s="122"/>
      <c r="F5" s="62"/>
      <c r="G5" s="62"/>
      <c r="H5" s="63"/>
      <c r="I5" s="63"/>
      <c r="J5" s="64"/>
      <c r="K5" s="62"/>
      <c r="L5" s="62"/>
      <c r="M5" s="64"/>
      <c r="N5" s="62"/>
      <c r="O5" s="65"/>
      <c r="P5" s="63"/>
      <c r="Q5" s="63"/>
      <c r="R5" s="63"/>
      <c r="S5" s="63"/>
      <c r="T5" s="65"/>
      <c r="U5" s="320"/>
      <c r="V5" s="320"/>
      <c r="W5" s="321"/>
    </row>
    <row r="6" spans="1:25" ht="18" customHeight="1" x14ac:dyDescent="0.35">
      <c r="A6"/>
      <c r="B6" s="91"/>
      <c r="C6" s="607" t="s">
        <v>84</v>
      </c>
      <c r="D6" s="608">
        <v>5</v>
      </c>
      <c r="E6" s="609">
        <v>260</v>
      </c>
      <c r="F6" s="484"/>
      <c r="G6" s="481"/>
      <c r="H6" s="555"/>
      <c r="I6" s="634"/>
      <c r="J6" s="637"/>
      <c r="K6" s="640"/>
      <c r="L6" s="555"/>
      <c r="M6" s="481"/>
      <c r="N6" s="484"/>
      <c r="O6" s="548"/>
      <c r="P6" s="539"/>
      <c r="Q6" s="542"/>
      <c r="R6" s="545"/>
      <c r="S6" s="552"/>
      <c r="T6" s="555"/>
      <c r="U6" s="560">
        <f>SUM(F6:T9)</f>
        <v>0</v>
      </c>
      <c r="V6" s="560">
        <f>U6*D6</f>
        <v>0</v>
      </c>
      <c r="W6" s="575">
        <f>U6*E6</f>
        <v>0</v>
      </c>
    </row>
    <row r="7" spans="1:25" ht="18" customHeight="1" x14ac:dyDescent="0.35">
      <c r="A7" s="6"/>
      <c r="B7" s="72"/>
      <c r="C7" s="527"/>
      <c r="D7" s="491"/>
      <c r="E7" s="531"/>
      <c r="F7" s="485"/>
      <c r="G7" s="482"/>
      <c r="H7" s="556"/>
      <c r="I7" s="635"/>
      <c r="J7" s="638"/>
      <c r="K7" s="641"/>
      <c r="L7" s="556"/>
      <c r="M7" s="482"/>
      <c r="N7" s="485"/>
      <c r="O7" s="549"/>
      <c r="P7" s="540"/>
      <c r="Q7" s="543"/>
      <c r="R7" s="546"/>
      <c r="S7" s="553"/>
      <c r="T7" s="556"/>
      <c r="U7" s="560"/>
      <c r="V7" s="560"/>
      <c r="W7" s="575"/>
    </row>
    <row r="8" spans="1:25" ht="18" customHeight="1" x14ac:dyDescent="0.35">
      <c r="A8" s="71"/>
      <c r="B8" s="72"/>
      <c r="C8" s="527"/>
      <c r="D8" s="491"/>
      <c r="E8" s="531"/>
      <c r="F8" s="485"/>
      <c r="G8" s="482"/>
      <c r="H8" s="556"/>
      <c r="I8" s="635"/>
      <c r="J8" s="638"/>
      <c r="K8" s="641"/>
      <c r="L8" s="556"/>
      <c r="M8" s="482"/>
      <c r="N8" s="485"/>
      <c r="O8" s="549"/>
      <c r="P8" s="540"/>
      <c r="Q8" s="543"/>
      <c r="R8" s="546"/>
      <c r="S8" s="553"/>
      <c r="T8" s="556"/>
      <c r="U8" s="560"/>
      <c r="V8" s="560"/>
      <c r="W8" s="575"/>
    </row>
    <row r="9" spans="1:25" ht="18" customHeight="1" thickBot="1" x14ac:dyDescent="0.4">
      <c r="A9" s="73"/>
      <c r="B9" s="74"/>
      <c r="C9" s="528"/>
      <c r="D9" s="492"/>
      <c r="E9" s="532"/>
      <c r="F9" s="486"/>
      <c r="G9" s="483"/>
      <c r="H9" s="557"/>
      <c r="I9" s="636"/>
      <c r="J9" s="639"/>
      <c r="K9" s="642"/>
      <c r="L9" s="557"/>
      <c r="M9" s="483"/>
      <c r="N9" s="486"/>
      <c r="O9" s="550"/>
      <c r="P9" s="541"/>
      <c r="Q9" s="544"/>
      <c r="R9" s="547"/>
      <c r="S9" s="554"/>
      <c r="T9" s="557"/>
      <c r="U9" s="561"/>
      <c r="V9" s="561"/>
      <c r="W9" s="576"/>
    </row>
    <row r="10" spans="1:25" ht="18" customHeight="1" x14ac:dyDescent="0.35">
      <c r="A10"/>
      <c r="B10" s="70"/>
      <c r="C10" s="527" t="s">
        <v>85</v>
      </c>
      <c r="D10" s="491">
        <v>5</v>
      </c>
      <c r="E10" s="531">
        <v>370</v>
      </c>
      <c r="F10" s="485"/>
      <c r="G10" s="482"/>
      <c r="H10" s="556"/>
      <c r="I10" s="635"/>
      <c r="J10" s="638"/>
      <c r="K10" s="641"/>
      <c r="L10" s="556"/>
      <c r="M10" s="482"/>
      <c r="N10" s="485"/>
      <c r="O10" s="549"/>
      <c r="P10" s="540"/>
      <c r="Q10" s="543"/>
      <c r="R10" s="546"/>
      <c r="S10" s="553"/>
      <c r="T10" s="556"/>
      <c r="U10" s="560">
        <f>SUM(F10:T13)</f>
        <v>0</v>
      </c>
      <c r="V10" s="560">
        <f>U10*D10</f>
        <v>0</v>
      </c>
      <c r="W10" s="575">
        <f>U10*E10</f>
        <v>0</v>
      </c>
    </row>
    <row r="11" spans="1:25" ht="18" customHeight="1" x14ac:dyDescent="0.35">
      <c r="A11" s="71"/>
      <c r="B11" s="72"/>
      <c r="C11" s="527"/>
      <c r="D11" s="491"/>
      <c r="E11" s="531"/>
      <c r="F11" s="485"/>
      <c r="G11" s="482"/>
      <c r="H11" s="556"/>
      <c r="I11" s="635"/>
      <c r="J11" s="638"/>
      <c r="K11" s="641"/>
      <c r="L11" s="556"/>
      <c r="M11" s="482"/>
      <c r="N11" s="485"/>
      <c r="O11" s="549"/>
      <c r="P11" s="540"/>
      <c r="Q11" s="543"/>
      <c r="R11" s="546"/>
      <c r="S11" s="553"/>
      <c r="T11" s="556"/>
      <c r="U11" s="560"/>
      <c r="V11" s="560"/>
      <c r="W11" s="575"/>
    </row>
    <row r="12" spans="1:25" ht="18" customHeight="1" x14ac:dyDescent="0.35">
      <c r="A12" s="71"/>
      <c r="B12" s="72"/>
      <c r="C12" s="527"/>
      <c r="D12" s="491"/>
      <c r="E12" s="531"/>
      <c r="F12" s="485"/>
      <c r="G12" s="482"/>
      <c r="H12" s="556"/>
      <c r="I12" s="635"/>
      <c r="J12" s="638"/>
      <c r="K12" s="641"/>
      <c r="L12" s="556"/>
      <c r="M12" s="482"/>
      <c r="N12" s="485"/>
      <c r="O12" s="549"/>
      <c r="P12" s="540"/>
      <c r="Q12" s="543"/>
      <c r="R12" s="546"/>
      <c r="S12" s="553"/>
      <c r="T12" s="556"/>
      <c r="U12" s="560"/>
      <c r="V12" s="560"/>
      <c r="W12" s="575"/>
    </row>
    <row r="13" spans="1:25" ht="18" customHeight="1" thickBot="1" x14ac:dyDescent="0.4">
      <c r="A13" s="73"/>
      <c r="B13" s="74"/>
      <c r="C13" s="528"/>
      <c r="D13" s="492"/>
      <c r="E13" s="532"/>
      <c r="F13" s="486"/>
      <c r="G13" s="483"/>
      <c r="H13" s="557"/>
      <c r="I13" s="636"/>
      <c r="J13" s="639"/>
      <c r="K13" s="642"/>
      <c r="L13" s="557"/>
      <c r="M13" s="483"/>
      <c r="N13" s="486"/>
      <c r="O13" s="550"/>
      <c r="P13" s="541"/>
      <c r="Q13" s="544"/>
      <c r="R13" s="547"/>
      <c r="S13" s="554"/>
      <c r="T13" s="557"/>
      <c r="U13" s="561"/>
      <c r="V13" s="561"/>
      <c r="W13" s="576"/>
    </row>
    <row r="14" spans="1:25" ht="18" customHeight="1" x14ac:dyDescent="0.35">
      <c r="A14"/>
      <c r="B14" s="70"/>
      <c r="C14" s="527" t="s">
        <v>86</v>
      </c>
      <c r="D14" s="491">
        <v>4</v>
      </c>
      <c r="E14" s="531">
        <v>340</v>
      </c>
      <c r="F14" s="485"/>
      <c r="G14" s="482"/>
      <c r="H14" s="556"/>
      <c r="I14" s="635"/>
      <c r="J14" s="638"/>
      <c r="K14" s="641"/>
      <c r="L14" s="556"/>
      <c r="M14" s="482"/>
      <c r="N14" s="485"/>
      <c r="O14" s="549"/>
      <c r="P14" s="540"/>
      <c r="Q14" s="543"/>
      <c r="R14" s="546"/>
      <c r="S14" s="553"/>
      <c r="T14" s="556"/>
      <c r="U14" s="560">
        <f>SUM(F14:T17)</f>
        <v>0</v>
      </c>
      <c r="V14" s="560">
        <f>U14*D14</f>
        <v>0</v>
      </c>
      <c r="W14" s="575">
        <f>U14*E14</f>
        <v>0</v>
      </c>
    </row>
    <row r="15" spans="1:25" ht="18" customHeight="1" x14ac:dyDescent="0.35">
      <c r="A15" s="71"/>
      <c r="B15" s="72"/>
      <c r="C15" s="527"/>
      <c r="D15" s="491"/>
      <c r="E15" s="531"/>
      <c r="F15" s="485"/>
      <c r="G15" s="482"/>
      <c r="H15" s="556"/>
      <c r="I15" s="635"/>
      <c r="J15" s="638"/>
      <c r="K15" s="641"/>
      <c r="L15" s="556"/>
      <c r="M15" s="482"/>
      <c r="N15" s="485"/>
      <c r="O15" s="549"/>
      <c r="P15" s="540"/>
      <c r="Q15" s="543"/>
      <c r="R15" s="546"/>
      <c r="S15" s="553"/>
      <c r="T15" s="556"/>
      <c r="U15" s="560"/>
      <c r="V15" s="560"/>
      <c r="W15" s="575"/>
    </row>
    <row r="16" spans="1:25" ht="18" customHeight="1" x14ac:dyDescent="0.35">
      <c r="A16" s="71"/>
      <c r="B16" s="72"/>
      <c r="C16" s="527"/>
      <c r="D16" s="491"/>
      <c r="E16" s="531"/>
      <c r="F16" s="485"/>
      <c r="G16" s="482"/>
      <c r="H16" s="556"/>
      <c r="I16" s="635"/>
      <c r="J16" s="638"/>
      <c r="K16" s="641"/>
      <c r="L16" s="556"/>
      <c r="M16" s="482"/>
      <c r="N16" s="485"/>
      <c r="O16" s="549"/>
      <c r="P16" s="540"/>
      <c r="Q16" s="543"/>
      <c r="R16" s="546"/>
      <c r="S16" s="553"/>
      <c r="T16" s="556"/>
      <c r="U16" s="560"/>
      <c r="V16" s="560"/>
      <c r="W16" s="575"/>
    </row>
    <row r="17" spans="1:26" ht="18" customHeight="1" thickBot="1" x14ac:dyDescent="0.4">
      <c r="A17" s="73"/>
      <c r="B17" s="74"/>
      <c r="C17" s="528"/>
      <c r="D17" s="492"/>
      <c r="E17" s="532"/>
      <c r="F17" s="486"/>
      <c r="G17" s="483"/>
      <c r="H17" s="557"/>
      <c r="I17" s="636"/>
      <c r="J17" s="639"/>
      <c r="K17" s="642"/>
      <c r="L17" s="557"/>
      <c r="M17" s="483"/>
      <c r="N17" s="486"/>
      <c r="O17" s="550"/>
      <c r="P17" s="541"/>
      <c r="Q17" s="544"/>
      <c r="R17" s="547"/>
      <c r="S17" s="554"/>
      <c r="T17" s="557"/>
      <c r="U17" s="561"/>
      <c r="V17" s="561"/>
      <c r="W17" s="576"/>
    </row>
    <row r="18" spans="1:26" ht="18" customHeight="1" thickBot="1" x14ac:dyDescent="0.4">
      <c r="A18" s="356"/>
      <c r="B18" s="195"/>
      <c r="C18" s="496" t="s">
        <v>87</v>
      </c>
      <c r="D18" s="449">
        <v>3</v>
      </c>
      <c r="E18" s="493">
        <v>350</v>
      </c>
      <c r="F18" s="499"/>
      <c r="G18" s="502"/>
      <c r="H18" s="505"/>
      <c r="I18" s="508"/>
      <c r="J18" s="511"/>
      <c r="K18" s="514"/>
      <c r="L18" s="505"/>
      <c r="M18" s="502"/>
      <c r="N18" s="499"/>
      <c r="O18" s="648"/>
      <c r="P18" s="651"/>
      <c r="Q18" s="654"/>
      <c r="R18" s="517"/>
      <c r="S18" s="520"/>
      <c r="T18" s="505"/>
      <c r="U18" s="645">
        <f>SUM(F18:T18)</f>
        <v>0</v>
      </c>
      <c r="V18" s="461">
        <f>U18*D18</f>
        <v>0</v>
      </c>
      <c r="W18" s="489">
        <f>U18*E18</f>
        <v>0</v>
      </c>
    </row>
    <row r="19" spans="1:26" ht="18" customHeight="1" thickBot="1" x14ac:dyDescent="0.4">
      <c r="A19" s="357"/>
      <c r="B19" s="314"/>
      <c r="C19" s="497"/>
      <c r="D19" s="491"/>
      <c r="E19" s="494"/>
      <c r="F19" s="500"/>
      <c r="G19" s="503"/>
      <c r="H19" s="506"/>
      <c r="I19" s="509"/>
      <c r="J19" s="512"/>
      <c r="K19" s="515"/>
      <c r="L19" s="506"/>
      <c r="M19" s="503"/>
      <c r="N19" s="500"/>
      <c r="O19" s="649"/>
      <c r="P19" s="652"/>
      <c r="Q19" s="655"/>
      <c r="R19" s="518"/>
      <c r="S19" s="521"/>
      <c r="T19" s="506"/>
      <c r="U19" s="646"/>
      <c r="V19" s="560"/>
      <c r="W19" s="575"/>
    </row>
    <row r="20" spans="1:26" ht="18" customHeight="1" x14ac:dyDescent="0.35">
      <c r="A20" s="69"/>
      <c r="B20" s="70"/>
      <c r="C20" s="497"/>
      <c r="D20" s="491"/>
      <c r="E20" s="494"/>
      <c r="F20" s="500"/>
      <c r="G20" s="503"/>
      <c r="H20" s="506"/>
      <c r="I20" s="509"/>
      <c r="J20" s="512"/>
      <c r="K20" s="515"/>
      <c r="L20" s="506"/>
      <c r="M20" s="503"/>
      <c r="N20" s="500"/>
      <c r="O20" s="649"/>
      <c r="P20" s="652"/>
      <c r="Q20" s="655"/>
      <c r="R20" s="518"/>
      <c r="S20" s="521"/>
      <c r="T20" s="506"/>
      <c r="U20" s="646"/>
      <c r="V20" s="560"/>
      <c r="W20" s="575"/>
    </row>
    <row r="21" spans="1:26" ht="18" customHeight="1" thickBot="1" x14ac:dyDescent="0.4">
      <c r="A21" s="73"/>
      <c r="B21" s="74"/>
      <c r="C21" s="498"/>
      <c r="D21" s="492"/>
      <c r="E21" s="495"/>
      <c r="F21" s="501"/>
      <c r="G21" s="504"/>
      <c r="H21" s="507"/>
      <c r="I21" s="510"/>
      <c r="J21" s="513"/>
      <c r="K21" s="516"/>
      <c r="L21" s="507"/>
      <c r="M21" s="504"/>
      <c r="N21" s="501"/>
      <c r="O21" s="650"/>
      <c r="P21" s="653"/>
      <c r="Q21" s="656"/>
      <c r="R21" s="519"/>
      <c r="S21" s="522"/>
      <c r="T21" s="507"/>
      <c r="U21" s="647"/>
      <c r="V21" s="561"/>
      <c r="W21" s="576"/>
    </row>
    <row r="22" spans="1:26" ht="18.75" customHeight="1" x14ac:dyDescent="0.35">
      <c r="A22" s="69"/>
      <c r="B22" s="70"/>
      <c r="C22" s="157" t="s">
        <v>88</v>
      </c>
      <c r="D22" s="286">
        <v>5</v>
      </c>
      <c r="E22" s="250">
        <f>SUM(E23:E27)</f>
        <v>690</v>
      </c>
      <c r="F22" s="251"/>
      <c r="G22" s="253"/>
      <c r="H22" s="255"/>
      <c r="I22" s="257"/>
      <c r="J22" s="56"/>
      <c r="K22" s="258"/>
      <c r="L22" s="255"/>
      <c r="M22" s="253"/>
      <c r="N22" s="251"/>
      <c r="O22" s="260"/>
      <c r="P22" s="262"/>
      <c r="Q22" s="264"/>
      <c r="R22" s="266"/>
      <c r="S22" s="268"/>
      <c r="T22" s="255"/>
      <c r="U22" s="189">
        <f>SUM(F22:T22)</f>
        <v>0</v>
      </c>
      <c r="V22" s="189">
        <f>U22*D22</f>
        <v>0</v>
      </c>
      <c r="W22" s="67">
        <f>U22*E22</f>
        <v>0</v>
      </c>
    </row>
    <row r="23" spans="1:26" ht="17.100000000000001" customHeight="1" x14ac:dyDescent="0.35">
      <c r="A23"/>
      <c r="B23" s="70"/>
      <c r="C23" s="279" t="s">
        <v>14</v>
      </c>
      <c r="D23" s="124">
        <v>1</v>
      </c>
      <c r="E23" s="125">
        <v>190</v>
      </c>
      <c r="F23" s="13"/>
      <c r="G23" s="14"/>
      <c r="H23" s="15"/>
      <c r="I23" s="16"/>
      <c r="J23" s="57"/>
      <c r="K23" s="17"/>
      <c r="L23" s="15"/>
      <c r="M23" s="14"/>
      <c r="N23" s="13"/>
      <c r="O23" s="18"/>
      <c r="P23" s="19"/>
      <c r="Q23" s="20"/>
      <c r="R23" s="21"/>
      <c r="S23" s="22"/>
      <c r="T23" s="60"/>
      <c r="U23" s="235"/>
      <c r="V23" s="80">
        <f>SUM(F23:T23)</f>
        <v>0</v>
      </c>
      <c r="W23" s="66">
        <f>V23*E23</f>
        <v>0</v>
      </c>
    </row>
    <row r="24" spans="1:26" ht="17.100000000000001" customHeight="1" x14ac:dyDescent="0.35">
      <c r="A24"/>
      <c r="B24" s="70"/>
      <c r="C24" s="279" t="s">
        <v>15</v>
      </c>
      <c r="D24" s="124">
        <v>1</v>
      </c>
      <c r="E24" s="125">
        <v>190</v>
      </c>
      <c r="F24" s="13"/>
      <c r="G24" s="14"/>
      <c r="H24" s="15"/>
      <c r="I24" s="16"/>
      <c r="J24" s="57"/>
      <c r="K24" s="17"/>
      <c r="L24" s="15"/>
      <c r="M24" s="14"/>
      <c r="N24" s="13"/>
      <c r="O24" s="18"/>
      <c r="P24" s="19"/>
      <c r="Q24" s="20"/>
      <c r="R24" s="21"/>
      <c r="S24" s="22"/>
      <c r="T24" s="60"/>
      <c r="U24" s="235"/>
      <c r="V24" s="80">
        <f>SUM(F24:T24)</f>
        <v>0</v>
      </c>
      <c r="W24" s="66">
        <f>V24*E24</f>
        <v>0</v>
      </c>
    </row>
    <row r="25" spans="1:26" ht="17.100000000000001" customHeight="1" x14ac:dyDescent="0.35">
      <c r="A25" s="71"/>
      <c r="B25" s="72"/>
      <c r="C25" s="75" t="s">
        <v>16</v>
      </c>
      <c r="D25" s="126">
        <v>1</v>
      </c>
      <c r="E25" s="125">
        <v>110</v>
      </c>
      <c r="F25" s="13"/>
      <c r="G25" s="14"/>
      <c r="H25" s="15"/>
      <c r="I25" s="16"/>
      <c r="J25" s="57"/>
      <c r="K25" s="17"/>
      <c r="L25" s="15"/>
      <c r="M25" s="14"/>
      <c r="N25" s="13"/>
      <c r="O25" s="18"/>
      <c r="P25" s="19"/>
      <c r="Q25" s="20"/>
      <c r="R25" s="21"/>
      <c r="S25" s="22"/>
      <c r="T25" s="60"/>
      <c r="U25" s="235"/>
      <c r="V25" s="80">
        <f>SUM(F25:T25)</f>
        <v>0</v>
      </c>
      <c r="W25" s="66">
        <f>V25*E25</f>
        <v>0</v>
      </c>
    </row>
    <row r="26" spans="1:26" ht="17.100000000000001" customHeight="1" x14ac:dyDescent="0.35">
      <c r="A26" s="3"/>
      <c r="B26" s="76"/>
      <c r="C26" s="75" t="s">
        <v>17</v>
      </c>
      <c r="D26" s="127">
        <v>1</v>
      </c>
      <c r="E26" s="125">
        <v>110</v>
      </c>
      <c r="F26" s="13"/>
      <c r="G26" s="14"/>
      <c r="H26" s="15"/>
      <c r="I26" s="16"/>
      <c r="J26" s="57"/>
      <c r="K26" s="17"/>
      <c r="L26" s="15"/>
      <c r="M26" s="14"/>
      <c r="N26" s="13"/>
      <c r="O26" s="18"/>
      <c r="P26" s="19"/>
      <c r="Q26" s="20"/>
      <c r="R26" s="21"/>
      <c r="S26" s="22"/>
      <c r="T26" s="60"/>
      <c r="U26" s="322"/>
      <c r="V26" s="80">
        <f>SUM(F26:T26)</f>
        <v>0</v>
      </c>
      <c r="W26" s="66">
        <f>V26*E26</f>
        <v>0</v>
      </c>
    </row>
    <row r="27" spans="1:26" ht="17.100000000000001" customHeight="1" thickBot="1" x14ac:dyDescent="0.4">
      <c r="A27" s="73"/>
      <c r="B27" s="74"/>
      <c r="C27" s="77" t="s">
        <v>18</v>
      </c>
      <c r="D27" s="77">
        <v>1</v>
      </c>
      <c r="E27" s="123">
        <v>90</v>
      </c>
      <c r="F27" s="252"/>
      <c r="G27" s="254"/>
      <c r="H27" s="256"/>
      <c r="I27" s="12"/>
      <c r="J27" s="55"/>
      <c r="K27" s="259"/>
      <c r="L27" s="256"/>
      <c r="M27" s="254"/>
      <c r="N27" s="252"/>
      <c r="O27" s="261"/>
      <c r="P27" s="263"/>
      <c r="Q27" s="265"/>
      <c r="R27" s="267"/>
      <c r="S27" s="269"/>
      <c r="T27" s="256"/>
      <c r="U27" s="324"/>
      <c r="V27" s="323">
        <f>SUM(F27:T27)</f>
        <v>0</v>
      </c>
      <c r="W27" s="325">
        <f>V27*E27</f>
        <v>0</v>
      </c>
    </row>
    <row r="28" spans="1:26" ht="18.899999999999999" customHeight="1" x14ac:dyDescent="0.35">
      <c r="A28"/>
      <c r="B28" s="70"/>
      <c r="C28" s="157" t="s">
        <v>89</v>
      </c>
      <c r="D28" s="286">
        <v>3</v>
      </c>
      <c r="E28" s="250">
        <f>SUM(E29:E31)</f>
        <v>480</v>
      </c>
      <c r="F28" s="251"/>
      <c r="G28" s="253"/>
      <c r="H28" s="255"/>
      <c r="I28" s="257"/>
      <c r="J28" s="56"/>
      <c r="K28" s="258"/>
      <c r="L28" s="255"/>
      <c r="M28" s="253"/>
      <c r="N28" s="251"/>
      <c r="O28" s="260"/>
      <c r="P28" s="262"/>
      <c r="Q28" s="264"/>
      <c r="R28" s="266"/>
      <c r="S28" s="268"/>
      <c r="T28" s="255"/>
      <c r="U28" s="189">
        <f>SUM(F28:T28)</f>
        <v>0</v>
      </c>
      <c r="V28" s="189">
        <f>U28*D28</f>
        <v>0</v>
      </c>
      <c r="W28" s="67">
        <f>U28*E28</f>
        <v>0</v>
      </c>
    </row>
    <row r="29" spans="1:26" ht="17.100000000000001" customHeight="1" thickBot="1" x14ac:dyDescent="0.4">
      <c r="A29" s="71"/>
      <c r="B29" s="70"/>
      <c r="C29" s="279" t="s">
        <v>14</v>
      </c>
      <c r="D29" s="279">
        <v>1</v>
      </c>
      <c r="E29" s="125">
        <v>170</v>
      </c>
      <c r="F29" s="13"/>
      <c r="G29" s="14"/>
      <c r="H29" s="15"/>
      <c r="I29" s="16"/>
      <c r="J29" s="57"/>
      <c r="K29" s="17"/>
      <c r="L29" s="15"/>
      <c r="M29" s="14"/>
      <c r="N29" s="13"/>
      <c r="O29" s="18"/>
      <c r="P29" s="19"/>
      <c r="Q29" s="20"/>
      <c r="R29" s="21"/>
      <c r="S29" s="22"/>
      <c r="T29" s="60"/>
      <c r="U29" s="235"/>
      <c r="V29" s="80">
        <f>SUM(F29:T29)</f>
        <v>0</v>
      </c>
      <c r="W29" s="66">
        <f>V29*E29</f>
        <v>0</v>
      </c>
    </row>
    <row r="30" spans="1:26" ht="17.100000000000001" customHeight="1" x14ac:dyDescent="0.35">
      <c r="A30" s="69"/>
      <c r="B30" s="70"/>
      <c r="C30" s="279" t="s">
        <v>15</v>
      </c>
      <c r="D30" s="279">
        <v>1</v>
      </c>
      <c r="E30" s="125">
        <v>160</v>
      </c>
      <c r="F30" s="13"/>
      <c r="G30" s="14"/>
      <c r="H30" s="15"/>
      <c r="I30" s="16"/>
      <c r="J30" s="57"/>
      <c r="K30" s="17"/>
      <c r="L30" s="15"/>
      <c r="M30" s="14"/>
      <c r="N30" s="13"/>
      <c r="O30" s="18"/>
      <c r="P30" s="19"/>
      <c r="Q30" s="20"/>
      <c r="R30" s="21"/>
      <c r="S30" s="22"/>
      <c r="T30" s="60"/>
      <c r="U30" s="235"/>
      <c r="V30" s="80">
        <f>SUM(F30:T30)</f>
        <v>0</v>
      </c>
      <c r="W30" s="66">
        <f>V30*E30</f>
        <v>0</v>
      </c>
      <c r="X30" s="386" t="s">
        <v>124</v>
      </c>
      <c r="Y30" s="387"/>
      <c r="Z30" s="388"/>
    </row>
    <row r="31" spans="1:26" ht="17.100000000000001" customHeight="1" thickBot="1" x14ac:dyDescent="0.4">
      <c r="A31" s="3"/>
      <c r="B31" s="76"/>
      <c r="C31" s="75" t="s">
        <v>16</v>
      </c>
      <c r="D31" s="75">
        <v>1</v>
      </c>
      <c r="E31" s="125">
        <v>150</v>
      </c>
      <c r="F31" s="13"/>
      <c r="G31" s="14"/>
      <c r="H31" s="15"/>
      <c r="I31" s="16"/>
      <c r="J31" s="57"/>
      <c r="K31" s="17"/>
      <c r="L31" s="15"/>
      <c r="M31" s="14"/>
      <c r="N31" s="13"/>
      <c r="O31" s="18"/>
      <c r="P31" s="19"/>
      <c r="Q31" s="20"/>
      <c r="R31" s="21"/>
      <c r="S31" s="22"/>
      <c r="T31" s="60"/>
      <c r="U31" s="235"/>
      <c r="V31" s="80">
        <f>SUM(F31:T31)</f>
        <v>0</v>
      </c>
      <c r="W31" s="66">
        <f>V31*E31</f>
        <v>0</v>
      </c>
      <c r="X31" s="227" t="s">
        <v>19</v>
      </c>
      <c r="Y31" s="165" t="s">
        <v>20</v>
      </c>
      <c r="Z31" s="24" t="s">
        <v>180</v>
      </c>
    </row>
    <row r="32" spans="1:26" ht="13.5" customHeight="1" x14ac:dyDescent="0.35">
      <c r="A32" s="196"/>
      <c r="B32" s="7"/>
      <c r="C32" s="238" t="s">
        <v>82</v>
      </c>
      <c r="D32" s="449">
        <v>5</v>
      </c>
      <c r="E32" s="445">
        <v>1580</v>
      </c>
      <c r="F32" s="405"/>
      <c r="G32" s="395"/>
      <c r="H32" s="397"/>
      <c r="I32" s="399"/>
      <c r="J32" s="401"/>
      <c r="K32" s="403"/>
      <c r="L32" s="397"/>
      <c r="M32" s="395"/>
      <c r="N32" s="405"/>
      <c r="O32" s="407"/>
      <c r="P32" s="408"/>
      <c r="Q32" s="410"/>
      <c r="R32" s="412"/>
      <c r="S32" s="414"/>
      <c r="T32" s="397"/>
      <c r="U32" s="461">
        <f>SUM(F32:T32)</f>
        <v>0</v>
      </c>
      <c r="V32" s="461">
        <f>U32*D32</f>
        <v>0</v>
      </c>
      <c r="W32" s="489">
        <f>U32*E32</f>
        <v>0</v>
      </c>
      <c r="X32" s="381"/>
      <c r="Y32" s="383"/>
      <c r="Z32" s="385"/>
    </row>
    <row r="33" spans="1:26" ht="11.25" customHeight="1" x14ac:dyDescent="0.35">
      <c r="A33" s="6"/>
      <c r="B33" s="129"/>
      <c r="C33" s="107" t="s">
        <v>83</v>
      </c>
      <c r="D33" s="450"/>
      <c r="E33" s="446"/>
      <c r="F33" s="406"/>
      <c r="G33" s="396"/>
      <c r="H33" s="398"/>
      <c r="I33" s="400"/>
      <c r="J33" s="402"/>
      <c r="K33" s="404"/>
      <c r="L33" s="398"/>
      <c r="M33" s="396"/>
      <c r="N33" s="406"/>
      <c r="O33" s="382"/>
      <c r="P33" s="409"/>
      <c r="Q33" s="411"/>
      <c r="R33" s="413"/>
      <c r="S33" s="415"/>
      <c r="T33" s="398"/>
      <c r="U33" s="462"/>
      <c r="V33" s="462"/>
      <c r="W33" s="490"/>
      <c r="X33" s="382"/>
      <c r="Y33" s="384"/>
      <c r="Z33" s="385"/>
    </row>
    <row r="34" spans="1:26" ht="17.100000000000001" customHeight="1" x14ac:dyDescent="0.35">
      <c r="A34" s="69"/>
      <c r="B34" s="70"/>
      <c r="C34" s="279" t="s">
        <v>14</v>
      </c>
      <c r="D34" s="279">
        <v>1</v>
      </c>
      <c r="E34" s="92">
        <v>360</v>
      </c>
      <c r="F34" s="26"/>
      <c r="G34" s="27"/>
      <c r="H34" s="28"/>
      <c r="I34" s="29"/>
      <c r="J34" s="58"/>
      <c r="K34" s="30"/>
      <c r="L34" s="28"/>
      <c r="M34" s="27"/>
      <c r="N34" s="26"/>
      <c r="O34" s="31"/>
      <c r="P34" s="32"/>
      <c r="Q34" s="33"/>
      <c r="R34" s="34"/>
      <c r="S34" s="35"/>
      <c r="T34" s="28"/>
      <c r="U34" s="326"/>
      <c r="V34" s="80">
        <f>SUM(F34:T34)</f>
        <v>0</v>
      </c>
      <c r="W34" s="327">
        <f>V34*E34</f>
        <v>0</v>
      </c>
      <c r="X34" s="31"/>
      <c r="Y34" s="218"/>
      <c r="Z34" s="285"/>
    </row>
    <row r="35" spans="1:26" ht="17.100000000000001" customHeight="1" x14ac:dyDescent="0.35">
      <c r="A35"/>
      <c r="B35" s="70"/>
      <c r="C35" s="279" t="s">
        <v>15</v>
      </c>
      <c r="D35" s="279">
        <v>1</v>
      </c>
      <c r="E35" s="92">
        <v>320</v>
      </c>
      <c r="F35" s="26"/>
      <c r="G35" s="27"/>
      <c r="H35" s="28"/>
      <c r="I35" s="29"/>
      <c r="J35" s="58"/>
      <c r="K35" s="30"/>
      <c r="L35" s="28"/>
      <c r="M35" s="27"/>
      <c r="N35" s="26"/>
      <c r="O35" s="31"/>
      <c r="P35" s="32"/>
      <c r="Q35" s="33"/>
      <c r="R35" s="34"/>
      <c r="S35" s="35"/>
      <c r="T35" s="28"/>
      <c r="U35" s="326"/>
      <c r="V35" s="80">
        <f>SUM(F35:T35)</f>
        <v>0</v>
      </c>
      <c r="W35" s="327">
        <f>V35*E35</f>
        <v>0</v>
      </c>
      <c r="X35" s="277"/>
      <c r="Y35" s="278"/>
      <c r="Z35" s="281"/>
    </row>
    <row r="36" spans="1:26" ht="17.100000000000001" customHeight="1" x14ac:dyDescent="0.35">
      <c r="A36" s="71"/>
      <c r="B36" s="72"/>
      <c r="C36" s="75" t="s">
        <v>16</v>
      </c>
      <c r="D36" s="75">
        <v>1</v>
      </c>
      <c r="E36" s="92">
        <v>300</v>
      </c>
      <c r="F36" s="26"/>
      <c r="G36" s="27"/>
      <c r="H36" s="28"/>
      <c r="I36" s="29"/>
      <c r="J36" s="58"/>
      <c r="K36" s="30"/>
      <c r="L36" s="28"/>
      <c r="M36" s="27"/>
      <c r="N36" s="26"/>
      <c r="O36" s="31"/>
      <c r="P36" s="32"/>
      <c r="Q36" s="33"/>
      <c r="R36" s="34"/>
      <c r="S36" s="35"/>
      <c r="T36" s="28"/>
      <c r="U36" s="326"/>
      <c r="V36" s="80">
        <f>SUM(F36:T36)</f>
        <v>0</v>
      </c>
      <c r="W36" s="327">
        <f>V36*E36</f>
        <v>0</v>
      </c>
      <c r="X36" s="277"/>
      <c r="Y36" s="278"/>
      <c r="Z36" s="285"/>
    </row>
    <row r="37" spans="1:26" ht="17.100000000000001" customHeight="1" x14ac:dyDescent="0.35">
      <c r="A37" s="3"/>
      <c r="B37" s="76"/>
      <c r="C37" s="75" t="s">
        <v>17</v>
      </c>
      <c r="D37" s="78">
        <v>1</v>
      </c>
      <c r="E37" s="92">
        <v>240</v>
      </c>
      <c r="F37" s="26"/>
      <c r="G37" s="27"/>
      <c r="H37" s="28"/>
      <c r="I37" s="29"/>
      <c r="J37" s="58"/>
      <c r="K37" s="30"/>
      <c r="L37" s="28"/>
      <c r="M37" s="27"/>
      <c r="N37" s="26"/>
      <c r="O37" s="31"/>
      <c r="P37" s="32"/>
      <c r="Q37" s="33"/>
      <c r="R37" s="34"/>
      <c r="S37" s="35"/>
      <c r="T37" s="28"/>
      <c r="U37" s="329"/>
      <c r="V37" s="80">
        <f>SUM(F37:T37)</f>
        <v>0</v>
      </c>
      <c r="W37" s="327">
        <f>V37*E37</f>
        <v>0</v>
      </c>
      <c r="X37" s="277"/>
      <c r="Y37" s="278"/>
      <c r="Z37" s="285"/>
    </row>
    <row r="38" spans="1:26" ht="17.100000000000001" customHeight="1" thickBot="1" x14ac:dyDescent="0.4">
      <c r="A38" s="73"/>
      <c r="B38" s="74"/>
      <c r="C38" s="77" t="s">
        <v>18</v>
      </c>
      <c r="D38" s="77">
        <v>1</v>
      </c>
      <c r="E38" s="123">
        <v>360</v>
      </c>
      <c r="F38" s="298"/>
      <c r="G38" s="300"/>
      <c r="H38" s="295"/>
      <c r="I38" s="302"/>
      <c r="J38" s="304"/>
      <c r="K38" s="310"/>
      <c r="L38" s="295"/>
      <c r="M38" s="300"/>
      <c r="N38" s="298"/>
      <c r="O38" s="311"/>
      <c r="P38" s="306"/>
      <c r="Q38" s="290"/>
      <c r="R38" s="309"/>
      <c r="S38" s="293"/>
      <c r="T38" s="295"/>
      <c r="U38" s="330"/>
      <c r="V38" s="323">
        <f>SUM(F38:T38)</f>
        <v>0</v>
      </c>
      <c r="W38" s="331">
        <f>V38*E38</f>
        <v>0</v>
      </c>
      <c r="X38" s="46"/>
      <c r="Y38" s="228"/>
      <c r="Z38" s="167"/>
    </row>
    <row r="39" spans="1:26" ht="12.9" customHeight="1" x14ac:dyDescent="0.35">
      <c r="A39" s="69"/>
      <c r="B39" s="70"/>
      <c r="C39" s="197" t="s">
        <v>209</v>
      </c>
      <c r="D39" s="449">
        <v>5</v>
      </c>
      <c r="E39" s="445">
        <v>1200</v>
      </c>
      <c r="F39" s="405"/>
      <c r="G39" s="395"/>
      <c r="H39" s="397"/>
      <c r="I39" s="399"/>
      <c r="J39" s="401"/>
      <c r="K39" s="403"/>
      <c r="L39" s="397"/>
      <c r="M39" s="395"/>
      <c r="N39" s="405"/>
      <c r="O39" s="407"/>
      <c r="P39" s="408"/>
      <c r="Q39" s="410"/>
      <c r="R39" s="412"/>
      <c r="S39" s="414"/>
      <c r="T39" s="397"/>
      <c r="U39" s="461">
        <f>SUM(F39:T39)</f>
        <v>0</v>
      </c>
      <c r="V39" s="461">
        <f>U39*D39</f>
        <v>0</v>
      </c>
      <c r="W39" s="489">
        <f>U39*E39</f>
        <v>0</v>
      </c>
      <c r="X39" s="36"/>
      <c r="Y39" s="36"/>
      <c r="Z39" s="36"/>
    </row>
    <row r="40" spans="1:26" ht="12" customHeight="1" x14ac:dyDescent="0.35">
      <c r="A40" s="139"/>
      <c r="B40" s="70"/>
      <c r="C40" s="107" t="s">
        <v>208</v>
      </c>
      <c r="D40" s="450"/>
      <c r="E40" s="446"/>
      <c r="F40" s="406"/>
      <c r="G40" s="396"/>
      <c r="H40" s="398"/>
      <c r="I40" s="400"/>
      <c r="J40" s="402"/>
      <c r="K40" s="404"/>
      <c r="L40" s="398"/>
      <c r="M40" s="396"/>
      <c r="N40" s="406"/>
      <c r="O40" s="382"/>
      <c r="P40" s="409"/>
      <c r="Q40" s="411"/>
      <c r="R40" s="413"/>
      <c r="S40" s="415"/>
      <c r="T40" s="398"/>
      <c r="U40" s="462"/>
      <c r="V40" s="462"/>
      <c r="W40" s="490"/>
      <c r="X40" s="36"/>
      <c r="Y40" s="36"/>
      <c r="Z40" s="36"/>
    </row>
    <row r="41" spans="1:26" ht="17.100000000000001" customHeight="1" x14ac:dyDescent="0.35">
      <c r="A41" s="6"/>
      <c r="B41" s="70"/>
      <c r="C41" s="279" t="s">
        <v>14</v>
      </c>
      <c r="D41" s="279">
        <v>1</v>
      </c>
      <c r="E41" s="92">
        <v>280</v>
      </c>
      <c r="F41" s="26"/>
      <c r="G41" s="27"/>
      <c r="H41" s="28"/>
      <c r="I41" s="29"/>
      <c r="J41" s="58"/>
      <c r="K41" s="30"/>
      <c r="L41" s="28"/>
      <c r="M41" s="27"/>
      <c r="N41" s="26"/>
      <c r="O41" s="31"/>
      <c r="P41" s="32"/>
      <c r="Q41" s="33"/>
      <c r="R41" s="34"/>
      <c r="S41" s="35"/>
      <c r="T41" s="28"/>
      <c r="U41" s="235"/>
      <c r="V41" s="80">
        <f>SUM(F41:T41)</f>
        <v>0</v>
      </c>
      <c r="W41" s="66">
        <f>V41*E41</f>
        <v>0</v>
      </c>
    </row>
    <row r="42" spans="1:26" ht="17.100000000000001" customHeight="1" x14ac:dyDescent="0.35">
      <c r="A42" s="69"/>
      <c r="B42" s="70"/>
      <c r="C42" s="279" t="s">
        <v>15</v>
      </c>
      <c r="D42" s="279">
        <v>1</v>
      </c>
      <c r="E42" s="92">
        <v>240</v>
      </c>
      <c r="F42" s="26"/>
      <c r="G42" s="27"/>
      <c r="H42" s="28"/>
      <c r="I42" s="29"/>
      <c r="J42" s="58"/>
      <c r="K42" s="30"/>
      <c r="L42" s="28"/>
      <c r="M42" s="27"/>
      <c r="N42" s="26"/>
      <c r="O42" s="31"/>
      <c r="P42" s="32"/>
      <c r="Q42" s="33"/>
      <c r="R42" s="34"/>
      <c r="S42" s="35"/>
      <c r="T42" s="28"/>
      <c r="U42" s="235"/>
      <c r="V42" s="80">
        <f>SUM(F42:T42)</f>
        <v>0</v>
      </c>
      <c r="W42" s="66">
        <f>V42*E42</f>
        <v>0</v>
      </c>
    </row>
    <row r="43" spans="1:26" ht="17.100000000000001" customHeight="1" x14ac:dyDescent="0.35">
      <c r="A43" s="71"/>
      <c r="B43" s="72"/>
      <c r="C43" s="75" t="s">
        <v>16</v>
      </c>
      <c r="D43" s="75">
        <v>1</v>
      </c>
      <c r="E43" s="92">
        <v>230</v>
      </c>
      <c r="F43" s="26"/>
      <c r="G43" s="27"/>
      <c r="H43" s="28"/>
      <c r="I43" s="29"/>
      <c r="J43" s="58"/>
      <c r="K43" s="30"/>
      <c r="L43" s="28"/>
      <c r="M43" s="27"/>
      <c r="N43" s="26"/>
      <c r="O43" s="31"/>
      <c r="P43" s="32"/>
      <c r="Q43" s="33"/>
      <c r="R43" s="34"/>
      <c r="S43" s="35"/>
      <c r="T43" s="28"/>
      <c r="U43" s="235"/>
      <c r="V43" s="80">
        <f>SUM(F43:T43)</f>
        <v>0</v>
      </c>
      <c r="W43" s="66">
        <f>V43*E43</f>
        <v>0</v>
      </c>
    </row>
    <row r="44" spans="1:26" ht="17.100000000000001" customHeight="1" x14ac:dyDescent="0.35">
      <c r="A44" s="3"/>
      <c r="B44" s="76"/>
      <c r="C44" s="75" t="s">
        <v>17</v>
      </c>
      <c r="D44" s="78">
        <v>1</v>
      </c>
      <c r="E44" s="92">
        <v>180</v>
      </c>
      <c r="F44" s="26"/>
      <c r="G44" s="27"/>
      <c r="H44" s="28"/>
      <c r="I44" s="29"/>
      <c r="J44" s="58"/>
      <c r="K44" s="30"/>
      <c r="L44" s="28"/>
      <c r="M44" s="27"/>
      <c r="N44" s="26"/>
      <c r="O44" s="31"/>
      <c r="P44" s="32"/>
      <c r="Q44" s="33"/>
      <c r="R44" s="34"/>
      <c r="S44" s="35"/>
      <c r="T44" s="28"/>
      <c r="U44" s="322"/>
      <c r="V44" s="80">
        <f>SUM(F44:T44)</f>
        <v>0</v>
      </c>
      <c r="W44" s="66">
        <f>V44*E44</f>
        <v>0</v>
      </c>
    </row>
    <row r="45" spans="1:26" ht="17.100000000000001" customHeight="1" thickBot="1" x14ac:dyDescent="0.4">
      <c r="A45" s="73"/>
      <c r="B45" s="74"/>
      <c r="C45" s="77" t="s">
        <v>18</v>
      </c>
      <c r="D45" s="77">
        <v>1</v>
      </c>
      <c r="E45" s="123">
        <v>270</v>
      </c>
      <c r="F45" s="298"/>
      <c r="G45" s="300"/>
      <c r="H45" s="295"/>
      <c r="I45" s="302"/>
      <c r="J45" s="304"/>
      <c r="K45" s="310"/>
      <c r="L45" s="295"/>
      <c r="M45" s="300"/>
      <c r="N45" s="298"/>
      <c r="O45" s="311"/>
      <c r="P45" s="306"/>
      <c r="Q45" s="290"/>
      <c r="R45" s="309"/>
      <c r="S45" s="293"/>
      <c r="T45" s="295"/>
      <c r="U45" s="324"/>
      <c r="V45" s="323">
        <f>SUM(F45:T45)</f>
        <v>0</v>
      </c>
      <c r="W45" s="325">
        <f>V45*E45</f>
        <v>0</v>
      </c>
    </row>
    <row r="46" spans="1:26" s="173" customFormat="1" ht="14.1" customHeight="1" x14ac:dyDescent="0.3">
      <c r="A46" s="523" t="s">
        <v>21</v>
      </c>
      <c r="B46" s="525"/>
      <c r="C46" s="174"/>
      <c r="D46" s="174"/>
      <c r="E46" s="175"/>
      <c r="F46" s="168"/>
      <c r="G46" s="168"/>
      <c r="H46" s="169"/>
      <c r="I46" s="170"/>
      <c r="J46" s="171"/>
      <c r="K46" s="168"/>
      <c r="L46" s="168"/>
      <c r="M46" s="172"/>
      <c r="N46" s="168"/>
      <c r="O46" s="168"/>
      <c r="P46" s="168"/>
      <c r="Q46" s="168"/>
      <c r="R46" s="168"/>
      <c r="S46" s="168"/>
      <c r="T46" s="168"/>
      <c r="U46" s="332"/>
      <c r="V46" s="333"/>
      <c r="W46" s="334"/>
    </row>
    <row r="47" spans="1:26" ht="18.899999999999999" customHeight="1" x14ac:dyDescent="0.35">
      <c r="A47"/>
      <c r="B47" s="70"/>
      <c r="C47" s="158" t="s">
        <v>90</v>
      </c>
      <c r="D47" s="287">
        <v>5</v>
      </c>
      <c r="E47" s="131">
        <f>SUM(E48:E52)</f>
        <v>1110</v>
      </c>
      <c r="F47" s="26"/>
      <c r="G47" s="27"/>
      <c r="H47" s="28"/>
      <c r="I47" s="37"/>
      <c r="J47" s="58"/>
      <c r="K47" s="30"/>
      <c r="L47" s="28"/>
      <c r="M47" s="27"/>
      <c r="N47" s="26"/>
      <c r="O47" s="31"/>
      <c r="P47" s="32"/>
      <c r="Q47" s="33"/>
      <c r="R47" s="34"/>
      <c r="S47" s="35"/>
      <c r="T47" s="28"/>
      <c r="U47" s="189">
        <f>SUM(F47:T47)</f>
        <v>0</v>
      </c>
      <c r="V47" s="189">
        <f>U47*D47</f>
        <v>0</v>
      </c>
      <c r="W47" s="67">
        <f>U47*E47</f>
        <v>0</v>
      </c>
    </row>
    <row r="48" spans="1:26" ht="17.100000000000001" customHeight="1" x14ac:dyDescent="0.35">
      <c r="A48" s="69"/>
      <c r="B48" s="70"/>
      <c r="C48" s="279" t="s">
        <v>14</v>
      </c>
      <c r="D48" s="132">
        <v>1</v>
      </c>
      <c r="E48" s="92">
        <v>450</v>
      </c>
      <c r="F48" s="26"/>
      <c r="G48" s="27"/>
      <c r="H48" s="28"/>
      <c r="I48" s="29"/>
      <c r="J48" s="58"/>
      <c r="K48" s="30"/>
      <c r="L48" s="28"/>
      <c r="M48" s="27"/>
      <c r="N48" s="26"/>
      <c r="O48" s="31"/>
      <c r="P48" s="32"/>
      <c r="Q48" s="33"/>
      <c r="R48" s="34"/>
      <c r="S48" s="35"/>
      <c r="T48" s="28"/>
      <c r="U48" s="235"/>
      <c r="V48" s="80">
        <f>SUM(F48:T48)</f>
        <v>0</v>
      </c>
      <c r="W48" s="66">
        <f>V48*E48</f>
        <v>0</v>
      </c>
    </row>
    <row r="49" spans="1:23" ht="17.100000000000001" customHeight="1" x14ac:dyDescent="0.35">
      <c r="A49" s="69"/>
      <c r="B49" s="70"/>
      <c r="C49" s="279" t="s">
        <v>15</v>
      </c>
      <c r="D49" s="132">
        <v>1</v>
      </c>
      <c r="E49" s="92">
        <v>260</v>
      </c>
      <c r="F49" s="26"/>
      <c r="G49" s="27"/>
      <c r="H49" s="28"/>
      <c r="I49" s="29"/>
      <c r="J49" s="58"/>
      <c r="K49" s="30"/>
      <c r="L49" s="28"/>
      <c r="M49" s="27"/>
      <c r="N49" s="26"/>
      <c r="O49" s="31"/>
      <c r="P49" s="32"/>
      <c r="Q49" s="33"/>
      <c r="R49" s="34"/>
      <c r="S49" s="35"/>
      <c r="T49" s="28"/>
      <c r="U49" s="235"/>
      <c r="V49" s="80">
        <f>SUM(F49:T49)</f>
        <v>0</v>
      </c>
      <c r="W49" s="66">
        <f>V49*E49</f>
        <v>0</v>
      </c>
    </row>
    <row r="50" spans="1:23" ht="17.100000000000001" customHeight="1" x14ac:dyDescent="0.35">
      <c r="A50" s="71"/>
      <c r="B50" s="72"/>
      <c r="C50" s="75" t="s">
        <v>16</v>
      </c>
      <c r="D50" s="133">
        <v>1</v>
      </c>
      <c r="E50" s="92">
        <v>190</v>
      </c>
      <c r="F50" s="26"/>
      <c r="G50" s="27"/>
      <c r="H50" s="28"/>
      <c r="I50" s="29"/>
      <c r="J50" s="58"/>
      <c r="K50" s="30"/>
      <c r="L50" s="28"/>
      <c r="M50" s="27"/>
      <c r="N50" s="26"/>
      <c r="O50" s="31"/>
      <c r="P50" s="32"/>
      <c r="Q50" s="33"/>
      <c r="R50" s="34"/>
      <c r="S50" s="35"/>
      <c r="T50" s="28"/>
      <c r="U50" s="235"/>
      <c r="V50" s="80">
        <f>SUM(F50:T50)</f>
        <v>0</v>
      </c>
      <c r="W50" s="66">
        <f>V50*E50</f>
        <v>0</v>
      </c>
    </row>
    <row r="51" spans="1:23" ht="17.100000000000001" customHeight="1" x14ac:dyDescent="0.35">
      <c r="A51" s="3"/>
      <c r="B51" s="76"/>
      <c r="C51" s="75" t="s">
        <v>17</v>
      </c>
      <c r="D51" s="134">
        <v>1</v>
      </c>
      <c r="E51" s="92">
        <v>120</v>
      </c>
      <c r="F51" s="26"/>
      <c r="G51" s="27"/>
      <c r="H51" s="28"/>
      <c r="I51" s="29"/>
      <c r="J51" s="58"/>
      <c r="K51" s="30"/>
      <c r="L51" s="28"/>
      <c r="M51" s="27"/>
      <c r="N51" s="26"/>
      <c r="O51" s="31"/>
      <c r="P51" s="32"/>
      <c r="Q51" s="33"/>
      <c r="R51" s="34"/>
      <c r="S51" s="35"/>
      <c r="T51" s="28"/>
      <c r="U51" s="322"/>
      <c r="V51" s="80">
        <f>SUM(F51:T51)</f>
        <v>0</v>
      </c>
      <c r="W51" s="66">
        <f>V51*E51</f>
        <v>0</v>
      </c>
    </row>
    <row r="52" spans="1:23" ht="17.100000000000001" customHeight="1" thickBot="1" x14ac:dyDescent="0.4">
      <c r="A52" s="73"/>
      <c r="B52" s="74"/>
      <c r="C52" s="77" t="s">
        <v>18</v>
      </c>
      <c r="D52" s="135">
        <v>1</v>
      </c>
      <c r="E52" s="123">
        <v>90</v>
      </c>
      <c r="F52" s="298"/>
      <c r="G52" s="300"/>
      <c r="H52" s="295"/>
      <c r="I52" s="302"/>
      <c r="J52" s="304"/>
      <c r="K52" s="310"/>
      <c r="L52" s="295"/>
      <c r="M52" s="300"/>
      <c r="N52" s="298"/>
      <c r="O52" s="311"/>
      <c r="P52" s="306"/>
      <c r="Q52" s="290"/>
      <c r="R52" s="309"/>
      <c r="S52" s="293"/>
      <c r="T52" s="295"/>
      <c r="U52" s="324"/>
      <c r="V52" s="323">
        <f>SUM(F52:T52)</f>
        <v>0</v>
      </c>
      <c r="W52" s="325">
        <f>V52*E52</f>
        <v>0</v>
      </c>
    </row>
    <row r="53" spans="1:23" ht="18" customHeight="1" x14ac:dyDescent="0.35">
      <c r="A53"/>
      <c r="B53" s="91"/>
      <c r="C53" s="607" t="s">
        <v>91</v>
      </c>
      <c r="D53" s="608">
        <v>3</v>
      </c>
      <c r="E53" s="609">
        <v>340</v>
      </c>
      <c r="F53" s="484"/>
      <c r="G53" s="481"/>
      <c r="H53" s="555"/>
      <c r="I53" s="634"/>
      <c r="J53" s="637"/>
      <c r="K53" s="640"/>
      <c r="L53" s="555"/>
      <c r="M53" s="481"/>
      <c r="N53" s="484"/>
      <c r="O53" s="548"/>
      <c r="P53" s="539"/>
      <c r="Q53" s="542"/>
      <c r="R53" s="545"/>
      <c r="S53" s="552"/>
      <c r="T53" s="555"/>
      <c r="U53" s="560">
        <f>SUM(F53:T56)</f>
        <v>0</v>
      </c>
      <c r="V53" s="560">
        <f>U53*D53</f>
        <v>0</v>
      </c>
      <c r="W53" s="575">
        <f>U53*E53</f>
        <v>0</v>
      </c>
    </row>
    <row r="54" spans="1:23" ht="18" customHeight="1" x14ac:dyDescent="0.35">
      <c r="A54" s="71"/>
      <c r="B54" s="72"/>
      <c r="C54" s="527"/>
      <c r="D54" s="491"/>
      <c r="E54" s="531"/>
      <c r="F54" s="485"/>
      <c r="G54" s="482"/>
      <c r="H54" s="556"/>
      <c r="I54" s="635"/>
      <c r="J54" s="638"/>
      <c r="K54" s="641"/>
      <c r="L54" s="556"/>
      <c r="M54" s="482"/>
      <c r="N54" s="485"/>
      <c r="O54" s="549"/>
      <c r="P54" s="540"/>
      <c r="Q54" s="543"/>
      <c r="R54" s="546"/>
      <c r="S54" s="553"/>
      <c r="T54" s="556"/>
      <c r="U54" s="560"/>
      <c r="V54" s="560"/>
      <c r="W54" s="575"/>
    </row>
    <row r="55" spans="1:23" ht="18" customHeight="1" x14ac:dyDescent="0.35">
      <c r="A55" s="71"/>
      <c r="B55" s="72"/>
      <c r="C55" s="527"/>
      <c r="D55" s="491"/>
      <c r="E55" s="531"/>
      <c r="F55" s="485"/>
      <c r="G55" s="482"/>
      <c r="H55" s="556"/>
      <c r="I55" s="635"/>
      <c r="J55" s="638"/>
      <c r="K55" s="641"/>
      <c r="L55" s="556"/>
      <c r="M55" s="482"/>
      <c r="N55" s="485"/>
      <c r="O55" s="549"/>
      <c r="P55" s="540"/>
      <c r="Q55" s="543"/>
      <c r="R55" s="546"/>
      <c r="S55" s="553"/>
      <c r="T55" s="556"/>
      <c r="U55" s="560"/>
      <c r="V55" s="560"/>
      <c r="W55" s="575"/>
    </row>
    <row r="56" spans="1:23" ht="18" customHeight="1" thickBot="1" x14ac:dyDescent="0.4">
      <c r="A56" s="73"/>
      <c r="B56" s="74"/>
      <c r="C56" s="528"/>
      <c r="D56" s="492"/>
      <c r="E56" s="532"/>
      <c r="F56" s="486"/>
      <c r="G56" s="483"/>
      <c r="H56" s="557"/>
      <c r="I56" s="636"/>
      <c r="J56" s="639"/>
      <c r="K56" s="642"/>
      <c r="L56" s="557"/>
      <c r="M56" s="483"/>
      <c r="N56" s="486"/>
      <c r="O56" s="550"/>
      <c r="P56" s="541"/>
      <c r="Q56" s="544"/>
      <c r="R56" s="547"/>
      <c r="S56" s="554"/>
      <c r="T56" s="557"/>
      <c r="U56" s="561"/>
      <c r="V56" s="561"/>
      <c r="W56" s="576"/>
    </row>
    <row r="57" spans="1:23" ht="18" customHeight="1" x14ac:dyDescent="0.35">
      <c r="A57"/>
      <c r="B57" s="91"/>
      <c r="C57" s="607" t="s">
        <v>92</v>
      </c>
      <c r="D57" s="608">
        <v>3</v>
      </c>
      <c r="E57" s="609">
        <v>270</v>
      </c>
      <c r="F57" s="484"/>
      <c r="G57" s="481"/>
      <c r="H57" s="555"/>
      <c r="I57" s="634"/>
      <c r="J57" s="637"/>
      <c r="K57" s="640"/>
      <c r="L57" s="555"/>
      <c r="M57" s="481"/>
      <c r="N57" s="484"/>
      <c r="O57" s="548"/>
      <c r="P57" s="539"/>
      <c r="Q57" s="542"/>
      <c r="R57" s="545"/>
      <c r="S57" s="552"/>
      <c r="T57" s="555"/>
      <c r="U57" s="560">
        <f>SUM(F57:T60)</f>
        <v>0</v>
      </c>
      <c r="V57" s="560">
        <f>U57*D57</f>
        <v>0</v>
      </c>
      <c r="W57" s="575">
        <f>U57*E57</f>
        <v>0</v>
      </c>
    </row>
    <row r="58" spans="1:23" ht="18" customHeight="1" x14ac:dyDescent="0.35">
      <c r="A58" s="71"/>
      <c r="B58" s="72"/>
      <c r="C58" s="527"/>
      <c r="D58" s="491"/>
      <c r="E58" s="531"/>
      <c r="F58" s="485"/>
      <c r="G58" s="482"/>
      <c r="H58" s="556"/>
      <c r="I58" s="635"/>
      <c r="J58" s="638"/>
      <c r="K58" s="641"/>
      <c r="L58" s="556"/>
      <c r="M58" s="482"/>
      <c r="N58" s="485"/>
      <c r="O58" s="549"/>
      <c r="P58" s="540"/>
      <c r="Q58" s="543"/>
      <c r="R58" s="546"/>
      <c r="S58" s="553"/>
      <c r="T58" s="556"/>
      <c r="U58" s="560"/>
      <c r="V58" s="560"/>
      <c r="W58" s="575"/>
    </row>
    <row r="59" spans="1:23" ht="18" customHeight="1" x14ac:dyDescent="0.35">
      <c r="A59" s="71"/>
      <c r="B59" s="72"/>
      <c r="C59" s="527"/>
      <c r="D59" s="491"/>
      <c r="E59" s="531"/>
      <c r="F59" s="485"/>
      <c r="G59" s="482"/>
      <c r="H59" s="556"/>
      <c r="I59" s="635"/>
      <c r="J59" s="638"/>
      <c r="K59" s="641"/>
      <c r="L59" s="556"/>
      <c r="M59" s="482"/>
      <c r="N59" s="485"/>
      <c r="O59" s="549"/>
      <c r="P59" s="540"/>
      <c r="Q59" s="543"/>
      <c r="R59" s="546"/>
      <c r="S59" s="553"/>
      <c r="T59" s="556"/>
      <c r="U59" s="560"/>
      <c r="V59" s="560"/>
      <c r="W59" s="575"/>
    </row>
    <row r="60" spans="1:23" ht="18" customHeight="1" thickBot="1" x14ac:dyDescent="0.4">
      <c r="A60" s="73"/>
      <c r="B60" s="74"/>
      <c r="C60" s="528"/>
      <c r="D60" s="492"/>
      <c r="E60" s="532"/>
      <c r="F60" s="486"/>
      <c r="G60" s="483"/>
      <c r="H60" s="557"/>
      <c r="I60" s="636"/>
      <c r="J60" s="639"/>
      <c r="K60" s="642"/>
      <c r="L60" s="557"/>
      <c r="M60" s="483"/>
      <c r="N60" s="486"/>
      <c r="O60" s="550"/>
      <c r="P60" s="541"/>
      <c r="Q60" s="544"/>
      <c r="R60" s="547"/>
      <c r="S60" s="554"/>
      <c r="T60" s="557"/>
      <c r="U60" s="561"/>
      <c r="V60" s="561"/>
      <c r="W60" s="576"/>
    </row>
    <row r="61" spans="1:23" ht="22.35" customHeight="1" x14ac:dyDescent="0.35">
      <c r="A61"/>
      <c r="B61" s="70"/>
      <c r="C61" s="157" t="s">
        <v>93</v>
      </c>
      <c r="D61" s="286">
        <v>6</v>
      </c>
      <c r="E61" s="250">
        <f>SUM(E62:E63)</f>
        <v>550</v>
      </c>
      <c r="F61" s="274"/>
      <c r="G61" s="270"/>
      <c r="H61" s="271"/>
      <c r="I61" s="25"/>
      <c r="J61" s="272"/>
      <c r="K61" s="273"/>
      <c r="L61" s="271"/>
      <c r="M61" s="270"/>
      <c r="N61" s="274"/>
      <c r="O61" s="275"/>
      <c r="P61" s="276"/>
      <c r="Q61" s="289"/>
      <c r="R61" s="308"/>
      <c r="S61" s="292"/>
      <c r="T61" s="271"/>
      <c r="U61" s="189">
        <f>SUM(F61:T61)</f>
        <v>0</v>
      </c>
      <c r="V61" s="189">
        <f>U61*D61</f>
        <v>0</v>
      </c>
      <c r="W61" s="67">
        <f>U61*E61</f>
        <v>0</v>
      </c>
    </row>
    <row r="62" spans="1:23" ht="18" x14ac:dyDescent="0.35">
      <c r="A62" s="71"/>
      <c r="B62" s="70"/>
      <c r="C62" s="279" t="s">
        <v>14</v>
      </c>
      <c r="D62" s="279">
        <v>3</v>
      </c>
      <c r="E62" s="92">
        <v>190</v>
      </c>
      <c r="F62" s="26"/>
      <c r="G62" s="27"/>
      <c r="H62" s="28"/>
      <c r="I62" s="29"/>
      <c r="J62" s="58"/>
      <c r="K62" s="30"/>
      <c r="L62" s="28"/>
      <c r="M62" s="27"/>
      <c r="N62" s="26"/>
      <c r="O62" s="31"/>
      <c r="P62" s="32"/>
      <c r="Q62" s="33"/>
      <c r="R62" s="34"/>
      <c r="S62" s="35"/>
      <c r="T62" s="28"/>
      <c r="U62" s="235"/>
      <c r="V62" s="80">
        <f>SUM(F62:T62)</f>
        <v>0</v>
      </c>
      <c r="W62" s="66">
        <f>V62*E62</f>
        <v>0</v>
      </c>
    </row>
    <row r="63" spans="1:23" ht="18" x14ac:dyDescent="0.35">
      <c r="A63" s="69"/>
      <c r="B63" s="70"/>
      <c r="C63" s="279" t="s">
        <v>15</v>
      </c>
      <c r="D63" s="279">
        <v>3</v>
      </c>
      <c r="E63" s="92">
        <v>360</v>
      </c>
      <c r="F63" s="26"/>
      <c r="G63" s="27"/>
      <c r="H63" s="28"/>
      <c r="I63" s="29"/>
      <c r="J63" s="58"/>
      <c r="K63" s="30"/>
      <c r="L63" s="28"/>
      <c r="M63" s="27"/>
      <c r="N63" s="26"/>
      <c r="O63" s="31"/>
      <c r="P63" s="32"/>
      <c r="Q63" s="33"/>
      <c r="R63" s="34"/>
      <c r="S63" s="35"/>
      <c r="T63" s="28"/>
      <c r="U63" s="235"/>
      <c r="V63" s="80">
        <f>SUM(F63:T63)</f>
        <v>0</v>
      </c>
      <c r="W63" s="66">
        <f>V63*E63</f>
        <v>0</v>
      </c>
    </row>
    <row r="64" spans="1:23" ht="18.600000000000001" thickBot="1" x14ac:dyDescent="0.4">
      <c r="A64" s="73"/>
      <c r="B64" s="74"/>
      <c r="C64" s="137"/>
      <c r="D64" s="77"/>
      <c r="E64" s="138"/>
      <c r="F64" s="298"/>
      <c r="G64" s="300"/>
      <c r="H64" s="295"/>
      <c r="I64" s="38"/>
      <c r="J64" s="304"/>
      <c r="K64" s="310"/>
      <c r="L64" s="295"/>
      <c r="M64" s="300"/>
      <c r="N64" s="298"/>
      <c r="O64" s="311"/>
      <c r="P64" s="39"/>
      <c r="Q64" s="290"/>
      <c r="R64" s="309"/>
      <c r="S64" s="293"/>
      <c r="T64" s="295"/>
      <c r="U64" s="324"/>
      <c r="V64" s="335"/>
      <c r="W64" s="336"/>
    </row>
    <row r="65" spans="1:23" ht="18" customHeight="1" x14ac:dyDescent="0.35">
      <c r="A65"/>
      <c r="B65" s="70"/>
      <c r="C65" s="526" t="s">
        <v>94</v>
      </c>
      <c r="D65" s="449">
        <v>3</v>
      </c>
      <c r="E65" s="445">
        <v>870</v>
      </c>
      <c r="F65" s="643"/>
      <c r="G65" s="568"/>
      <c r="H65" s="559"/>
      <c r="I65" s="659"/>
      <c r="J65" s="658"/>
      <c r="K65" s="657"/>
      <c r="L65" s="559"/>
      <c r="M65" s="568"/>
      <c r="N65" s="643"/>
      <c r="O65" s="644"/>
      <c r="P65" s="564"/>
      <c r="Q65" s="565"/>
      <c r="R65" s="566"/>
      <c r="S65" s="558"/>
      <c r="T65" s="559"/>
      <c r="U65" s="461">
        <f>SUM(F65:T68)</f>
        <v>0</v>
      </c>
      <c r="V65" s="461">
        <f>U65*D65</f>
        <v>0</v>
      </c>
      <c r="W65" s="489">
        <f>U65*E65</f>
        <v>0</v>
      </c>
    </row>
    <row r="66" spans="1:23" ht="18" customHeight="1" x14ac:dyDescent="0.35">
      <c r="A66" s="71"/>
      <c r="B66" s="70"/>
      <c r="C66" s="527"/>
      <c r="D66" s="491"/>
      <c r="E66" s="531"/>
      <c r="F66" s="485"/>
      <c r="G66" s="482"/>
      <c r="H66" s="556"/>
      <c r="I66" s="635"/>
      <c r="J66" s="638"/>
      <c r="K66" s="641"/>
      <c r="L66" s="556"/>
      <c r="M66" s="482"/>
      <c r="N66" s="485"/>
      <c r="O66" s="549"/>
      <c r="P66" s="540"/>
      <c r="Q66" s="543"/>
      <c r="R66" s="546"/>
      <c r="S66" s="553"/>
      <c r="T66" s="556"/>
      <c r="U66" s="560"/>
      <c r="V66" s="560"/>
      <c r="W66" s="575"/>
    </row>
    <row r="67" spans="1:23" ht="18" customHeight="1" x14ac:dyDescent="0.35">
      <c r="A67" s="71"/>
      <c r="B67" s="72"/>
      <c r="C67" s="527"/>
      <c r="D67" s="491"/>
      <c r="E67" s="531"/>
      <c r="F67" s="485"/>
      <c r="G67" s="482"/>
      <c r="H67" s="556"/>
      <c r="I67" s="635"/>
      <c r="J67" s="638"/>
      <c r="K67" s="641"/>
      <c r="L67" s="556"/>
      <c r="M67" s="482"/>
      <c r="N67" s="485"/>
      <c r="O67" s="549"/>
      <c r="P67" s="540"/>
      <c r="Q67" s="543"/>
      <c r="R67" s="546"/>
      <c r="S67" s="553"/>
      <c r="T67" s="556"/>
      <c r="U67" s="560"/>
      <c r="V67" s="560"/>
      <c r="W67" s="575"/>
    </row>
    <row r="68" spans="1:23" ht="18" customHeight="1" thickBot="1" x14ac:dyDescent="0.4">
      <c r="A68" s="73"/>
      <c r="B68" s="74"/>
      <c r="C68" s="528"/>
      <c r="D68" s="492"/>
      <c r="E68" s="532"/>
      <c r="F68" s="486"/>
      <c r="G68" s="483"/>
      <c r="H68" s="557"/>
      <c r="I68" s="636"/>
      <c r="J68" s="639"/>
      <c r="K68" s="642"/>
      <c r="L68" s="557"/>
      <c r="M68" s="483"/>
      <c r="N68" s="486"/>
      <c r="O68" s="550"/>
      <c r="P68" s="541"/>
      <c r="Q68" s="544"/>
      <c r="R68" s="547"/>
      <c r="S68" s="554"/>
      <c r="T68" s="557"/>
      <c r="U68" s="561"/>
      <c r="V68" s="561"/>
      <c r="W68" s="576"/>
    </row>
    <row r="69" spans="1:23" ht="18" customHeight="1" x14ac:dyDescent="0.35">
      <c r="A69" s="139"/>
      <c r="B69" s="70"/>
      <c r="C69" s="527" t="s">
        <v>95</v>
      </c>
      <c r="D69" s="491">
        <v>1</v>
      </c>
      <c r="E69" s="531">
        <v>360</v>
      </c>
      <c r="F69" s="485"/>
      <c r="G69" s="482"/>
      <c r="H69" s="556"/>
      <c r="I69" s="635"/>
      <c r="J69" s="638"/>
      <c r="K69" s="641"/>
      <c r="L69" s="556"/>
      <c r="M69" s="482"/>
      <c r="N69" s="485"/>
      <c r="O69" s="549"/>
      <c r="P69" s="540"/>
      <c r="Q69" s="543"/>
      <c r="R69" s="546"/>
      <c r="S69" s="553"/>
      <c r="T69" s="556"/>
      <c r="U69" s="560">
        <f>SUM(F69:T72)</f>
        <v>0</v>
      </c>
      <c r="V69" s="560">
        <f>U69*D69</f>
        <v>0</v>
      </c>
      <c r="W69" s="575">
        <f>U69*E69</f>
        <v>0</v>
      </c>
    </row>
    <row r="70" spans="1:23" ht="18" customHeight="1" x14ac:dyDescent="0.35">
      <c r="A70"/>
      <c r="B70" s="70"/>
      <c r="C70" s="527"/>
      <c r="D70" s="491"/>
      <c r="E70" s="531"/>
      <c r="F70" s="485"/>
      <c r="G70" s="482"/>
      <c r="H70" s="556"/>
      <c r="I70" s="635"/>
      <c r="J70" s="638"/>
      <c r="K70" s="641"/>
      <c r="L70" s="556"/>
      <c r="M70" s="482"/>
      <c r="N70" s="485"/>
      <c r="O70" s="549"/>
      <c r="P70" s="540"/>
      <c r="Q70" s="543"/>
      <c r="R70" s="546"/>
      <c r="S70" s="553"/>
      <c r="T70" s="556"/>
      <c r="U70" s="560"/>
      <c r="V70" s="560"/>
      <c r="W70" s="575"/>
    </row>
    <row r="71" spans="1:23" ht="18" customHeight="1" x14ac:dyDescent="0.35">
      <c r="A71" s="140"/>
      <c r="B71" s="72"/>
      <c r="C71" s="527"/>
      <c r="D71" s="491"/>
      <c r="E71" s="531"/>
      <c r="F71" s="485"/>
      <c r="G71" s="482"/>
      <c r="H71" s="556"/>
      <c r="I71" s="635"/>
      <c r="J71" s="638"/>
      <c r="K71" s="641"/>
      <c r="L71" s="556"/>
      <c r="M71" s="482"/>
      <c r="N71" s="485"/>
      <c r="O71" s="549"/>
      <c r="P71" s="540"/>
      <c r="Q71" s="543"/>
      <c r="R71" s="546"/>
      <c r="S71" s="553"/>
      <c r="T71" s="556"/>
      <c r="U71" s="560"/>
      <c r="V71" s="560"/>
      <c r="W71" s="575"/>
    </row>
    <row r="72" spans="1:23" ht="18" customHeight="1" thickBot="1" x14ac:dyDescent="0.4">
      <c r="A72" s="141"/>
      <c r="B72" s="74"/>
      <c r="C72" s="528"/>
      <c r="D72" s="492"/>
      <c r="E72" s="532"/>
      <c r="F72" s="486"/>
      <c r="G72" s="483"/>
      <c r="H72" s="557"/>
      <c r="I72" s="636"/>
      <c r="J72" s="639"/>
      <c r="K72" s="642"/>
      <c r="L72" s="557"/>
      <c r="M72" s="483"/>
      <c r="N72" s="486"/>
      <c r="O72" s="550"/>
      <c r="P72" s="541"/>
      <c r="Q72" s="544"/>
      <c r="R72" s="547"/>
      <c r="S72" s="554"/>
      <c r="T72" s="557"/>
      <c r="U72" s="561"/>
      <c r="V72" s="561"/>
      <c r="W72" s="576"/>
    </row>
    <row r="73" spans="1:23" ht="14.1" customHeight="1" x14ac:dyDescent="0.3">
      <c r="A73" s="523" t="s">
        <v>22</v>
      </c>
      <c r="B73" s="524"/>
      <c r="C73" s="525"/>
      <c r="D73" s="142"/>
      <c r="E73" s="143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337"/>
      <c r="V73" s="337"/>
      <c r="W73" s="338"/>
    </row>
    <row r="74" spans="1:23" ht="18.899999999999999" customHeight="1" x14ac:dyDescent="0.35">
      <c r="A74"/>
      <c r="B74" s="70"/>
      <c r="C74" s="157" t="s">
        <v>96</v>
      </c>
      <c r="D74" s="286">
        <v>5</v>
      </c>
      <c r="E74" s="250">
        <v>850</v>
      </c>
      <c r="F74" s="274"/>
      <c r="G74" s="270"/>
      <c r="H74" s="271"/>
      <c r="I74" s="25"/>
      <c r="J74" s="272"/>
      <c r="K74" s="273"/>
      <c r="L74" s="271"/>
      <c r="M74" s="270"/>
      <c r="N74" s="274"/>
      <c r="O74" s="275"/>
      <c r="P74" s="276"/>
      <c r="Q74" s="289"/>
      <c r="R74" s="308"/>
      <c r="S74" s="292"/>
      <c r="T74" s="271"/>
      <c r="U74" s="189">
        <f>SUM(F74:T74)</f>
        <v>0</v>
      </c>
      <c r="V74" s="189">
        <f>U74*D74</f>
        <v>0</v>
      </c>
      <c r="W74" s="67">
        <f>U74*E74</f>
        <v>0</v>
      </c>
    </row>
    <row r="75" spans="1:23" ht="17.100000000000001" customHeight="1" x14ac:dyDescent="0.35">
      <c r="A75" s="71"/>
      <c r="B75" s="70"/>
      <c r="C75" s="279" t="s">
        <v>14</v>
      </c>
      <c r="D75" s="279">
        <v>1</v>
      </c>
      <c r="E75" s="144">
        <v>180</v>
      </c>
      <c r="F75" s="297"/>
      <c r="G75" s="299"/>
      <c r="H75" s="294"/>
      <c r="I75" s="301"/>
      <c r="J75" s="303"/>
      <c r="K75" s="312"/>
      <c r="L75" s="294"/>
      <c r="M75" s="299"/>
      <c r="N75" s="297"/>
      <c r="O75" s="277"/>
      <c r="P75" s="305"/>
      <c r="Q75" s="288"/>
      <c r="R75" s="307"/>
      <c r="S75" s="291"/>
      <c r="T75" s="294"/>
      <c r="U75" s="235"/>
      <c r="V75" s="80">
        <f>SUM(F75:T75)</f>
        <v>0</v>
      </c>
      <c r="W75" s="66">
        <f>V75*E75</f>
        <v>0</v>
      </c>
    </row>
    <row r="76" spans="1:23" ht="17.100000000000001" customHeight="1" x14ac:dyDescent="0.35">
      <c r="A76" s="69"/>
      <c r="B76" s="70"/>
      <c r="C76" s="279" t="s">
        <v>15</v>
      </c>
      <c r="D76" s="279">
        <v>1</v>
      </c>
      <c r="E76" s="144">
        <v>180</v>
      </c>
      <c r="F76" s="297"/>
      <c r="G76" s="299"/>
      <c r="H76" s="294"/>
      <c r="I76" s="301"/>
      <c r="J76" s="303"/>
      <c r="K76" s="312"/>
      <c r="L76" s="294"/>
      <c r="M76" s="299"/>
      <c r="N76" s="297"/>
      <c r="O76" s="277"/>
      <c r="P76" s="305"/>
      <c r="Q76" s="288"/>
      <c r="R76" s="307"/>
      <c r="S76" s="291"/>
      <c r="T76" s="294"/>
      <c r="U76" s="235"/>
      <c r="V76" s="80">
        <f>SUM(F76:T76)</f>
        <v>0</v>
      </c>
      <c r="W76" s="66">
        <f>V76*E76</f>
        <v>0</v>
      </c>
    </row>
    <row r="77" spans="1:23" ht="17.100000000000001" customHeight="1" x14ac:dyDescent="0.35">
      <c r="A77" s="71"/>
      <c r="B77" s="72"/>
      <c r="C77" s="75" t="s">
        <v>16</v>
      </c>
      <c r="D77" s="75">
        <v>1</v>
      </c>
      <c r="E77" s="144">
        <v>160</v>
      </c>
      <c r="F77" s="297"/>
      <c r="G77" s="299"/>
      <c r="H77" s="294"/>
      <c r="I77" s="301"/>
      <c r="J77" s="303"/>
      <c r="K77" s="312"/>
      <c r="L77" s="294"/>
      <c r="M77" s="299"/>
      <c r="N77" s="297"/>
      <c r="O77" s="277"/>
      <c r="P77" s="305"/>
      <c r="Q77" s="288"/>
      <c r="R77" s="307"/>
      <c r="S77" s="291"/>
      <c r="T77" s="294"/>
      <c r="U77" s="235"/>
      <c r="V77" s="80">
        <f>SUM(F77:T77)</f>
        <v>0</v>
      </c>
      <c r="W77" s="66">
        <f>V77*E77</f>
        <v>0</v>
      </c>
    </row>
    <row r="78" spans="1:23" ht="17.100000000000001" customHeight="1" x14ac:dyDescent="0.35">
      <c r="A78" s="3"/>
      <c r="B78" s="76"/>
      <c r="C78" s="75" t="s">
        <v>17</v>
      </c>
      <c r="D78" s="78">
        <v>1</v>
      </c>
      <c r="E78" s="144">
        <v>165</v>
      </c>
      <c r="F78" s="297"/>
      <c r="G78" s="299"/>
      <c r="H78" s="294"/>
      <c r="I78" s="301"/>
      <c r="J78" s="303"/>
      <c r="K78" s="312"/>
      <c r="L78" s="294"/>
      <c r="M78" s="299"/>
      <c r="N78" s="297"/>
      <c r="O78" s="277"/>
      <c r="P78" s="305"/>
      <c r="Q78" s="288"/>
      <c r="R78" s="307"/>
      <c r="S78" s="291"/>
      <c r="T78" s="294"/>
      <c r="U78" s="322"/>
      <c r="V78" s="80">
        <f>SUM(F78:T78)</f>
        <v>0</v>
      </c>
      <c r="W78" s="66">
        <f>V78*E78</f>
        <v>0</v>
      </c>
    </row>
    <row r="79" spans="1:23" ht="17.100000000000001" customHeight="1" thickBot="1" x14ac:dyDescent="0.4">
      <c r="A79" s="73"/>
      <c r="B79" s="74"/>
      <c r="C79" s="77" t="s">
        <v>18</v>
      </c>
      <c r="D79" s="77">
        <v>1</v>
      </c>
      <c r="E79" s="93">
        <v>165</v>
      </c>
      <c r="F79" s="41"/>
      <c r="G79" s="42"/>
      <c r="H79" s="43"/>
      <c r="I79" s="44"/>
      <c r="J79" s="59"/>
      <c r="K79" s="45"/>
      <c r="L79" s="43"/>
      <c r="M79" s="42"/>
      <c r="N79" s="41"/>
      <c r="O79" s="46"/>
      <c r="P79" s="47"/>
      <c r="Q79" s="48"/>
      <c r="R79" s="49"/>
      <c r="S79" s="50"/>
      <c r="T79" s="43"/>
      <c r="U79" s="324"/>
      <c r="V79" s="80">
        <f>SUM(F79:T79)</f>
        <v>0</v>
      </c>
      <c r="W79" s="66">
        <f>V79*E79</f>
        <v>0</v>
      </c>
    </row>
    <row r="80" spans="1:23" ht="18" customHeight="1" x14ac:dyDescent="0.35">
      <c r="A80"/>
      <c r="B80" s="128"/>
      <c r="C80" s="526" t="s">
        <v>97</v>
      </c>
      <c r="D80" s="449">
        <v>5</v>
      </c>
      <c r="E80" s="445">
        <v>420</v>
      </c>
      <c r="F80" s="643"/>
      <c r="G80" s="568"/>
      <c r="H80" s="559"/>
      <c r="I80" s="659"/>
      <c r="J80" s="658"/>
      <c r="K80" s="657"/>
      <c r="L80" s="559"/>
      <c r="M80" s="568"/>
      <c r="N80" s="643"/>
      <c r="O80" s="644"/>
      <c r="P80" s="564"/>
      <c r="Q80" s="565"/>
      <c r="R80" s="566"/>
      <c r="S80" s="558"/>
      <c r="T80" s="559"/>
      <c r="U80" s="461">
        <f>SUM(F80:T83)</f>
        <v>0</v>
      </c>
      <c r="V80" s="461">
        <f>U80*D80</f>
        <v>0</v>
      </c>
      <c r="W80" s="489">
        <f>U80*E80</f>
        <v>0</v>
      </c>
    </row>
    <row r="81" spans="1:23" ht="18" customHeight="1" x14ac:dyDescent="0.35">
      <c r="A81" s="71"/>
      <c r="B81" s="70"/>
      <c r="C81" s="527"/>
      <c r="D81" s="491"/>
      <c r="E81" s="531"/>
      <c r="F81" s="485"/>
      <c r="G81" s="482"/>
      <c r="H81" s="556"/>
      <c r="I81" s="635"/>
      <c r="J81" s="638"/>
      <c r="K81" s="641"/>
      <c r="L81" s="556"/>
      <c r="M81" s="482"/>
      <c r="N81" s="485"/>
      <c r="O81" s="549"/>
      <c r="P81" s="540"/>
      <c r="Q81" s="543"/>
      <c r="R81" s="546"/>
      <c r="S81" s="553"/>
      <c r="T81" s="556"/>
      <c r="U81" s="560"/>
      <c r="V81" s="560"/>
      <c r="W81" s="575"/>
    </row>
    <row r="82" spans="1:23" ht="18" customHeight="1" x14ac:dyDescent="0.35">
      <c r="A82" s="71"/>
      <c r="B82" s="72"/>
      <c r="C82" s="527"/>
      <c r="D82" s="491"/>
      <c r="E82" s="531"/>
      <c r="F82" s="485"/>
      <c r="G82" s="482"/>
      <c r="H82" s="556"/>
      <c r="I82" s="635"/>
      <c r="J82" s="638"/>
      <c r="K82" s="641"/>
      <c r="L82" s="556"/>
      <c r="M82" s="482"/>
      <c r="N82" s="485"/>
      <c r="O82" s="549"/>
      <c r="P82" s="540"/>
      <c r="Q82" s="543"/>
      <c r="R82" s="546"/>
      <c r="S82" s="553"/>
      <c r="T82" s="556"/>
      <c r="U82" s="560"/>
      <c r="V82" s="560"/>
      <c r="W82" s="575"/>
    </row>
    <row r="83" spans="1:23" ht="18" customHeight="1" thickBot="1" x14ac:dyDescent="0.4">
      <c r="A83" s="73"/>
      <c r="B83" s="74"/>
      <c r="C83" s="528"/>
      <c r="D83" s="492"/>
      <c r="E83" s="532"/>
      <c r="F83" s="486"/>
      <c r="G83" s="483"/>
      <c r="H83" s="557"/>
      <c r="I83" s="636"/>
      <c r="J83" s="639"/>
      <c r="K83" s="642"/>
      <c r="L83" s="557"/>
      <c r="M83" s="483"/>
      <c r="N83" s="486"/>
      <c r="O83" s="550"/>
      <c r="P83" s="541"/>
      <c r="Q83" s="544"/>
      <c r="R83" s="547"/>
      <c r="S83" s="554"/>
      <c r="T83" s="557"/>
      <c r="U83" s="561"/>
      <c r="V83" s="561"/>
      <c r="W83" s="576"/>
    </row>
    <row r="84" spans="1:23" ht="14.1" customHeight="1" x14ac:dyDescent="0.3">
      <c r="A84" s="523" t="s">
        <v>23</v>
      </c>
      <c r="B84" s="524"/>
      <c r="C84" s="525"/>
      <c r="D84" s="145"/>
      <c r="E84" s="146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339"/>
      <c r="V84" s="339"/>
      <c r="W84" s="340"/>
    </row>
    <row r="85" spans="1:23" ht="18" customHeight="1" x14ac:dyDescent="0.35">
      <c r="A85"/>
      <c r="B85" s="91"/>
      <c r="C85" s="607" t="s">
        <v>98</v>
      </c>
      <c r="D85" s="608">
        <v>4</v>
      </c>
      <c r="E85" s="609">
        <v>310</v>
      </c>
      <c r="F85" s="484"/>
      <c r="G85" s="481"/>
      <c r="H85" s="555"/>
      <c r="I85" s="634"/>
      <c r="J85" s="637"/>
      <c r="K85" s="640"/>
      <c r="L85" s="555"/>
      <c r="M85" s="481"/>
      <c r="N85" s="484"/>
      <c r="O85" s="548"/>
      <c r="P85" s="539"/>
      <c r="Q85" s="542"/>
      <c r="R85" s="545"/>
      <c r="S85" s="552"/>
      <c r="T85" s="555"/>
      <c r="U85" s="567">
        <f>SUM(F85:T88)</f>
        <v>0</v>
      </c>
      <c r="V85" s="567">
        <f>U85*D85</f>
        <v>0</v>
      </c>
      <c r="W85" s="585">
        <f>U85*E85</f>
        <v>0</v>
      </c>
    </row>
    <row r="86" spans="1:23" ht="18" customHeight="1" x14ac:dyDescent="0.35">
      <c r="A86" s="71"/>
      <c r="B86" s="70"/>
      <c r="C86" s="527"/>
      <c r="D86" s="491"/>
      <c r="E86" s="531"/>
      <c r="F86" s="485"/>
      <c r="G86" s="482"/>
      <c r="H86" s="556"/>
      <c r="I86" s="635"/>
      <c r="J86" s="638"/>
      <c r="K86" s="641"/>
      <c r="L86" s="556"/>
      <c r="M86" s="482"/>
      <c r="N86" s="485"/>
      <c r="O86" s="549"/>
      <c r="P86" s="540"/>
      <c r="Q86" s="543"/>
      <c r="R86" s="546"/>
      <c r="S86" s="553"/>
      <c r="T86" s="556"/>
      <c r="U86" s="560"/>
      <c r="V86" s="560"/>
      <c r="W86" s="575"/>
    </row>
    <row r="87" spans="1:23" ht="18" customHeight="1" x14ac:dyDescent="0.35">
      <c r="A87" s="71"/>
      <c r="B87" s="72"/>
      <c r="C87" s="527"/>
      <c r="D87" s="491"/>
      <c r="E87" s="531"/>
      <c r="F87" s="485"/>
      <c r="G87" s="482"/>
      <c r="H87" s="556"/>
      <c r="I87" s="635"/>
      <c r="J87" s="638"/>
      <c r="K87" s="641"/>
      <c r="L87" s="556"/>
      <c r="M87" s="482"/>
      <c r="N87" s="485"/>
      <c r="O87" s="549"/>
      <c r="P87" s="540"/>
      <c r="Q87" s="543"/>
      <c r="R87" s="546"/>
      <c r="S87" s="553"/>
      <c r="T87" s="556"/>
      <c r="U87" s="560"/>
      <c r="V87" s="560"/>
      <c r="W87" s="575"/>
    </row>
    <row r="88" spans="1:23" ht="18" customHeight="1" thickBot="1" x14ac:dyDescent="0.4">
      <c r="A88" s="73"/>
      <c r="B88" s="74"/>
      <c r="C88" s="528"/>
      <c r="D88" s="492"/>
      <c r="E88" s="532"/>
      <c r="F88" s="486"/>
      <c r="G88" s="483"/>
      <c r="H88" s="557"/>
      <c r="I88" s="636"/>
      <c r="J88" s="639"/>
      <c r="K88" s="642"/>
      <c r="L88" s="557"/>
      <c r="M88" s="483"/>
      <c r="N88" s="486"/>
      <c r="O88" s="550"/>
      <c r="P88" s="541"/>
      <c r="Q88" s="544"/>
      <c r="R88" s="547"/>
      <c r="S88" s="554"/>
      <c r="T88" s="557"/>
      <c r="U88" s="561"/>
      <c r="V88" s="561"/>
      <c r="W88" s="576"/>
    </row>
    <row r="89" spans="1:23" ht="18" customHeight="1" x14ac:dyDescent="0.35">
      <c r="A89"/>
      <c r="B89" s="91"/>
      <c r="C89" s="607" t="s">
        <v>99</v>
      </c>
      <c r="D89" s="608">
        <v>4</v>
      </c>
      <c r="E89" s="609">
        <v>310</v>
      </c>
      <c r="F89" s="484"/>
      <c r="G89" s="481"/>
      <c r="H89" s="555"/>
      <c r="I89" s="634"/>
      <c r="J89" s="637"/>
      <c r="K89" s="640"/>
      <c r="L89" s="555"/>
      <c r="M89" s="481"/>
      <c r="N89" s="484"/>
      <c r="O89" s="548"/>
      <c r="P89" s="539"/>
      <c r="Q89" s="542"/>
      <c r="R89" s="545"/>
      <c r="S89" s="552"/>
      <c r="T89" s="555"/>
      <c r="U89" s="567">
        <f>SUM(F89:T92)</f>
        <v>0</v>
      </c>
      <c r="V89" s="567">
        <f>U89*D89</f>
        <v>0</v>
      </c>
      <c r="W89" s="585">
        <f>U89*E89</f>
        <v>0</v>
      </c>
    </row>
    <row r="90" spans="1:23" ht="18" customHeight="1" x14ac:dyDescent="0.35">
      <c r="A90" s="71"/>
      <c r="B90" s="70"/>
      <c r="C90" s="527"/>
      <c r="D90" s="491"/>
      <c r="E90" s="531"/>
      <c r="F90" s="485"/>
      <c r="G90" s="482"/>
      <c r="H90" s="556"/>
      <c r="I90" s="635"/>
      <c r="J90" s="638"/>
      <c r="K90" s="641"/>
      <c r="L90" s="556"/>
      <c r="M90" s="482"/>
      <c r="N90" s="485"/>
      <c r="O90" s="549"/>
      <c r="P90" s="540"/>
      <c r="Q90" s="543"/>
      <c r="R90" s="546"/>
      <c r="S90" s="553"/>
      <c r="T90" s="556"/>
      <c r="U90" s="560"/>
      <c r="V90" s="560"/>
      <c r="W90" s="575"/>
    </row>
    <row r="91" spans="1:23" ht="18" customHeight="1" x14ac:dyDescent="0.35">
      <c r="A91" s="71"/>
      <c r="B91" s="72"/>
      <c r="C91" s="527"/>
      <c r="D91" s="491"/>
      <c r="E91" s="531"/>
      <c r="F91" s="485"/>
      <c r="G91" s="482"/>
      <c r="H91" s="556"/>
      <c r="I91" s="635"/>
      <c r="J91" s="638"/>
      <c r="K91" s="641"/>
      <c r="L91" s="556"/>
      <c r="M91" s="482"/>
      <c r="N91" s="485"/>
      <c r="O91" s="549"/>
      <c r="P91" s="540"/>
      <c r="Q91" s="543"/>
      <c r="R91" s="546"/>
      <c r="S91" s="553"/>
      <c r="T91" s="556"/>
      <c r="U91" s="560"/>
      <c r="V91" s="560"/>
      <c r="W91" s="575"/>
    </row>
    <row r="92" spans="1:23" ht="18" customHeight="1" thickBot="1" x14ac:dyDescent="0.4">
      <c r="A92" s="73"/>
      <c r="B92" s="74"/>
      <c r="C92" s="528"/>
      <c r="D92" s="492"/>
      <c r="E92" s="532"/>
      <c r="F92" s="486"/>
      <c r="G92" s="483"/>
      <c r="H92" s="557"/>
      <c r="I92" s="636"/>
      <c r="J92" s="639"/>
      <c r="K92" s="642"/>
      <c r="L92" s="557"/>
      <c r="M92" s="483"/>
      <c r="N92" s="486"/>
      <c r="O92" s="550"/>
      <c r="P92" s="541"/>
      <c r="Q92" s="544"/>
      <c r="R92" s="547"/>
      <c r="S92" s="554"/>
      <c r="T92" s="557"/>
      <c r="U92" s="561"/>
      <c r="V92" s="561"/>
      <c r="W92" s="576"/>
    </row>
    <row r="93" spans="1:23" ht="18" customHeight="1" x14ac:dyDescent="0.35">
      <c r="A93"/>
      <c r="B93" s="91"/>
      <c r="C93" s="607" t="s">
        <v>100</v>
      </c>
      <c r="D93" s="608">
        <v>4</v>
      </c>
      <c r="E93" s="609">
        <v>330</v>
      </c>
      <c r="F93" s="484"/>
      <c r="G93" s="481"/>
      <c r="H93" s="555"/>
      <c r="I93" s="634"/>
      <c r="J93" s="637"/>
      <c r="K93" s="640"/>
      <c r="L93" s="555"/>
      <c r="M93" s="481"/>
      <c r="N93" s="484"/>
      <c r="O93" s="548"/>
      <c r="P93" s="539"/>
      <c r="Q93" s="542"/>
      <c r="R93" s="545"/>
      <c r="S93" s="552"/>
      <c r="T93" s="555"/>
      <c r="U93" s="567">
        <f>SUM(F93:T96)</f>
        <v>0</v>
      </c>
      <c r="V93" s="567">
        <f>U93*D93</f>
        <v>0</v>
      </c>
      <c r="W93" s="585">
        <f>U93*E93</f>
        <v>0</v>
      </c>
    </row>
    <row r="94" spans="1:23" ht="18" customHeight="1" x14ac:dyDescent="0.35">
      <c r="A94" s="71"/>
      <c r="B94" s="70"/>
      <c r="C94" s="527"/>
      <c r="D94" s="491"/>
      <c r="E94" s="531"/>
      <c r="F94" s="485"/>
      <c r="G94" s="482"/>
      <c r="H94" s="556"/>
      <c r="I94" s="635"/>
      <c r="J94" s="638"/>
      <c r="K94" s="641"/>
      <c r="L94" s="556"/>
      <c r="M94" s="482"/>
      <c r="N94" s="485"/>
      <c r="O94" s="549"/>
      <c r="P94" s="540"/>
      <c r="Q94" s="543"/>
      <c r="R94" s="546"/>
      <c r="S94" s="553"/>
      <c r="T94" s="556"/>
      <c r="U94" s="560"/>
      <c r="V94" s="560"/>
      <c r="W94" s="575"/>
    </row>
    <row r="95" spans="1:23" ht="18" customHeight="1" x14ac:dyDescent="0.35">
      <c r="A95" s="71"/>
      <c r="B95" s="72"/>
      <c r="C95" s="527"/>
      <c r="D95" s="491"/>
      <c r="E95" s="531"/>
      <c r="F95" s="485"/>
      <c r="G95" s="482"/>
      <c r="H95" s="556"/>
      <c r="I95" s="635"/>
      <c r="J95" s="638"/>
      <c r="K95" s="641"/>
      <c r="L95" s="556"/>
      <c r="M95" s="482"/>
      <c r="N95" s="485"/>
      <c r="O95" s="549"/>
      <c r="P95" s="540"/>
      <c r="Q95" s="543"/>
      <c r="R95" s="546"/>
      <c r="S95" s="553"/>
      <c r="T95" s="556"/>
      <c r="U95" s="560"/>
      <c r="V95" s="560"/>
      <c r="W95" s="575"/>
    </row>
    <row r="96" spans="1:23" ht="18" customHeight="1" thickBot="1" x14ac:dyDescent="0.4">
      <c r="A96" s="73"/>
      <c r="B96" s="74"/>
      <c r="C96" s="528"/>
      <c r="D96" s="492"/>
      <c r="E96" s="532"/>
      <c r="F96" s="486"/>
      <c r="G96" s="483"/>
      <c r="H96" s="557"/>
      <c r="I96" s="636"/>
      <c r="J96" s="639"/>
      <c r="K96" s="642"/>
      <c r="L96" s="557"/>
      <c r="M96" s="483"/>
      <c r="N96" s="486"/>
      <c r="O96" s="550"/>
      <c r="P96" s="541"/>
      <c r="Q96" s="544"/>
      <c r="R96" s="547"/>
      <c r="S96" s="554"/>
      <c r="T96" s="557"/>
      <c r="U96" s="561"/>
      <c r="V96" s="561"/>
      <c r="W96" s="576"/>
    </row>
    <row r="97" spans="1:23" ht="18" customHeight="1" x14ac:dyDescent="0.35">
      <c r="A97"/>
      <c r="B97" s="91"/>
      <c r="C97" s="607" t="s">
        <v>101</v>
      </c>
      <c r="D97" s="608">
        <v>5</v>
      </c>
      <c r="E97" s="609">
        <v>370</v>
      </c>
      <c r="F97" s="484"/>
      <c r="G97" s="481"/>
      <c r="H97" s="555"/>
      <c r="I97" s="634"/>
      <c r="J97" s="637"/>
      <c r="K97" s="640"/>
      <c r="L97" s="555"/>
      <c r="M97" s="481"/>
      <c r="N97" s="484"/>
      <c r="O97" s="548"/>
      <c r="P97" s="539"/>
      <c r="Q97" s="542"/>
      <c r="R97" s="545"/>
      <c r="S97" s="552"/>
      <c r="T97" s="555"/>
      <c r="U97" s="567">
        <f>SUM(F97:T100)</f>
        <v>0</v>
      </c>
      <c r="V97" s="567">
        <f>U97*D97</f>
        <v>0</v>
      </c>
      <c r="W97" s="585">
        <f>U97*E97</f>
        <v>0</v>
      </c>
    </row>
    <row r="98" spans="1:23" ht="18" customHeight="1" x14ac:dyDescent="0.35">
      <c r="A98" s="71"/>
      <c r="B98" s="70"/>
      <c r="C98" s="527"/>
      <c r="D98" s="491"/>
      <c r="E98" s="531"/>
      <c r="F98" s="485"/>
      <c r="G98" s="482"/>
      <c r="H98" s="556"/>
      <c r="I98" s="635"/>
      <c r="J98" s="638"/>
      <c r="K98" s="641"/>
      <c r="L98" s="556"/>
      <c r="M98" s="482"/>
      <c r="N98" s="485"/>
      <c r="O98" s="549"/>
      <c r="P98" s="540"/>
      <c r="Q98" s="543"/>
      <c r="R98" s="546"/>
      <c r="S98" s="553"/>
      <c r="T98" s="556"/>
      <c r="U98" s="560"/>
      <c r="V98" s="560"/>
      <c r="W98" s="575"/>
    </row>
    <row r="99" spans="1:23" ht="18" customHeight="1" x14ac:dyDescent="0.35">
      <c r="A99" s="71"/>
      <c r="B99" s="72"/>
      <c r="C99" s="527"/>
      <c r="D99" s="491"/>
      <c r="E99" s="531"/>
      <c r="F99" s="485"/>
      <c r="G99" s="482"/>
      <c r="H99" s="556"/>
      <c r="I99" s="635"/>
      <c r="J99" s="638"/>
      <c r="K99" s="641"/>
      <c r="L99" s="556"/>
      <c r="M99" s="482"/>
      <c r="N99" s="485"/>
      <c r="O99" s="549"/>
      <c r="P99" s="540"/>
      <c r="Q99" s="543"/>
      <c r="R99" s="546"/>
      <c r="S99" s="553"/>
      <c r="T99" s="556"/>
      <c r="U99" s="560"/>
      <c r="V99" s="560"/>
      <c r="W99" s="575"/>
    </row>
    <row r="100" spans="1:23" ht="18" customHeight="1" thickBot="1" x14ac:dyDescent="0.4">
      <c r="A100" s="73"/>
      <c r="B100" s="74"/>
      <c r="C100" s="528"/>
      <c r="D100" s="492"/>
      <c r="E100" s="532"/>
      <c r="F100" s="486"/>
      <c r="G100" s="483"/>
      <c r="H100" s="557"/>
      <c r="I100" s="636"/>
      <c r="J100" s="639"/>
      <c r="K100" s="642"/>
      <c r="L100" s="557"/>
      <c r="M100" s="483"/>
      <c r="N100" s="486"/>
      <c r="O100" s="550"/>
      <c r="P100" s="541"/>
      <c r="Q100" s="544"/>
      <c r="R100" s="547"/>
      <c r="S100" s="554"/>
      <c r="T100" s="557"/>
      <c r="U100" s="561"/>
      <c r="V100" s="561"/>
      <c r="W100" s="576"/>
    </row>
    <row r="101" spans="1:23" ht="14.1" customHeight="1" x14ac:dyDescent="0.3">
      <c r="A101" s="523" t="s">
        <v>79</v>
      </c>
      <c r="B101" s="524"/>
      <c r="C101" s="525"/>
      <c r="D101" s="145"/>
      <c r="E101" s="146"/>
      <c r="F101" s="51"/>
      <c r="G101" s="51"/>
      <c r="H101" s="51"/>
      <c r="I101" s="51"/>
      <c r="J101" s="52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339"/>
      <c r="V101" s="339"/>
      <c r="W101" s="340"/>
    </row>
    <row r="102" spans="1:23" ht="18" customHeight="1" x14ac:dyDescent="0.35">
      <c r="A102"/>
      <c r="B102" s="70"/>
      <c r="C102" s="607" t="s">
        <v>102</v>
      </c>
      <c r="D102" s="665">
        <v>5</v>
      </c>
      <c r="E102" s="609">
        <v>585</v>
      </c>
      <c r="F102" s="478"/>
      <c r="G102" s="475"/>
      <c r="H102" s="474"/>
      <c r="I102" s="672"/>
      <c r="J102" s="673"/>
      <c r="K102" s="471"/>
      <c r="L102" s="474"/>
      <c r="M102" s="475"/>
      <c r="N102" s="478"/>
      <c r="O102" s="381"/>
      <c r="P102" s="660"/>
      <c r="Q102" s="674"/>
      <c r="R102" s="661"/>
      <c r="S102" s="675"/>
      <c r="T102" s="474"/>
      <c r="U102" s="189">
        <f>SUM(F102:T102)</f>
        <v>0</v>
      </c>
      <c r="V102" s="189">
        <f>U102*D102</f>
        <v>0</v>
      </c>
      <c r="W102" s="67">
        <f>U102*E102</f>
        <v>0</v>
      </c>
    </row>
    <row r="103" spans="1:23" ht="18" customHeight="1" x14ac:dyDescent="0.35">
      <c r="A103" s="71"/>
      <c r="B103" s="70"/>
      <c r="C103" s="527"/>
      <c r="D103" s="529"/>
      <c r="E103" s="531"/>
      <c r="F103" s="479"/>
      <c r="G103" s="476"/>
      <c r="H103" s="469"/>
      <c r="I103" s="533"/>
      <c r="J103" s="535"/>
      <c r="K103" s="472"/>
      <c r="L103" s="469"/>
      <c r="M103" s="476"/>
      <c r="N103" s="479"/>
      <c r="O103" s="422"/>
      <c r="P103" s="537"/>
      <c r="Q103" s="463"/>
      <c r="R103" s="465"/>
      <c r="S103" s="467"/>
      <c r="T103" s="469"/>
      <c r="U103" s="235"/>
      <c r="V103" s="80">
        <f>SUM(F103:T103)</f>
        <v>0</v>
      </c>
      <c r="W103" s="66">
        <f>V103*E103</f>
        <v>0</v>
      </c>
    </row>
    <row r="104" spans="1:23" ht="18" customHeight="1" x14ac:dyDescent="0.35">
      <c r="A104" s="69"/>
      <c r="B104" s="70"/>
      <c r="C104" s="527"/>
      <c r="D104" s="529"/>
      <c r="E104" s="531"/>
      <c r="F104" s="479"/>
      <c r="G104" s="476"/>
      <c r="H104" s="469"/>
      <c r="I104" s="533"/>
      <c r="J104" s="535"/>
      <c r="K104" s="472"/>
      <c r="L104" s="469"/>
      <c r="M104" s="476"/>
      <c r="N104" s="479"/>
      <c r="O104" s="422"/>
      <c r="P104" s="537"/>
      <c r="Q104" s="463"/>
      <c r="R104" s="465"/>
      <c r="S104" s="467"/>
      <c r="T104" s="469"/>
      <c r="U104" s="235"/>
      <c r="V104" s="80">
        <f>SUM(F104:T104)</f>
        <v>0</v>
      </c>
      <c r="W104" s="66">
        <f>V104*E104</f>
        <v>0</v>
      </c>
    </row>
    <row r="105" spans="1:23" ht="18" customHeight="1" thickBot="1" x14ac:dyDescent="0.4">
      <c r="A105" s="73"/>
      <c r="B105" s="74"/>
      <c r="C105" s="528"/>
      <c r="D105" s="530"/>
      <c r="E105" s="532"/>
      <c r="F105" s="480"/>
      <c r="G105" s="477"/>
      <c r="H105" s="470"/>
      <c r="I105" s="534"/>
      <c r="J105" s="536"/>
      <c r="K105" s="473"/>
      <c r="L105" s="470"/>
      <c r="M105" s="477"/>
      <c r="N105" s="480"/>
      <c r="O105" s="423"/>
      <c r="P105" s="538"/>
      <c r="Q105" s="464"/>
      <c r="R105" s="466"/>
      <c r="S105" s="468"/>
      <c r="T105" s="470"/>
      <c r="U105" s="324"/>
      <c r="V105" s="323">
        <f>SUM(F105:T105)</f>
        <v>0</v>
      </c>
      <c r="W105" s="325">
        <f>V105*E105</f>
        <v>0</v>
      </c>
    </row>
    <row r="106" spans="1:23" ht="18" customHeight="1" x14ac:dyDescent="0.35">
      <c r="A106"/>
      <c r="B106" s="70"/>
      <c r="C106" s="526" t="s">
        <v>103</v>
      </c>
      <c r="D106" s="443">
        <v>3</v>
      </c>
      <c r="E106" s="445">
        <v>425</v>
      </c>
      <c r="F106" s="405"/>
      <c r="G106" s="395"/>
      <c r="H106" s="397"/>
      <c r="I106" s="399"/>
      <c r="J106" s="401"/>
      <c r="K106" s="403"/>
      <c r="L106" s="397"/>
      <c r="M106" s="395"/>
      <c r="N106" s="405"/>
      <c r="O106" s="407"/>
      <c r="P106" s="408"/>
      <c r="Q106" s="410"/>
      <c r="R106" s="412"/>
      <c r="S106" s="414"/>
      <c r="T106" s="397"/>
      <c r="U106" s="189">
        <f>SUM(F106:T106)</f>
        <v>0</v>
      </c>
      <c r="V106" s="189">
        <f>U106*D106</f>
        <v>0</v>
      </c>
      <c r="W106" s="67">
        <f>U106*E106</f>
        <v>0</v>
      </c>
    </row>
    <row r="107" spans="1:23" ht="18" customHeight="1" x14ac:dyDescent="0.35">
      <c r="A107" s="71"/>
      <c r="B107" s="70"/>
      <c r="C107" s="527"/>
      <c r="D107" s="529"/>
      <c r="E107" s="531"/>
      <c r="F107" s="479"/>
      <c r="G107" s="476"/>
      <c r="H107" s="469"/>
      <c r="I107" s="533"/>
      <c r="J107" s="535"/>
      <c r="K107" s="472"/>
      <c r="L107" s="469"/>
      <c r="M107" s="476"/>
      <c r="N107" s="479"/>
      <c r="O107" s="422"/>
      <c r="P107" s="537"/>
      <c r="Q107" s="463"/>
      <c r="R107" s="465"/>
      <c r="S107" s="467"/>
      <c r="T107" s="469"/>
      <c r="U107" s="235"/>
      <c r="V107" s="80">
        <f>SUM(F107:T107)</f>
        <v>0</v>
      </c>
      <c r="W107" s="66">
        <f>V107*E107</f>
        <v>0</v>
      </c>
    </row>
    <row r="108" spans="1:23" ht="18" customHeight="1" x14ac:dyDescent="0.35">
      <c r="A108" s="69"/>
      <c r="B108" s="70"/>
      <c r="C108" s="527"/>
      <c r="D108" s="529"/>
      <c r="E108" s="531"/>
      <c r="F108" s="479"/>
      <c r="G108" s="476"/>
      <c r="H108" s="469"/>
      <c r="I108" s="533"/>
      <c r="J108" s="535"/>
      <c r="K108" s="472"/>
      <c r="L108" s="469"/>
      <c r="M108" s="476"/>
      <c r="N108" s="479"/>
      <c r="O108" s="422"/>
      <c r="P108" s="537"/>
      <c r="Q108" s="463"/>
      <c r="R108" s="465"/>
      <c r="S108" s="467"/>
      <c r="T108" s="469"/>
      <c r="U108" s="235"/>
      <c r="V108" s="80">
        <f>SUM(F108:T108)</f>
        <v>0</v>
      </c>
      <c r="W108" s="66">
        <f>V108*E108</f>
        <v>0</v>
      </c>
    </row>
    <row r="109" spans="1:23" ht="18" customHeight="1" thickBot="1" x14ac:dyDescent="0.4">
      <c r="A109" s="73"/>
      <c r="B109" s="74"/>
      <c r="C109" s="528"/>
      <c r="D109" s="530"/>
      <c r="E109" s="532"/>
      <c r="F109" s="480"/>
      <c r="G109" s="477"/>
      <c r="H109" s="470"/>
      <c r="I109" s="534"/>
      <c r="J109" s="536"/>
      <c r="K109" s="473"/>
      <c r="L109" s="470"/>
      <c r="M109" s="477"/>
      <c r="N109" s="480"/>
      <c r="O109" s="423"/>
      <c r="P109" s="538"/>
      <c r="Q109" s="464"/>
      <c r="R109" s="466"/>
      <c r="S109" s="468"/>
      <c r="T109" s="470"/>
      <c r="U109" s="324"/>
      <c r="V109" s="323"/>
      <c r="W109" s="336"/>
    </row>
    <row r="110" spans="1:23" ht="18.899999999999999" customHeight="1" x14ac:dyDescent="0.35">
      <c r="A110" s="69"/>
      <c r="B110" s="70"/>
      <c r="C110" s="157" t="s">
        <v>104</v>
      </c>
      <c r="D110" s="286">
        <v>6</v>
      </c>
      <c r="E110" s="147">
        <f>SUM(E111:E116)</f>
        <v>1070</v>
      </c>
      <c r="F110" s="274"/>
      <c r="G110" s="270"/>
      <c r="H110" s="271"/>
      <c r="I110" s="25"/>
      <c r="J110" s="272"/>
      <c r="K110" s="273"/>
      <c r="L110" s="271"/>
      <c r="M110" s="270"/>
      <c r="N110" s="274"/>
      <c r="O110" s="275"/>
      <c r="P110" s="276"/>
      <c r="Q110" s="289"/>
      <c r="R110" s="308"/>
      <c r="S110" s="292"/>
      <c r="T110" s="271"/>
      <c r="U110" s="189">
        <f>SUM(F110:T110)</f>
        <v>0</v>
      </c>
      <c r="V110" s="189">
        <f>U110*D110</f>
        <v>0</v>
      </c>
      <c r="W110" s="341">
        <f>U110*E110</f>
        <v>0</v>
      </c>
    </row>
    <row r="111" spans="1:23" ht="17.100000000000001" customHeight="1" x14ac:dyDescent="0.35">
      <c r="A111"/>
      <c r="B111" s="70"/>
      <c r="C111" s="279" t="s">
        <v>14</v>
      </c>
      <c r="D111" s="279">
        <v>1</v>
      </c>
      <c r="E111" s="148">
        <v>210</v>
      </c>
      <c r="F111" s="297"/>
      <c r="G111" s="299"/>
      <c r="H111" s="294"/>
      <c r="I111" s="301"/>
      <c r="J111" s="303"/>
      <c r="K111" s="312"/>
      <c r="L111" s="294"/>
      <c r="M111" s="299"/>
      <c r="N111" s="297"/>
      <c r="O111" s="277"/>
      <c r="P111" s="305"/>
      <c r="Q111" s="288"/>
      <c r="R111" s="307"/>
      <c r="S111" s="291"/>
      <c r="T111" s="294"/>
      <c r="U111" s="235"/>
      <c r="V111" s="80">
        <f t="shared" ref="V111:V116" si="0">SUM(F111:T111)</f>
        <v>0</v>
      </c>
      <c r="W111" s="66">
        <f t="shared" ref="W111:W116" si="1">V111*E111</f>
        <v>0</v>
      </c>
    </row>
    <row r="112" spans="1:23" ht="17.100000000000001" customHeight="1" x14ac:dyDescent="0.35">
      <c r="A112" s="71"/>
      <c r="B112" s="70"/>
      <c r="C112" s="279" t="s">
        <v>15</v>
      </c>
      <c r="D112" s="279">
        <v>1</v>
      </c>
      <c r="E112" s="92">
        <v>160</v>
      </c>
      <c r="F112" s="297"/>
      <c r="G112" s="299"/>
      <c r="H112" s="294"/>
      <c r="I112" s="301"/>
      <c r="J112" s="303"/>
      <c r="K112" s="312"/>
      <c r="L112" s="294"/>
      <c r="M112" s="299"/>
      <c r="N112" s="297"/>
      <c r="O112" s="277"/>
      <c r="P112" s="305"/>
      <c r="Q112" s="288"/>
      <c r="R112" s="307"/>
      <c r="S112" s="291"/>
      <c r="T112" s="294"/>
      <c r="U112" s="235"/>
      <c r="V112" s="80">
        <f t="shared" si="0"/>
        <v>0</v>
      </c>
      <c r="W112" s="66">
        <f t="shared" si="1"/>
        <v>0</v>
      </c>
    </row>
    <row r="113" spans="1:23" ht="17.100000000000001" customHeight="1" x14ac:dyDescent="0.35">
      <c r="A113" s="71"/>
      <c r="B113" s="72"/>
      <c r="C113" s="75" t="s">
        <v>16</v>
      </c>
      <c r="D113" s="75">
        <v>1</v>
      </c>
      <c r="E113" s="92">
        <v>160</v>
      </c>
      <c r="F113" s="297"/>
      <c r="G113" s="299"/>
      <c r="H113" s="294"/>
      <c r="I113" s="301"/>
      <c r="J113" s="303"/>
      <c r="K113" s="312"/>
      <c r="L113" s="294"/>
      <c r="M113" s="299"/>
      <c r="N113" s="297"/>
      <c r="O113" s="277"/>
      <c r="P113" s="305"/>
      <c r="Q113" s="288"/>
      <c r="R113" s="307"/>
      <c r="S113" s="291"/>
      <c r="T113" s="294"/>
      <c r="U113" s="235"/>
      <c r="V113" s="80">
        <f t="shared" si="0"/>
        <v>0</v>
      </c>
      <c r="W113" s="66">
        <f t="shared" si="1"/>
        <v>0</v>
      </c>
    </row>
    <row r="114" spans="1:23" ht="17.100000000000001" customHeight="1" x14ac:dyDescent="0.35">
      <c r="A114" s="3"/>
      <c r="B114" s="76"/>
      <c r="C114" s="75" t="s">
        <v>17</v>
      </c>
      <c r="D114" s="78">
        <v>1</v>
      </c>
      <c r="E114" s="92">
        <v>160</v>
      </c>
      <c r="F114" s="26"/>
      <c r="G114" s="27"/>
      <c r="H114" s="28"/>
      <c r="I114" s="29"/>
      <c r="J114" s="58"/>
      <c r="K114" s="30"/>
      <c r="L114" s="28"/>
      <c r="M114" s="27"/>
      <c r="N114" s="26"/>
      <c r="O114" s="31"/>
      <c r="P114" s="32"/>
      <c r="Q114" s="33"/>
      <c r="R114" s="34"/>
      <c r="S114" s="35"/>
      <c r="T114" s="28"/>
      <c r="U114" s="235"/>
      <c r="V114" s="80">
        <f t="shared" si="0"/>
        <v>0</v>
      </c>
      <c r="W114" s="66">
        <f t="shared" si="1"/>
        <v>0</v>
      </c>
    </row>
    <row r="115" spans="1:23" ht="17.100000000000001" customHeight="1" x14ac:dyDescent="0.35">
      <c r="A115" s="3"/>
      <c r="B115" s="76"/>
      <c r="C115" s="75" t="s">
        <v>18</v>
      </c>
      <c r="D115" s="78">
        <v>1</v>
      </c>
      <c r="E115" s="92">
        <v>160</v>
      </c>
      <c r="F115" s="26"/>
      <c r="G115" s="27"/>
      <c r="H115" s="28"/>
      <c r="I115" s="29"/>
      <c r="J115" s="58"/>
      <c r="K115" s="30"/>
      <c r="L115" s="28"/>
      <c r="M115" s="27"/>
      <c r="N115" s="26"/>
      <c r="O115" s="31"/>
      <c r="P115" s="32"/>
      <c r="Q115" s="33"/>
      <c r="R115" s="34"/>
      <c r="S115" s="35"/>
      <c r="T115" s="28"/>
      <c r="U115" s="235"/>
      <c r="V115" s="80">
        <f t="shared" si="0"/>
        <v>0</v>
      </c>
      <c r="W115" s="66">
        <f t="shared" si="1"/>
        <v>0</v>
      </c>
    </row>
    <row r="116" spans="1:23" ht="17.100000000000001" customHeight="1" thickBot="1" x14ac:dyDescent="0.4">
      <c r="A116" s="73"/>
      <c r="B116" s="74"/>
      <c r="C116" s="77" t="s">
        <v>45</v>
      </c>
      <c r="D116" s="77">
        <v>1</v>
      </c>
      <c r="E116" s="93">
        <v>220</v>
      </c>
      <c r="F116" s="41"/>
      <c r="G116" s="42"/>
      <c r="H116" s="43"/>
      <c r="I116" s="44"/>
      <c r="J116" s="59"/>
      <c r="K116" s="45"/>
      <c r="L116" s="43"/>
      <c r="M116" s="42"/>
      <c r="N116" s="41"/>
      <c r="O116" s="46"/>
      <c r="P116" s="47"/>
      <c r="Q116" s="48"/>
      <c r="R116" s="49"/>
      <c r="S116" s="50"/>
      <c r="T116" s="43"/>
      <c r="U116" s="342"/>
      <c r="V116" s="323">
        <f t="shared" si="0"/>
        <v>0</v>
      </c>
      <c r="W116" s="343">
        <f t="shared" si="1"/>
        <v>0</v>
      </c>
    </row>
    <row r="117" spans="1:23" ht="14.1" customHeight="1" x14ac:dyDescent="0.3">
      <c r="A117" s="523" t="s">
        <v>24</v>
      </c>
      <c r="B117" s="524"/>
      <c r="C117" s="525"/>
      <c r="D117" s="145"/>
      <c r="E117" s="150"/>
      <c r="F117" s="53"/>
      <c r="G117" s="53"/>
      <c r="H117" s="53"/>
      <c r="I117" s="54"/>
      <c r="J117" s="61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231"/>
      <c r="V117" s="344"/>
      <c r="W117" s="345"/>
    </row>
    <row r="118" spans="1:23" ht="18.899999999999999" customHeight="1" x14ac:dyDescent="0.35">
      <c r="A118"/>
      <c r="B118" s="70"/>
      <c r="C118" s="157" t="s">
        <v>105</v>
      </c>
      <c r="D118" s="286">
        <v>3</v>
      </c>
      <c r="E118" s="250">
        <f>SUM(E119:E121)</f>
        <v>970</v>
      </c>
      <c r="F118" s="274"/>
      <c r="G118" s="270"/>
      <c r="H118" s="271"/>
      <c r="I118" s="25"/>
      <c r="J118" s="272"/>
      <c r="K118" s="273"/>
      <c r="L118" s="271"/>
      <c r="M118" s="270"/>
      <c r="N118" s="274"/>
      <c r="O118" s="275"/>
      <c r="P118" s="276"/>
      <c r="Q118" s="289"/>
      <c r="R118" s="308"/>
      <c r="S118" s="292"/>
      <c r="T118" s="271"/>
      <c r="U118" s="189">
        <f>SUM(F118:T118)</f>
        <v>0</v>
      </c>
      <c r="V118" s="189">
        <f>U118*D118</f>
        <v>0</v>
      </c>
      <c r="W118" s="67">
        <f>U118*E118</f>
        <v>0</v>
      </c>
    </row>
    <row r="119" spans="1:23" ht="17.100000000000001" customHeight="1" x14ac:dyDescent="0.35">
      <c r="A119" s="71"/>
      <c r="B119" s="70"/>
      <c r="C119" s="149" t="s">
        <v>14</v>
      </c>
      <c r="D119" s="149">
        <v>1</v>
      </c>
      <c r="E119" s="92">
        <v>260</v>
      </c>
      <c r="F119" s="297"/>
      <c r="G119" s="299"/>
      <c r="H119" s="294"/>
      <c r="I119" s="301"/>
      <c r="J119" s="303"/>
      <c r="K119" s="312"/>
      <c r="L119" s="294"/>
      <c r="M119" s="299"/>
      <c r="N119" s="297"/>
      <c r="O119" s="277"/>
      <c r="P119" s="305"/>
      <c r="Q119" s="288"/>
      <c r="R119" s="307"/>
      <c r="S119" s="291"/>
      <c r="T119" s="294"/>
      <c r="U119" s="235"/>
      <c r="V119" s="80">
        <f>SUM(F119:T119)</f>
        <v>0</v>
      </c>
      <c r="W119" s="66">
        <f>V119*E119</f>
        <v>0</v>
      </c>
    </row>
    <row r="120" spans="1:23" ht="17.100000000000001" customHeight="1" x14ac:dyDescent="0.35">
      <c r="A120" s="69"/>
      <c r="B120" s="70"/>
      <c r="C120" s="149" t="s">
        <v>15</v>
      </c>
      <c r="D120" s="149">
        <v>1</v>
      </c>
      <c r="E120" s="92">
        <v>330</v>
      </c>
      <c r="F120" s="297"/>
      <c r="G120" s="299"/>
      <c r="H120" s="294"/>
      <c r="I120" s="301"/>
      <c r="J120" s="303"/>
      <c r="K120" s="312"/>
      <c r="L120" s="294"/>
      <c r="M120" s="299"/>
      <c r="N120" s="297"/>
      <c r="O120" s="277"/>
      <c r="P120" s="305"/>
      <c r="Q120" s="288"/>
      <c r="R120" s="307"/>
      <c r="S120" s="291"/>
      <c r="T120" s="294"/>
      <c r="U120" s="235"/>
      <c r="V120" s="80">
        <f>SUM(F120:T120)</f>
        <v>0</v>
      </c>
      <c r="W120" s="66">
        <f>V120*E120</f>
        <v>0</v>
      </c>
    </row>
    <row r="121" spans="1:23" ht="17.100000000000001" customHeight="1" x14ac:dyDescent="0.35">
      <c r="A121" s="71"/>
      <c r="B121" s="72"/>
      <c r="C121" s="136" t="s">
        <v>16</v>
      </c>
      <c r="D121" s="136">
        <v>1</v>
      </c>
      <c r="E121" s="92">
        <v>380</v>
      </c>
      <c r="F121" s="297"/>
      <c r="G121" s="299"/>
      <c r="H121" s="294"/>
      <c r="I121" s="301"/>
      <c r="J121" s="303"/>
      <c r="K121" s="312"/>
      <c r="L121" s="294"/>
      <c r="M121" s="299"/>
      <c r="N121" s="297"/>
      <c r="O121" s="277"/>
      <c r="P121" s="305"/>
      <c r="Q121" s="288"/>
      <c r="R121" s="307"/>
      <c r="S121" s="291"/>
      <c r="T121" s="294"/>
      <c r="U121" s="235"/>
      <c r="V121" s="80">
        <f>SUM(F121:T121)</f>
        <v>0</v>
      </c>
      <c r="W121" s="66">
        <f>V121*E121</f>
        <v>0</v>
      </c>
    </row>
    <row r="122" spans="1:23" ht="17.100000000000001" customHeight="1" thickBot="1" x14ac:dyDescent="0.4">
      <c r="A122" s="73"/>
      <c r="B122" s="74"/>
      <c r="C122" s="137"/>
      <c r="D122" s="77"/>
      <c r="E122" s="138"/>
      <c r="F122" s="41"/>
      <c r="G122" s="42"/>
      <c r="H122" s="43"/>
      <c r="I122" s="44"/>
      <c r="J122" s="59"/>
      <c r="K122" s="45"/>
      <c r="L122" s="43"/>
      <c r="M122" s="42"/>
      <c r="N122" s="41"/>
      <c r="O122" s="46"/>
      <c r="P122" s="47"/>
      <c r="Q122" s="48"/>
      <c r="R122" s="49"/>
      <c r="S122" s="50"/>
      <c r="T122" s="43"/>
      <c r="U122" s="324"/>
      <c r="V122" s="323"/>
      <c r="W122" s="336"/>
    </row>
    <row r="123" spans="1:23" ht="18.899999999999999" customHeight="1" x14ac:dyDescent="0.35">
      <c r="A123"/>
      <c r="B123" s="70"/>
      <c r="C123" s="157" t="s">
        <v>106</v>
      </c>
      <c r="D123" s="286">
        <v>3</v>
      </c>
      <c r="E123" s="250">
        <f>SUM(E124:E126)</f>
        <v>800</v>
      </c>
      <c r="F123" s="274"/>
      <c r="G123" s="270"/>
      <c r="H123" s="271"/>
      <c r="I123" s="25"/>
      <c r="J123" s="272"/>
      <c r="K123" s="273"/>
      <c r="L123" s="271"/>
      <c r="M123" s="270"/>
      <c r="N123" s="274"/>
      <c r="O123" s="275"/>
      <c r="P123" s="276"/>
      <c r="Q123" s="289"/>
      <c r="R123" s="308"/>
      <c r="S123" s="292"/>
      <c r="T123" s="271"/>
      <c r="U123" s="189">
        <f>SUM(F123:T123)</f>
        <v>0</v>
      </c>
      <c r="V123" s="189">
        <f>U123*D123</f>
        <v>0</v>
      </c>
      <c r="W123" s="67">
        <f>U123*E123</f>
        <v>0</v>
      </c>
    </row>
    <row r="124" spans="1:23" ht="17.100000000000001" customHeight="1" x14ac:dyDescent="0.35">
      <c r="A124" s="69"/>
      <c r="B124" s="70"/>
      <c r="C124" s="279" t="s">
        <v>14</v>
      </c>
      <c r="D124" s="279">
        <v>1</v>
      </c>
      <c r="E124" s="92">
        <v>320</v>
      </c>
      <c r="F124" s="297"/>
      <c r="G124" s="299"/>
      <c r="H124" s="294"/>
      <c r="I124" s="301"/>
      <c r="J124" s="303"/>
      <c r="K124" s="312"/>
      <c r="L124" s="294"/>
      <c r="M124" s="299"/>
      <c r="N124" s="297"/>
      <c r="O124" s="277"/>
      <c r="P124" s="305"/>
      <c r="Q124" s="288"/>
      <c r="R124" s="307"/>
      <c r="S124" s="291"/>
      <c r="T124" s="294"/>
      <c r="U124" s="235"/>
      <c r="V124" s="80">
        <f>SUM(F124:T124)</f>
        <v>0</v>
      </c>
      <c r="W124" s="66">
        <f>V124*E124</f>
        <v>0</v>
      </c>
    </row>
    <row r="125" spans="1:23" ht="17.100000000000001" customHeight="1" x14ac:dyDescent="0.35">
      <c r="A125" s="69"/>
      <c r="B125" s="70"/>
      <c r="C125" s="279" t="s">
        <v>15</v>
      </c>
      <c r="D125" s="279">
        <v>1</v>
      </c>
      <c r="E125" s="92">
        <v>270</v>
      </c>
      <c r="F125" s="297"/>
      <c r="G125" s="299"/>
      <c r="H125" s="294"/>
      <c r="I125" s="301"/>
      <c r="J125" s="303"/>
      <c r="K125" s="312"/>
      <c r="L125" s="294"/>
      <c r="M125" s="299"/>
      <c r="N125" s="297"/>
      <c r="O125" s="277"/>
      <c r="P125" s="305"/>
      <c r="Q125" s="288"/>
      <c r="R125" s="307"/>
      <c r="S125" s="291"/>
      <c r="T125" s="294"/>
      <c r="U125" s="235"/>
      <c r="V125" s="80">
        <f>SUM(F125:T125)</f>
        <v>0</v>
      </c>
      <c r="W125" s="66">
        <f>V125*E125</f>
        <v>0</v>
      </c>
    </row>
    <row r="126" spans="1:23" ht="17.100000000000001" customHeight="1" x14ac:dyDescent="0.35">
      <c r="A126" s="71"/>
      <c r="B126" s="72"/>
      <c r="C126" s="75" t="s">
        <v>16</v>
      </c>
      <c r="D126" s="75">
        <v>1</v>
      </c>
      <c r="E126" s="92">
        <v>210</v>
      </c>
      <c r="F126" s="297"/>
      <c r="G126" s="299"/>
      <c r="H126" s="294"/>
      <c r="I126" s="301"/>
      <c r="J126" s="303"/>
      <c r="K126" s="312"/>
      <c r="L126" s="294"/>
      <c r="M126" s="299"/>
      <c r="N126" s="297"/>
      <c r="O126" s="277"/>
      <c r="P126" s="305"/>
      <c r="Q126" s="288"/>
      <c r="R126" s="307"/>
      <c r="S126" s="291"/>
      <c r="T126" s="294"/>
      <c r="U126" s="235"/>
      <c r="V126" s="80">
        <f>SUM(F126:T126)</f>
        <v>0</v>
      </c>
      <c r="W126" s="66">
        <f>V126*E126</f>
        <v>0</v>
      </c>
    </row>
    <row r="127" spans="1:23" ht="17.100000000000001" customHeight="1" thickBot="1" x14ac:dyDescent="0.4">
      <c r="A127" s="73"/>
      <c r="B127" s="74"/>
      <c r="C127" s="137"/>
      <c r="D127" s="77"/>
      <c r="E127" s="138"/>
      <c r="F127" s="41"/>
      <c r="G127" s="42"/>
      <c r="H127" s="43"/>
      <c r="I127" s="44"/>
      <c r="J127" s="59"/>
      <c r="K127" s="45"/>
      <c r="L127" s="43"/>
      <c r="M127" s="42"/>
      <c r="N127" s="41"/>
      <c r="O127" s="46"/>
      <c r="P127" s="47"/>
      <c r="Q127" s="48"/>
      <c r="R127" s="49"/>
      <c r="S127" s="50"/>
      <c r="T127" s="43"/>
      <c r="U127" s="324"/>
      <c r="V127" s="323"/>
      <c r="W127" s="336"/>
    </row>
    <row r="128" spans="1:23" ht="18.899999999999999" customHeight="1" x14ac:dyDescent="0.35">
      <c r="A128" s="69"/>
      <c r="B128" s="70"/>
      <c r="C128" s="157" t="s">
        <v>107</v>
      </c>
      <c r="D128" s="286">
        <v>3</v>
      </c>
      <c r="E128" s="250">
        <f>SUM(E129:E131)</f>
        <v>1040</v>
      </c>
      <c r="F128" s="274"/>
      <c r="G128" s="270"/>
      <c r="H128" s="271"/>
      <c r="I128" s="25"/>
      <c r="J128" s="272"/>
      <c r="K128" s="273"/>
      <c r="L128" s="271"/>
      <c r="M128" s="270"/>
      <c r="N128" s="274"/>
      <c r="O128" s="275"/>
      <c r="P128" s="276"/>
      <c r="Q128" s="289"/>
      <c r="R128" s="308"/>
      <c r="S128" s="292"/>
      <c r="T128" s="271"/>
      <c r="U128" s="189">
        <f>SUM(F128:T128)</f>
        <v>0</v>
      </c>
      <c r="V128" s="189">
        <f>U128*D128</f>
        <v>0</v>
      </c>
      <c r="W128" s="67">
        <f>U128*E128</f>
        <v>0</v>
      </c>
    </row>
    <row r="129" spans="1:23" ht="17.100000000000001" customHeight="1" x14ac:dyDescent="0.35">
      <c r="A129"/>
      <c r="B129" s="70"/>
      <c r="C129" s="279" t="s">
        <v>14</v>
      </c>
      <c r="D129" s="279">
        <v>1</v>
      </c>
      <c r="E129" s="92">
        <v>480</v>
      </c>
      <c r="F129" s="297"/>
      <c r="G129" s="299"/>
      <c r="H129" s="294"/>
      <c r="I129" s="301"/>
      <c r="J129" s="303"/>
      <c r="K129" s="312"/>
      <c r="L129" s="294"/>
      <c r="M129" s="299"/>
      <c r="N129" s="297"/>
      <c r="O129" s="277"/>
      <c r="P129" s="305"/>
      <c r="Q129" s="288"/>
      <c r="R129" s="307"/>
      <c r="S129" s="291"/>
      <c r="T129" s="294"/>
      <c r="U129" s="235"/>
      <c r="V129" s="80">
        <f>SUM(F129:T129)</f>
        <v>0</v>
      </c>
      <c r="W129" s="66">
        <f>V129*E129</f>
        <v>0</v>
      </c>
    </row>
    <row r="130" spans="1:23" ht="17.100000000000001" customHeight="1" x14ac:dyDescent="0.35">
      <c r="A130" s="69"/>
      <c r="B130" s="70"/>
      <c r="C130" s="279" t="s">
        <v>15</v>
      </c>
      <c r="D130" s="279">
        <v>1</v>
      </c>
      <c r="E130" s="92">
        <v>320</v>
      </c>
      <c r="F130" s="297"/>
      <c r="G130" s="299"/>
      <c r="H130" s="294"/>
      <c r="I130" s="301"/>
      <c r="J130" s="303"/>
      <c r="K130" s="312"/>
      <c r="L130" s="294"/>
      <c r="M130" s="299"/>
      <c r="N130" s="297"/>
      <c r="O130" s="277"/>
      <c r="P130" s="305"/>
      <c r="Q130" s="288"/>
      <c r="R130" s="307"/>
      <c r="S130" s="291"/>
      <c r="T130" s="294"/>
      <c r="U130" s="235"/>
      <c r="V130" s="80">
        <f>SUM(F130:T130)</f>
        <v>0</v>
      </c>
      <c r="W130" s="66">
        <f>V130*E130</f>
        <v>0</v>
      </c>
    </row>
    <row r="131" spans="1:23" ht="17.100000000000001" customHeight="1" x14ac:dyDescent="0.35">
      <c r="A131" s="71"/>
      <c r="B131" s="72"/>
      <c r="C131" s="75" t="s">
        <v>16</v>
      </c>
      <c r="D131" s="75">
        <v>1</v>
      </c>
      <c r="E131" s="92">
        <v>240</v>
      </c>
      <c r="F131" s="297"/>
      <c r="G131" s="299"/>
      <c r="H131" s="294"/>
      <c r="I131" s="301"/>
      <c r="J131" s="303"/>
      <c r="K131" s="312"/>
      <c r="L131" s="294"/>
      <c r="M131" s="299"/>
      <c r="N131" s="297"/>
      <c r="O131" s="277"/>
      <c r="P131" s="305"/>
      <c r="Q131" s="288"/>
      <c r="R131" s="307"/>
      <c r="S131" s="291"/>
      <c r="T131" s="294"/>
      <c r="U131" s="235"/>
      <c r="V131" s="80">
        <f>SUM(F131:T131)</f>
        <v>0</v>
      </c>
      <c r="W131" s="66">
        <f>V131*E131</f>
        <v>0</v>
      </c>
    </row>
    <row r="132" spans="1:23" ht="17.100000000000001" customHeight="1" thickBot="1" x14ac:dyDescent="0.4">
      <c r="A132" s="73"/>
      <c r="B132" s="74"/>
      <c r="C132" s="77"/>
      <c r="D132" s="77"/>
      <c r="E132" s="316"/>
      <c r="F132" s="41"/>
      <c r="G132" s="42"/>
      <c r="H132" s="43"/>
      <c r="I132" s="44"/>
      <c r="J132" s="59"/>
      <c r="K132" s="45"/>
      <c r="L132" s="43"/>
      <c r="M132" s="42"/>
      <c r="N132" s="41"/>
      <c r="O132" s="46"/>
      <c r="P132" s="47"/>
      <c r="Q132" s="48"/>
      <c r="R132" s="49"/>
      <c r="S132" s="50"/>
      <c r="T132" s="43"/>
      <c r="U132" s="324"/>
      <c r="V132" s="323"/>
      <c r="W132" s="336"/>
    </row>
    <row r="133" spans="1:23" ht="16.5" customHeight="1" x14ac:dyDescent="0.35">
      <c r="A133" s="662">
        <v>2022</v>
      </c>
      <c r="B133" s="663"/>
      <c r="C133" s="664"/>
      <c r="D133" s="145"/>
      <c r="E133" s="146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339"/>
      <c r="V133" s="339"/>
      <c r="W133" s="340"/>
    </row>
    <row r="134" spans="1:23" ht="18.899999999999999" customHeight="1" x14ac:dyDescent="0.35">
      <c r="A134"/>
      <c r="B134" s="70"/>
      <c r="C134" s="157" t="s">
        <v>108</v>
      </c>
      <c r="D134" s="286">
        <v>5</v>
      </c>
      <c r="E134" s="250">
        <v>1320</v>
      </c>
      <c r="F134" s="274"/>
      <c r="G134" s="270"/>
      <c r="H134" s="271"/>
      <c r="I134" s="25"/>
      <c r="J134" s="272"/>
      <c r="K134" s="273"/>
      <c r="L134" s="271"/>
      <c r="M134" s="270"/>
      <c r="N134" s="274"/>
      <c r="O134" s="275"/>
      <c r="P134" s="276"/>
      <c r="Q134" s="289"/>
      <c r="R134" s="308"/>
      <c r="S134" s="292"/>
      <c r="T134" s="271"/>
      <c r="U134" s="189">
        <f>SUM(F134:T134)</f>
        <v>0</v>
      </c>
      <c r="V134" s="189">
        <f>U134*D134</f>
        <v>0</v>
      </c>
      <c r="W134" s="67">
        <f>U134*E134</f>
        <v>0</v>
      </c>
    </row>
    <row r="135" spans="1:23" ht="17.100000000000001" customHeight="1" x14ac:dyDescent="0.35">
      <c r="A135" s="69"/>
      <c r="B135" s="70"/>
      <c r="C135" s="279" t="s">
        <v>14</v>
      </c>
      <c r="D135" s="279">
        <v>1</v>
      </c>
      <c r="E135" s="92">
        <v>340</v>
      </c>
      <c r="F135" s="297"/>
      <c r="G135" s="299"/>
      <c r="H135" s="294"/>
      <c r="I135" s="301"/>
      <c r="J135" s="303"/>
      <c r="K135" s="312"/>
      <c r="L135" s="294"/>
      <c r="M135" s="299"/>
      <c r="N135" s="297"/>
      <c r="O135" s="277"/>
      <c r="P135" s="305"/>
      <c r="Q135" s="288"/>
      <c r="R135" s="307"/>
      <c r="S135" s="291"/>
      <c r="T135" s="294"/>
      <c r="U135" s="235"/>
      <c r="V135" s="80">
        <f>SUM(F135:T135)</f>
        <v>0</v>
      </c>
      <c r="W135" s="66">
        <f>V135*E135</f>
        <v>0</v>
      </c>
    </row>
    <row r="136" spans="1:23" ht="17.100000000000001" customHeight="1" x14ac:dyDescent="0.35">
      <c r="A136" s="69"/>
      <c r="B136" s="70"/>
      <c r="C136" s="279" t="s">
        <v>15</v>
      </c>
      <c r="D136" s="279">
        <v>1</v>
      </c>
      <c r="E136" s="92">
        <v>200</v>
      </c>
      <c r="F136" s="297"/>
      <c r="G136" s="299"/>
      <c r="H136" s="294"/>
      <c r="I136" s="301"/>
      <c r="J136" s="303"/>
      <c r="K136" s="312"/>
      <c r="L136" s="294"/>
      <c r="M136" s="299"/>
      <c r="N136" s="297"/>
      <c r="O136" s="277"/>
      <c r="P136" s="305"/>
      <c r="Q136" s="288"/>
      <c r="R136" s="307"/>
      <c r="S136" s="291"/>
      <c r="T136" s="294"/>
      <c r="U136" s="235"/>
      <c r="V136" s="80">
        <f t="shared" ref="V136:V143" si="2">SUM(F136:T136)</f>
        <v>0</v>
      </c>
      <c r="W136" s="66">
        <f>V136*E136</f>
        <v>0</v>
      </c>
    </row>
    <row r="137" spans="1:23" ht="17.100000000000001" customHeight="1" x14ac:dyDescent="0.35">
      <c r="A137" s="71"/>
      <c r="B137" s="72"/>
      <c r="C137" s="75" t="s">
        <v>16</v>
      </c>
      <c r="D137" s="75">
        <v>1</v>
      </c>
      <c r="E137" s="92">
        <v>260</v>
      </c>
      <c r="F137" s="297"/>
      <c r="G137" s="299"/>
      <c r="H137" s="294"/>
      <c r="I137" s="301"/>
      <c r="J137" s="303"/>
      <c r="K137" s="312"/>
      <c r="L137" s="294"/>
      <c r="M137" s="299"/>
      <c r="N137" s="297"/>
      <c r="O137" s="277"/>
      <c r="P137" s="305"/>
      <c r="Q137" s="288"/>
      <c r="R137" s="307"/>
      <c r="S137" s="291"/>
      <c r="T137" s="294"/>
      <c r="U137" s="235"/>
      <c r="V137" s="80">
        <f t="shared" si="2"/>
        <v>0</v>
      </c>
      <c r="W137" s="66">
        <f>V137*E137</f>
        <v>0</v>
      </c>
    </row>
    <row r="138" spans="1:23" ht="17.100000000000001" customHeight="1" x14ac:dyDescent="0.35">
      <c r="A138" s="3"/>
      <c r="B138" s="76"/>
      <c r="C138" s="75" t="s">
        <v>17</v>
      </c>
      <c r="D138" s="78">
        <v>1</v>
      </c>
      <c r="E138" s="92">
        <v>180</v>
      </c>
      <c r="F138" s="297"/>
      <c r="G138" s="299"/>
      <c r="H138" s="294"/>
      <c r="I138" s="301"/>
      <c r="J138" s="303"/>
      <c r="K138" s="312"/>
      <c r="L138" s="294"/>
      <c r="M138" s="299"/>
      <c r="N138" s="297"/>
      <c r="O138" s="277"/>
      <c r="P138" s="305"/>
      <c r="Q138" s="288"/>
      <c r="R138" s="307"/>
      <c r="S138" s="291"/>
      <c r="T138" s="294"/>
      <c r="U138" s="322"/>
      <c r="V138" s="80">
        <f t="shared" si="2"/>
        <v>0</v>
      </c>
      <c r="W138" s="66">
        <f>V138*E138</f>
        <v>0</v>
      </c>
    </row>
    <row r="139" spans="1:23" ht="17.100000000000001" customHeight="1" thickBot="1" x14ac:dyDescent="0.4">
      <c r="A139" s="73"/>
      <c r="B139" s="74"/>
      <c r="C139" s="77" t="s">
        <v>18</v>
      </c>
      <c r="D139" s="77">
        <v>1</v>
      </c>
      <c r="E139" s="93">
        <v>340</v>
      </c>
      <c r="F139" s="41"/>
      <c r="G139" s="42"/>
      <c r="H139" s="43"/>
      <c r="I139" s="44"/>
      <c r="J139" s="59"/>
      <c r="K139" s="45"/>
      <c r="L139" s="43"/>
      <c r="M139" s="42"/>
      <c r="N139" s="41"/>
      <c r="O139" s="46"/>
      <c r="P139" s="47"/>
      <c r="Q139" s="48"/>
      <c r="R139" s="49"/>
      <c r="S139" s="50"/>
      <c r="T139" s="43"/>
      <c r="U139" s="324"/>
      <c r="V139" s="323">
        <f t="shared" si="2"/>
        <v>0</v>
      </c>
      <c r="W139" s="325">
        <f>V139*E139</f>
        <v>0</v>
      </c>
    </row>
    <row r="140" spans="1:23" ht="18.899999999999999" customHeight="1" x14ac:dyDescent="0.35">
      <c r="A140"/>
      <c r="B140" s="70"/>
      <c r="C140" s="157" t="s">
        <v>109</v>
      </c>
      <c r="D140" s="287">
        <v>3</v>
      </c>
      <c r="E140" s="250">
        <f>SUM(E141:E143)</f>
        <v>470</v>
      </c>
      <c r="F140" s="274"/>
      <c r="G140" s="270"/>
      <c r="H140" s="271"/>
      <c r="I140" s="25"/>
      <c r="J140" s="272"/>
      <c r="K140" s="273"/>
      <c r="L140" s="271"/>
      <c r="M140" s="270"/>
      <c r="N140" s="274"/>
      <c r="O140" s="275"/>
      <c r="P140" s="276"/>
      <c r="Q140" s="289"/>
      <c r="R140" s="308"/>
      <c r="S140" s="292"/>
      <c r="T140" s="271"/>
      <c r="U140" s="189">
        <f>SUM(F140:T140)</f>
        <v>0</v>
      </c>
      <c r="V140" s="189">
        <f>U140*D140</f>
        <v>0</v>
      </c>
      <c r="W140" s="67">
        <f>U140*E140</f>
        <v>0</v>
      </c>
    </row>
    <row r="141" spans="1:23" ht="17.100000000000001" customHeight="1" x14ac:dyDescent="0.35">
      <c r="A141" s="71"/>
      <c r="B141" s="70"/>
      <c r="C141" s="279" t="s">
        <v>14</v>
      </c>
      <c r="D141" s="132">
        <v>1</v>
      </c>
      <c r="E141" s="92">
        <v>180</v>
      </c>
      <c r="F141" s="297"/>
      <c r="G141" s="299"/>
      <c r="H141" s="294"/>
      <c r="I141" s="301"/>
      <c r="J141" s="303"/>
      <c r="K141" s="312"/>
      <c r="L141" s="294"/>
      <c r="M141" s="299"/>
      <c r="N141" s="297"/>
      <c r="O141" s="277"/>
      <c r="P141" s="305"/>
      <c r="Q141" s="288"/>
      <c r="R141" s="307"/>
      <c r="S141" s="291"/>
      <c r="T141" s="294"/>
      <c r="U141" s="235"/>
      <c r="V141" s="80">
        <f t="shared" si="2"/>
        <v>0</v>
      </c>
      <c r="W141" s="66">
        <f>V141*E141</f>
        <v>0</v>
      </c>
    </row>
    <row r="142" spans="1:23" ht="17.100000000000001" customHeight="1" x14ac:dyDescent="0.35">
      <c r="A142" s="69"/>
      <c r="B142" s="70"/>
      <c r="C142" s="279" t="s">
        <v>15</v>
      </c>
      <c r="D142" s="132">
        <v>1</v>
      </c>
      <c r="E142" s="92">
        <v>160</v>
      </c>
      <c r="F142" s="297"/>
      <c r="G142" s="299"/>
      <c r="H142" s="294"/>
      <c r="I142" s="301"/>
      <c r="J142" s="303"/>
      <c r="K142" s="312"/>
      <c r="L142" s="294"/>
      <c r="M142" s="299"/>
      <c r="N142" s="297"/>
      <c r="O142" s="277"/>
      <c r="P142" s="305"/>
      <c r="Q142" s="288"/>
      <c r="R142" s="307"/>
      <c r="S142" s="291"/>
      <c r="T142" s="294"/>
      <c r="U142" s="235"/>
      <c r="V142" s="80">
        <f t="shared" si="2"/>
        <v>0</v>
      </c>
      <c r="W142" s="66">
        <f>V142*E142</f>
        <v>0</v>
      </c>
    </row>
    <row r="143" spans="1:23" ht="17.100000000000001" customHeight="1" x14ac:dyDescent="0.35">
      <c r="A143" s="71"/>
      <c r="B143" s="72"/>
      <c r="C143" s="75" t="s">
        <v>16</v>
      </c>
      <c r="D143" s="133">
        <v>1</v>
      </c>
      <c r="E143" s="92">
        <v>130</v>
      </c>
      <c r="F143" s="297"/>
      <c r="G143" s="299"/>
      <c r="H143" s="294"/>
      <c r="I143" s="301"/>
      <c r="J143" s="303"/>
      <c r="K143" s="312"/>
      <c r="L143" s="294"/>
      <c r="M143" s="299"/>
      <c r="N143" s="297"/>
      <c r="O143" s="277"/>
      <c r="P143" s="305"/>
      <c r="Q143" s="288"/>
      <c r="R143" s="307"/>
      <c r="S143" s="291"/>
      <c r="T143" s="294"/>
      <c r="U143" s="235"/>
      <c r="V143" s="80">
        <f t="shared" si="2"/>
        <v>0</v>
      </c>
      <c r="W143" s="66">
        <f>V143*E143</f>
        <v>0</v>
      </c>
    </row>
    <row r="144" spans="1:23" ht="17.100000000000001" customHeight="1" thickBot="1" x14ac:dyDescent="0.4">
      <c r="A144" s="73"/>
      <c r="B144" s="74"/>
      <c r="C144" s="77"/>
      <c r="D144" s="77"/>
      <c r="E144" s="138"/>
      <c r="F144" s="41"/>
      <c r="G144" s="42"/>
      <c r="H144" s="43"/>
      <c r="I144" s="44"/>
      <c r="J144" s="59"/>
      <c r="K144" s="45"/>
      <c r="L144" s="43"/>
      <c r="M144" s="42"/>
      <c r="N144" s="41"/>
      <c r="O144" s="46"/>
      <c r="P144" s="47"/>
      <c r="Q144" s="48"/>
      <c r="R144" s="49"/>
      <c r="S144" s="50"/>
      <c r="T144" s="43"/>
      <c r="U144" s="324"/>
      <c r="V144" s="323"/>
      <c r="W144" s="325"/>
    </row>
    <row r="145" spans="1:23" ht="18.899999999999999" customHeight="1" x14ac:dyDescent="0.35">
      <c r="A145"/>
      <c r="B145" s="70"/>
      <c r="C145" s="157" t="s">
        <v>110</v>
      </c>
      <c r="D145" s="287">
        <v>4</v>
      </c>
      <c r="E145" s="250">
        <f>SUM(E146:E149)</f>
        <v>810</v>
      </c>
      <c r="F145" s="274"/>
      <c r="G145" s="270"/>
      <c r="H145" s="271"/>
      <c r="I145" s="25"/>
      <c r="J145" s="272"/>
      <c r="K145" s="273"/>
      <c r="L145" s="271"/>
      <c r="M145" s="270"/>
      <c r="N145" s="274"/>
      <c r="O145" s="275"/>
      <c r="P145" s="276"/>
      <c r="Q145" s="289"/>
      <c r="R145" s="308"/>
      <c r="S145" s="292"/>
      <c r="T145" s="271"/>
      <c r="U145" s="346">
        <f>SUM(F145:T145)</f>
        <v>0</v>
      </c>
      <c r="V145" s="189">
        <f>U145*D145</f>
        <v>0</v>
      </c>
      <c r="W145" s="68">
        <f>U145*E145</f>
        <v>0</v>
      </c>
    </row>
    <row r="146" spans="1:23" ht="17.100000000000001" customHeight="1" x14ac:dyDescent="0.35">
      <c r="A146" s="71"/>
      <c r="B146" s="70"/>
      <c r="C146" s="279" t="s">
        <v>14</v>
      </c>
      <c r="D146" s="132">
        <v>1</v>
      </c>
      <c r="E146" s="92">
        <v>165</v>
      </c>
      <c r="F146" s="297"/>
      <c r="G146" s="299"/>
      <c r="H146" s="294"/>
      <c r="I146" s="301"/>
      <c r="J146" s="303"/>
      <c r="K146" s="312"/>
      <c r="L146" s="294"/>
      <c r="M146" s="299"/>
      <c r="N146" s="297"/>
      <c r="O146" s="277"/>
      <c r="P146" s="305"/>
      <c r="Q146" s="288"/>
      <c r="R146" s="307"/>
      <c r="S146" s="291"/>
      <c r="T146" s="294"/>
      <c r="V146" s="80">
        <f t="shared" ref="V146:V162" si="3">SUM(F146:T146)</f>
        <v>0</v>
      </c>
      <c r="W146" s="66">
        <f>V146*E146</f>
        <v>0</v>
      </c>
    </row>
    <row r="147" spans="1:23" ht="17.100000000000001" customHeight="1" x14ac:dyDescent="0.35">
      <c r="A147" s="69"/>
      <c r="B147" s="70"/>
      <c r="C147" s="279" t="s">
        <v>15</v>
      </c>
      <c r="D147" s="132">
        <v>1</v>
      </c>
      <c r="E147" s="92">
        <v>165</v>
      </c>
      <c r="F147" s="297"/>
      <c r="G147" s="299"/>
      <c r="H147" s="294"/>
      <c r="I147" s="301"/>
      <c r="J147" s="303"/>
      <c r="K147" s="312"/>
      <c r="L147" s="294"/>
      <c r="M147" s="299"/>
      <c r="N147" s="297"/>
      <c r="O147" s="277"/>
      <c r="P147" s="305"/>
      <c r="Q147" s="288"/>
      <c r="R147" s="307"/>
      <c r="S147" s="291"/>
      <c r="T147" s="294"/>
      <c r="V147" s="80">
        <f t="shared" si="3"/>
        <v>0</v>
      </c>
      <c r="W147" s="66">
        <f>V147*E147</f>
        <v>0</v>
      </c>
    </row>
    <row r="148" spans="1:23" ht="17.100000000000001" customHeight="1" x14ac:dyDescent="0.35">
      <c r="A148" s="71"/>
      <c r="B148" s="72"/>
      <c r="C148" s="75" t="s">
        <v>16</v>
      </c>
      <c r="D148" s="133">
        <v>1</v>
      </c>
      <c r="E148" s="92">
        <v>180</v>
      </c>
      <c r="F148" s="297"/>
      <c r="G148" s="299"/>
      <c r="H148" s="294"/>
      <c r="I148" s="301"/>
      <c r="J148" s="303"/>
      <c r="K148" s="312"/>
      <c r="L148" s="294"/>
      <c r="M148" s="299"/>
      <c r="N148" s="297"/>
      <c r="O148" s="277"/>
      <c r="P148" s="305"/>
      <c r="Q148" s="288"/>
      <c r="R148" s="307"/>
      <c r="S148" s="291"/>
      <c r="T148" s="294"/>
      <c r="V148" s="80">
        <f t="shared" si="3"/>
        <v>0</v>
      </c>
      <c r="W148" s="66">
        <f>V148*E148</f>
        <v>0</v>
      </c>
    </row>
    <row r="149" spans="1:23" ht="17.100000000000001" customHeight="1" x14ac:dyDescent="0.35">
      <c r="A149" s="3"/>
      <c r="B149" s="76"/>
      <c r="C149" s="75" t="s">
        <v>17</v>
      </c>
      <c r="D149" s="133">
        <v>1</v>
      </c>
      <c r="E149" s="92">
        <v>300</v>
      </c>
      <c r="F149" s="297"/>
      <c r="G149" s="299"/>
      <c r="H149" s="294"/>
      <c r="I149" s="301"/>
      <c r="J149" s="303"/>
      <c r="K149" s="312"/>
      <c r="L149" s="294"/>
      <c r="M149" s="299"/>
      <c r="N149" s="297"/>
      <c r="O149" s="277"/>
      <c r="P149" s="305"/>
      <c r="Q149" s="288"/>
      <c r="R149" s="307"/>
      <c r="S149" s="291"/>
      <c r="T149" s="294"/>
      <c r="V149" s="80">
        <f t="shared" si="3"/>
        <v>0</v>
      </c>
      <c r="W149" s="66">
        <f>V149*E149</f>
        <v>0</v>
      </c>
    </row>
    <row r="150" spans="1:23" ht="17.100000000000001" customHeight="1" thickBot="1" x14ac:dyDescent="0.4">
      <c r="A150" s="73"/>
      <c r="B150" s="74"/>
      <c r="C150" s="77"/>
      <c r="D150" s="77"/>
      <c r="E150" s="123"/>
      <c r="F150" s="41"/>
      <c r="G150" s="42"/>
      <c r="H150" s="43"/>
      <c r="I150" s="44"/>
      <c r="J150" s="59"/>
      <c r="K150" s="45"/>
      <c r="L150" s="43"/>
      <c r="M150" s="42"/>
      <c r="N150" s="41"/>
      <c r="O150" s="46"/>
      <c r="P150" s="47"/>
      <c r="Q150" s="48"/>
      <c r="R150" s="49"/>
      <c r="S150" s="50"/>
      <c r="T150" s="43"/>
      <c r="U150" s="347"/>
      <c r="V150" s="323"/>
      <c r="W150" s="325"/>
    </row>
    <row r="151" spans="1:23" ht="18.899999999999999" customHeight="1" x14ac:dyDescent="0.35">
      <c r="A151"/>
      <c r="B151" s="70"/>
      <c r="C151" s="157" t="s">
        <v>111</v>
      </c>
      <c r="D151" s="286">
        <v>5</v>
      </c>
      <c r="E151" s="250">
        <f>SUM(E152:E156)</f>
        <v>600</v>
      </c>
      <c r="F151" s="274"/>
      <c r="G151" s="270"/>
      <c r="H151" s="271"/>
      <c r="I151" s="25"/>
      <c r="J151" s="272"/>
      <c r="K151" s="273"/>
      <c r="L151" s="271"/>
      <c r="M151" s="270"/>
      <c r="N151" s="274"/>
      <c r="O151" s="275"/>
      <c r="P151" s="276"/>
      <c r="Q151" s="289"/>
      <c r="R151" s="308"/>
      <c r="S151" s="292"/>
      <c r="T151" s="271"/>
      <c r="U151" s="189">
        <f>SUM(F151:T151)</f>
        <v>0</v>
      </c>
      <c r="V151" s="189">
        <f>U151*D151</f>
        <v>0</v>
      </c>
      <c r="W151" s="67">
        <f>U151*E151</f>
        <v>0</v>
      </c>
    </row>
    <row r="152" spans="1:23" ht="17.100000000000001" customHeight="1" x14ac:dyDescent="0.35">
      <c r="A152" s="71"/>
      <c r="B152" s="70"/>
      <c r="C152" s="279" t="s">
        <v>14</v>
      </c>
      <c r="D152" s="279">
        <v>1</v>
      </c>
      <c r="E152" s="92">
        <v>120</v>
      </c>
      <c r="F152" s="297"/>
      <c r="G152" s="299"/>
      <c r="H152" s="294"/>
      <c r="I152" s="301"/>
      <c r="J152" s="303"/>
      <c r="K152" s="312"/>
      <c r="L152" s="294"/>
      <c r="M152" s="299"/>
      <c r="N152" s="297"/>
      <c r="O152" s="277"/>
      <c r="P152" s="305"/>
      <c r="Q152" s="288"/>
      <c r="R152" s="307"/>
      <c r="S152" s="291"/>
      <c r="T152" s="294"/>
      <c r="U152" s="235"/>
      <c r="V152" s="80">
        <f t="shared" si="3"/>
        <v>0</v>
      </c>
      <c r="W152" s="66">
        <f>V152*E152</f>
        <v>0</v>
      </c>
    </row>
    <row r="153" spans="1:23" ht="17.100000000000001" customHeight="1" x14ac:dyDescent="0.35">
      <c r="A153" s="69"/>
      <c r="B153" s="70"/>
      <c r="C153" s="279" t="s">
        <v>15</v>
      </c>
      <c r="D153" s="279">
        <v>1</v>
      </c>
      <c r="E153" s="92">
        <v>120</v>
      </c>
      <c r="F153" s="297"/>
      <c r="G153" s="299"/>
      <c r="H153" s="294"/>
      <c r="I153" s="301"/>
      <c r="J153" s="303"/>
      <c r="K153" s="312"/>
      <c r="L153" s="294"/>
      <c r="M153" s="299"/>
      <c r="N153" s="297"/>
      <c r="O153" s="277"/>
      <c r="P153" s="305"/>
      <c r="Q153" s="288"/>
      <c r="R153" s="307"/>
      <c r="S153" s="291"/>
      <c r="T153" s="294"/>
      <c r="U153" s="235"/>
      <c r="V153" s="80">
        <f t="shared" si="3"/>
        <v>0</v>
      </c>
      <c r="W153" s="66">
        <f>V153*E153</f>
        <v>0</v>
      </c>
    </row>
    <row r="154" spans="1:23" ht="17.100000000000001" customHeight="1" x14ac:dyDescent="0.35">
      <c r="A154" s="71"/>
      <c r="B154" s="72"/>
      <c r="C154" s="75" t="s">
        <v>16</v>
      </c>
      <c r="D154" s="75">
        <v>1</v>
      </c>
      <c r="E154" s="92">
        <v>120</v>
      </c>
      <c r="F154" s="297"/>
      <c r="G154" s="299"/>
      <c r="H154" s="294"/>
      <c r="I154" s="301"/>
      <c r="J154" s="303"/>
      <c r="K154" s="312"/>
      <c r="L154" s="294"/>
      <c r="M154" s="299"/>
      <c r="N154" s="297"/>
      <c r="O154" s="277"/>
      <c r="P154" s="305"/>
      <c r="Q154" s="288"/>
      <c r="R154" s="307"/>
      <c r="S154" s="291"/>
      <c r="T154" s="294"/>
      <c r="U154" s="235"/>
      <c r="V154" s="80">
        <f t="shared" si="3"/>
        <v>0</v>
      </c>
      <c r="W154" s="66">
        <f>V154*E154</f>
        <v>0</v>
      </c>
    </row>
    <row r="155" spans="1:23" ht="17.100000000000001" customHeight="1" x14ac:dyDescent="0.35">
      <c r="A155" s="3"/>
      <c r="B155" s="76"/>
      <c r="C155" s="75" t="s">
        <v>17</v>
      </c>
      <c r="D155" s="279">
        <v>1</v>
      </c>
      <c r="E155" s="92">
        <v>120</v>
      </c>
      <c r="F155" s="297"/>
      <c r="G155" s="299"/>
      <c r="H155" s="294"/>
      <c r="I155" s="301"/>
      <c r="J155" s="303"/>
      <c r="K155" s="312"/>
      <c r="L155" s="294"/>
      <c r="M155" s="299"/>
      <c r="N155" s="297"/>
      <c r="O155" s="277"/>
      <c r="P155" s="305"/>
      <c r="Q155" s="288"/>
      <c r="R155" s="307"/>
      <c r="S155" s="291"/>
      <c r="T155" s="294"/>
      <c r="U155" s="322"/>
      <c r="V155" s="80">
        <f t="shared" si="3"/>
        <v>0</v>
      </c>
      <c r="W155" s="66">
        <f>V155*E155</f>
        <v>0</v>
      </c>
    </row>
    <row r="156" spans="1:23" ht="17.100000000000001" customHeight="1" thickBot="1" x14ac:dyDescent="0.4">
      <c r="A156" s="73"/>
      <c r="B156" s="74"/>
      <c r="C156" s="77" t="s">
        <v>18</v>
      </c>
      <c r="D156" s="77">
        <v>1</v>
      </c>
      <c r="E156" s="93">
        <v>120</v>
      </c>
      <c r="F156" s="41"/>
      <c r="G156" s="42"/>
      <c r="H156" s="43"/>
      <c r="I156" s="44"/>
      <c r="J156" s="59"/>
      <c r="K156" s="45"/>
      <c r="L156" s="43"/>
      <c r="M156" s="42"/>
      <c r="N156" s="41"/>
      <c r="O156" s="46"/>
      <c r="P156" s="47"/>
      <c r="Q156" s="48"/>
      <c r="R156" s="49"/>
      <c r="S156" s="50"/>
      <c r="T156" s="43"/>
      <c r="U156" s="348"/>
      <c r="V156" s="323">
        <f t="shared" si="3"/>
        <v>0</v>
      </c>
      <c r="W156" s="325">
        <f>V156*E156</f>
        <v>0</v>
      </c>
    </row>
    <row r="157" spans="1:23" ht="18.899999999999999" customHeight="1" x14ac:dyDescent="0.35">
      <c r="A157"/>
      <c r="B157" s="70"/>
      <c r="C157" s="157" t="s">
        <v>112</v>
      </c>
      <c r="D157" s="287">
        <v>5</v>
      </c>
      <c r="E157" s="250">
        <f>SUM(E158:E162)</f>
        <v>725</v>
      </c>
      <c r="F157" s="274"/>
      <c r="G157" s="270"/>
      <c r="H157" s="271"/>
      <c r="I157" s="25"/>
      <c r="J157" s="272"/>
      <c r="K157" s="273"/>
      <c r="L157" s="271"/>
      <c r="M157" s="270"/>
      <c r="N157" s="274"/>
      <c r="O157" s="275"/>
      <c r="P157" s="276"/>
      <c r="Q157" s="289"/>
      <c r="R157" s="308"/>
      <c r="S157" s="292"/>
      <c r="T157" s="271"/>
      <c r="U157" s="189">
        <f>SUM(F157:T157)</f>
        <v>0</v>
      </c>
      <c r="V157" s="189">
        <f>U157*D157</f>
        <v>0</v>
      </c>
      <c r="W157" s="67">
        <f>U157*E157</f>
        <v>0</v>
      </c>
    </row>
    <row r="158" spans="1:23" ht="17.100000000000001" customHeight="1" x14ac:dyDescent="0.35">
      <c r="A158" s="71"/>
      <c r="B158" s="70"/>
      <c r="C158" s="279" t="s">
        <v>14</v>
      </c>
      <c r="D158" s="132">
        <v>1</v>
      </c>
      <c r="E158" s="92">
        <v>145</v>
      </c>
      <c r="F158" s="297"/>
      <c r="G158" s="299"/>
      <c r="H158" s="294"/>
      <c r="I158" s="301"/>
      <c r="J158" s="303"/>
      <c r="K158" s="312"/>
      <c r="L158" s="294"/>
      <c r="M158" s="299"/>
      <c r="N158" s="297"/>
      <c r="O158" s="277"/>
      <c r="P158" s="305"/>
      <c r="Q158" s="288"/>
      <c r="R158" s="307"/>
      <c r="S158" s="291"/>
      <c r="T158" s="294"/>
      <c r="U158" s="235"/>
      <c r="V158" s="80">
        <f>SUM(F158:T158)</f>
        <v>0</v>
      </c>
      <c r="W158" s="66">
        <f>V158*E158</f>
        <v>0</v>
      </c>
    </row>
    <row r="159" spans="1:23" ht="17.100000000000001" customHeight="1" x14ac:dyDescent="0.35">
      <c r="A159" s="69"/>
      <c r="B159" s="70"/>
      <c r="C159" s="279" t="s">
        <v>15</v>
      </c>
      <c r="D159" s="132">
        <v>1</v>
      </c>
      <c r="E159" s="92">
        <v>145</v>
      </c>
      <c r="F159" s="297"/>
      <c r="G159" s="299"/>
      <c r="H159" s="294"/>
      <c r="I159" s="301"/>
      <c r="J159" s="303"/>
      <c r="K159" s="312"/>
      <c r="L159" s="294"/>
      <c r="M159" s="299"/>
      <c r="N159" s="297"/>
      <c r="O159" s="277"/>
      <c r="P159" s="305"/>
      <c r="Q159" s="288"/>
      <c r="R159" s="307"/>
      <c r="S159" s="291"/>
      <c r="T159" s="294"/>
      <c r="U159" s="235"/>
      <c r="V159" s="80">
        <f t="shared" si="3"/>
        <v>0</v>
      </c>
      <c r="W159" s="66">
        <f>V159*E159</f>
        <v>0</v>
      </c>
    </row>
    <row r="160" spans="1:23" ht="17.100000000000001" customHeight="1" x14ac:dyDescent="0.35">
      <c r="A160" s="71"/>
      <c r="B160" s="72"/>
      <c r="C160" s="75" t="s">
        <v>16</v>
      </c>
      <c r="D160" s="133">
        <v>1</v>
      </c>
      <c r="E160" s="92">
        <v>145</v>
      </c>
      <c r="F160" s="297"/>
      <c r="G160" s="299"/>
      <c r="H160" s="294"/>
      <c r="I160" s="301"/>
      <c r="J160" s="303"/>
      <c r="K160" s="312"/>
      <c r="L160" s="294"/>
      <c r="M160" s="299"/>
      <c r="N160" s="297"/>
      <c r="O160" s="277"/>
      <c r="P160" s="305"/>
      <c r="Q160" s="288"/>
      <c r="R160" s="307"/>
      <c r="S160" s="291"/>
      <c r="T160" s="294"/>
      <c r="U160" s="235"/>
      <c r="V160" s="80">
        <f t="shared" si="3"/>
        <v>0</v>
      </c>
      <c r="W160" s="66">
        <f>V160*E160</f>
        <v>0</v>
      </c>
    </row>
    <row r="161" spans="1:26" ht="17.100000000000001" customHeight="1" x14ac:dyDescent="0.35">
      <c r="A161" s="3"/>
      <c r="B161" s="76"/>
      <c r="C161" s="75" t="s">
        <v>17</v>
      </c>
      <c r="D161" s="134">
        <v>1</v>
      </c>
      <c r="E161" s="144">
        <v>145</v>
      </c>
      <c r="F161" s="297"/>
      <c r="G161" s="299"/>
      <c r="H161" s="294"/>
      <c r="I161" s="301"/>
      <c r="J161" s="303"/>
      <c r="K161" s="312"/>
      <c r="L161" s="294"/>
      <c r="M161" s="299"/>
      <c r="N161" s="297"/>
      <c r="O161" s="277"/>
      <c r="P161" s="305"/>
      <c r="Q161" s="288"/>
      <c r="R161" s="307"/>
      <c r="S161" s="291"/>
      <c r="T161" s="294"/>
      <c r="U161" s="322"/>
      <c r="V161" s="80">
        <f t="shared" si="3"/>
        <v>0</v>
      </c>
      <c r="W161" s="66">
        <f>V161*E161</f>
        <v>0</v>
      </c>
    </row>
    <row r="162" spans="1:26" ht="17.100000000000001" customHeight="1" thickBot="1" x14ac:dyDescent="0.4">
      <c r="A162" s="73"/>
      <c r="B162" s="74"/>
      <c r="C162" s="77" t="s">
        <v>18</v>
      </c>
      <c r="D162" s="135">
        <v>1</v>
      </c>
      <c r="E162" s="93">
        <v>145</v>
      </c>
      <c r="F162" s="41"/>
      <c r="G162" s="42"/>
      <c r="H162" s="43"/>
      <c r="I162" s="44"/>
      <c r="J162" s="59"/>
      <c r="K162" s="45"/>
      <c r="L162" s="43"/>
      <c r="M162" s="42"/>
      <c r="N162" s="41"/>
      <c r="O162" s="46"/>
      <c r="P162" s="47"/>
      <c r="Q162" s="48"/>
      <c r="R162" s="49"/>
      <c r="S162" s="50"/>
      <c r="T162" s="43"/>
      <c r="U162" s="348"/>
      <c r="V162" s="323">
        <f t="shared" si="3"/>
        <v>0</v>
      </c>
      <c r="W162" s="325">
        <f>V162*E162</f>
        <v>0</v>
      </c>
    </row>
    <row r="163" spans="1:26" ht="18" x14ac:dyDescent="0.35">
      <c r="A163" s="69"/>
      <c r="B163" s="70"/>
      <c r="C163" s="1"/>
      <c r="D163" s="529">
        <v>5</v>
      </c>
      <c r="E163" s="531">
        <v>450</v>
      </c>
      <c r="F163" s="485"/>
      <c r="G163" s="482"/>
      <c r="H163" s="556"/>
      <c r="I163" s="635"/>
      <c r="J163" s="638"/>
      <c r="K163" s="641"/>
      <c r="L163" s="556"/>
      <c r="M163" s="482"/>
      <c r="N163" s="485"/>
      <c r="O163" s="549"/>
      <c r="P163" s="540"/>
      <c r="Q163" s="543"/>
      <c r="R163" s="546"/>
      <c r="S163" s="553"/>
      <c r="T163" s="556"/>
      <c r="U163" s="560">
        <f>SUM(F163:T166)</f>
        <v>0</v>
      </c>
      <c r="V163" s="560">
        <f>U163*D163</f>
        <v>0</v>
      </c>
      <c r="W163" s="575">
        <f>U163*E163</f>
        <v>0</v>
      </c>
    </row>
    <row r="164" spans="1:26" ht="18.600000000000001" thickBot="1" x14ac:dyDescent="0.4">
      <c r="A164"/>
      <c r="B164" s="72"/>
      <c r="C164" s="296" t="s">
        <v>210</v>
      </c>
      <c r="D164" s="529"/>
      <c r="E164" s="531"/>
      <c r="F164" s="485"/>
      <c r="G164" s="482"/>
      <c r="H164" s="556"/>
      <c r="I164" s="635"/>
      <c r="J164" s="638"/>
      <c r="K164" s="641"/>
      <c r="L164" s="556"/>
      <c r="M164" s="482"/>
      <c r="N164" s="485"/>
      <c r="O164" s="549"/>
      <c r="P164" s="540"/>
      <c r="Q164" s="543"/>
      <c r="R164" s="546"/>
      <c r="S164" s="553"/>
      <c r="T164" s="556"/>
      <c r="U164" s="560"/>
      <c r="V164" s="560"/>
      <c r="W164" s="575"/>
    </row>
    <row r="165" spans="1:26" ht="18" x14ac:dyDescent="0.35">
      <c r="A165" s="71"/>
      <c r="B165" s="72"/>
      <c r="C165" s="161" t="s">
        <v>211</v>
      </c>
      <c r="D165" s="529"/>
      <c r="E165" s="531"/>
      <c r="F165" s="485"/>
      <c r="G165" s="482"/>
      <c r="H165" s="556"/>
      <c r="I165" s="635"/>
      <c r="J165" s="638"/>
      <c r="K165" s="641"/>
      <c r="L165" s="556"/>
      <c r="M165" s="482"/>
      <c r="N165" s="485"/>
      <c r="O165" s="549"/>
      <c r="P165" s="540"/>
      <c r="Q165" s="543"/>
      <c r="R165" s="546"/>
      <c r="S165" s="553"/>
      <c r="T165" s="556"/>
      <c r="U165" s="560"/>
      <c r="V165" s="560"/>
      <c r="W165" s="575"/>
      <c r="X165" s="386" t="s">
        <v>124</v>
      </c>
      <c r="Y165" s="387"/>
      <c r="Z165" s="388"/>
    </row>
    <row r="166" spans="1:26" ht="18.600000000000001" thickBot="1" x14ac:dyDescent="0.4">
      <c r="A166" s="73"/>
      <c r="B166" s="74"/>
      <c r="C166" s="198"/>
      <c r="D166" s="530"/>
      <c r="E166" s="532"/>
      <c r="F166" s="486"/>
      <c r="G166" s="483"/>
      <c r="H166" s="557"/>
      <c r="I166" s="636"/>
      <c r="J166" s="639"/>
      <c r="K166" s="642"/>
      <c r="L166" s="557"/>
      <c r="M166" s="483"/>
      <c r="N166" s="486"/>
      <c r="O166" s="550"/>
      <c r="P166" s="541"/>
      <c r="Q166" s="544"/>
      <c r="R166" s="547"/>
      <c r="S166" s="554"/>
      <c r="T166" s="557"/>
      <c r="U166" s="561"/>
      <c r="V166" s="561"/>
      <c r="W166" s="576"/>
      <c r="X166" s="227" t="s">
        <v>19</v>
      </c>
      <c r="Y166" s="165" t="s">
        <v>20</v>
      </c>
      <c r="Z166" s="24" t="s">
        <v>180</v>
      </c>
    </row>
    <row r="167" spans="1:26" ht="18.75" customHeight="1" x14ac:dyDescent="0.35">
      <c r="A167"/>
      <c r="B167" s="70"/>
      <c r="C167" s="115"/>
      <c r="D167" s="529">
        <v>5</v>
      </c>
      <c r="E167" s="531">
        <v>590</v>
      </c>
      <c r="F167" s="485"/>
      <c r="G167" s="482"/>
      <c r="H167" s="556"/>
      <c r="I167" s="635"/>
      <c r="J167" s="638"/>
      <c r="K167" s="641"/>
      <c r="L167" s="556"/>
      <c r="M167" s="482"/>
      <c r="N167" s="485"/>
      <c r="O167" s="549"/>
      <c r="P167" s="540"/>
      <c r="Q167" s="543"/>
      <c r="R167" s="546"/>
      <c r="S167" s="553"/>
      <c r="T167" s="556"/>
      <c r="U167" s="560">
        <f>SUM(F167:T170)</f>
        <v>0</v>
      </c>
      <c r="V167" s="560">
        <f>U167*D167</f>
        <v>0</v>
      </c>
      <c r="W167" s="575">
        <f>U167*E167</f>
        <v>0</v>
      </c>
      <c r="X167" s="682"/>
      <c r="Y167" s="582"/>
      <c r="Z167" s="676"/>
    </row>
    <row r="168" spans="1:26" ht="18.75" customHeight="1" x14ac:dyDescent="0.35">
      <c r="A168" s="71"/>
      <c r="B168" s="159"/>
      <c r="C168" s="160" t="s">
        <v>113</v>
      </c>
      <c r="D168" s="529"/>
      <c r="E168" s="531"/>
      <c r="F168" s="485"/>
      <c r="G168" s="482"/>
      <c r="H168" s="556"/>
      <c r="I168" s="635"/>
      <c r="J168" s="638"/>
      <c r="K168" s="641"/>
      <c r="L168" s="556"/>
      <c r="M168" s="482"/>
      <c r="N168" s="485"/>
      <c r="O168" s="549"/>
      <c r="P168" s="540"/>
      <c r="Q168" s="543"/>
      <c r="R168" s="546"/>
      <c r="S168" s="553"/>
      <c r="T168" s="556"/>
      <c r="U168" s="560"/>
      <c r="V168" s="560"/>
      <c r="W168" s="575"/>
      <c r="X168" s="683"/>
      <c r="Y168" s="583"/>
      <c r="Z168" s="677"/>
    </row>
    <row r="169" spans="1:26" ht="18.75" customHeight="1" x14ac:dyDescent="0.35">
      <c r="A169" s="71"/>
      <c r="B169" s="159"/>
      <c r="C169" s="161" t="s">
        <v>189</v>
      </c>
      <c r="D169" s="529"/>
      <c r="E169" s="531"/>
      <c r="F169" s="485"/>
      <c r="G169" s="482"/>
      <c r="H169" s="556"/>
      <c r="I169" s="635"/>
      <c r="J169" s="638"/>
      <c r="K169" s="641"/>
      <c r="L169" s="556"/>
      <c r="M169" s="482"/>
      <c r="N169" s="485"/>
      <c r="O169" s="549"/>
      <c r="P169" s="540"/>
      <c r="Q169" s="543"/>
      <c r="R169" s="546"/>
      <c r="S169" s="553"/>
      <c r="T169" s="556"/>
      <c r="U169" s="560"/>
      <c r="V169" s="560"/>
      <c r="W169" s="575"/>
      <c r="X169" s="683"/>
      <c r="Y169" s="583"/>
      <c r="Z169" s="677"/>
    </row>
    <row r="170" spans="1:26" ht="18.75" customHeight="1" thickBot="1" x14ac:dyDescent="0.4">
      <c r="A170" s="73"/>
      <c r="B170" s="74"/>
      <c r="C170" s="116"/>
      <c r="D170" s="530"/>
      <c r="E170" s="532"/>
      <c r="F170" s="486"/>
      <c r="G170" s="483"/>
      <c r="H170" s="557"/>
      <c r="I170" s="636"/>
      <c r="J170" s="639"/>
      <c r="K170" s="642"/>
      <c r="L170" s="557"/>
      <c r="M170" s="483"/>
      <c r="N170" s="486"/>
      <c r="O170" s="550"/>
      <c r="P170" s="541"/>
      <c r="Q170" s="544"/>
      <c r="R170" s="547"/>
      <c r="S170" s="554"/>
      <c r="T170" s="557"/>
      <c r="U170" s="561"/>
      <c r="V170" s="561"/>
      <c r="W170" s="576"/>
      <c r="X170" s="684"/>
      <c r="Y170" s="584"/>
      <c r="Z170" s="678"/>
    </row>
    <row r="171" spans="1:26" ht="12" customHeight="1" x14ac:dyDescent="0.35">
      <c r="A171" s="69"/>
      <c r="B171" s="70"/>
      <c r="C171" s="157" t="s">
        <v>213</v>
      </c>
      <c r="D171" s="443">
        <v>4</v>
      </c>
      <c r="E171" s="445">
        <f>SUM(E173:E176)</f>
        <v>720</v>
      </c>
      <c r="F171" s="405"/>
      <c r="G171" s="395"/>
      <c r="H171" s="397"/>
      <c r="I171" s="399"/>
      <c r="J171" s="401"/>
      <c r="K171" s="403"/>
      <c r="L171" s="397"/>
      <c r="M171" s="395"/>
      <c r="N171" s="405"/>
      <c r="O171" s="407"/>
      <c r="P171" s="408"/>
      <c r="Q171" s="410"/>
      <c r="R171" s="412"/>
      <c r="S171" s="414"/>
      <c r="T171" s="271"/>
      <c r="U171" s="441">
        <f>SUM(F171:T171)</f>
        <v>0</v>
      </c>
      <c r="V171" s="461">
        <f>U171*D171</f>
        <v>0</v>
      </c>
      <c r="W171" s="489">
        <f>U171*E171</f>
        <v>0</v>
      </c>
      <c r="X171" s="68"/>
      <c r="Y171" s="36"/>
    </row>
    <row r="172" spans="1:26" ht="12" customHeight="1" x14ac:dyDescent="0.35">
      <c r="A172" s="188"/>
      <c r="B172" s="70"/>
      <c r="C172" s="107" t="s">
        <v>212</v>
      </c>
      <c r="D172" s="444"/>
      <c r="E172" s="446"/>
      <c r="F172" s="406"/>
      <c r="G172" s="396"/>
      <c r="H172" s="398"/>
      <c r="I172" s="400"/>
      <c r="J172" s="402"/>
      <c r="K172" s="404"/>
      <c r="L172" s="398"/>
      <c r="M172" s="396"/>
      <c r="N172" s="406"/>
      <c r="O172" s="382"/>
      <c r="P172" s="409"/>
      <c r="Q172" s="411"/>
      <c r="R172" s="413"/>
      <c r="S172" s="415"/>
      <c r="T172" s="271"/>
      <c r="U172" s="442"/>
      <c r="V172" s="462"/>
      <c r="W172" s="490"/>
      <c r="X172" s="68"/>
      <c r="Y172" s="36"/>
    </row>
    <row r="173" spans="1:26" ht="17.100000000000001" customHeight="1" x14ac:dyDescent="0.35">
      <c r="A173"/>
      <c r="B173" s="70"/>
      <c r="C173" s="279" t="s">
        <v>14</v>
      </c>
      <c r="D173" s="132">
        <v>1</v>
      </c>
      <c r="E173" s="92">
        <v>180</v>
      </c>
      <c r="F173" s="297"/>
      <c r="G173" s="299"/>
      <c r="H173" s="294"/>
      <c r="I173" s="301"/>
      <c r="J173" s="303"/>
      <c r="K173" s="312"/>
      <c r="L173" s="294"/>
      <c r="M173" s="299"/>
      <c r="N173" s="297"/>
      <c r="O173" s="277"/>
      <c r="P173" s="305"/>
      <c r="Q173" s="288"/>
      <c r="R173" s="307"/>
      <c r="S173" s="291"/>
      <c r="T173" s="294"/>
      <c r="V173" s="80">
        <f>SUM(F173:T173)</f>
        <v>0</v>
      </c>
      <c r="W173" s="66">
        <f>V173*E173</f>
        <v>0</v>
      </c>
      <c r="X173" s="66"/>
    </row>
    <row r="174" spans="1:26" ht="17.100000000000001" customHeight="1" thickBot="1" x14ac:dyDescent="0.4">
      <c r="A174" s="69"/>
      <c r="B174" s="70"/>
      <c r="C174" s="279" t="s">
        <v>15</v>
      </c>
      <c r="D174" s="132">
        <v>1</v>
      </c>
      <c r="E174" s="92">
        <v>180</v>
      </c>
      <c r="F174" s="297"/>
      <c r="G174" s="299"/>
      <c r="H174" s="294"/>
      <c r="I174" s="301"/>
      <c r="J174" s="303"/>
      <c r="K174" s="312"/>
      <c r="L174" s="294"/>
      <c r="M174" s="299"/>
      <c r="N174" s="297"/>
      <c r="O174" s="277"/>
      <c r="P174" s="305"/>
      <c r="Q174" s="288"/>
      <c r="R174" s="307"/>
      <c r="S174" s="291"/>
      <c r="T174" s="294"/>
      <c r="V174" s="80">
        <f t="shared" ref="V174:V176" si="4">SUM(F174:T174)</f>
        <v>0</v>
      </c>
      <c r="W174" s="66">
        <f t="shared" ref="W174:W176" si="5">V174*E174</f>
        <v>0</v>
      </c>
      <c r="X174" s="66"/>
    </row>
    <row r="175" spans="1:26" ht="17.100000000000001" customHeight="1" x14ac:dyDescent="0.35">
      <c r="A175" s="71"/>
      <c r="B175" s="72"/>
      <c r="C175" s="75" t="s">
        <v>16</v>
      </c>
      <c r="D175" s="133">
        <v>1</v>
      </c>
      <c r="E175" s="92">
        <v>180</v>
      </c>
      <c r="F175" s="297"/>
      <c r="G175" s="299"/>
      <c r="H175" s="294"/>
      <c r="I175" s="301"/>
      <c r="J175" s="303"/>
      <c r="K175" s="312"/>
      <c r="L175" s="294"/>
      <c r="M175" s="299"/>
      <c r="N175" s="297"/>
      <c r="O175" s="277"/>
      <c r="P175" s="305"/>
      <c r="Q175" s="288"/>
      <c r="R175" s="307"/>
      <c r="S175" s="291"/>
      <c r="T175" s="294"/>
      <c r="V175" s="80">
        <f t="shared" si="4"/>
        <v>0</v>
      </c>
      <c r="W175" s="66">
        <f t="shared" si="5"/>
        <v>0</v>
      </c>
      <c r="X175" s="386" t="s">
        <v>124</v>
      </c>
      <c r="Y175" s="387"/>
      <c r="Z175" s="388"/>
    </row>
    <row r="176" spans="1:26" ht="17.100000000000001" customHeight="1" thickBot="1" x14ac:dyDescent="0.4">
      <c r="A176" s="73"/>
      <c r="B176" s="74"/>
      <c r="C176" s="75" t="s">
        <v>17</v>
      </c>
      <c r="D176" s="133">
        <v>1</v>
      </c>
      <c r="E176" s="92">
        <v>180</v>
      </c>
      <c r="F176" s="297"/>
      <c r="G176" s="299"/>
      <c r="H176" s="294"/>
      <c r="I176" s="301"/>
      <c r="J176" s="303"/>
      <c r="K176" s="312"/>
      <c r="L176" s="294"/>
      <c r="M176" s="299"/>
      <c r="N176" s="297"/>
      <c r="O176" s="277"/>
      <c r="P176" s="305"/>
      <c r="Q176" s="288"/>
      <c r="R176" s="307"/>
      <c r="S176" s="291"/>
      <c r="T176" s="294"/>
      <c r="U176" s="324"/>
      <c r="V176" s="323">
        <f t="shared" si="4"/>
        <v>0</v>
      </c>
      <c r="W176" s="349">
        <f t="shared" si="5"/>
        <v>0</v>
      </c>
      <c r="X176" s="227" t="s">
        <v>19</v>
      </c>
      <c r="Y176" s="165" t="s">
        <v>20</v>
      </c>
      <c r="Z176" s="24" t="s">
        <v>180</v>
      </c>
    </row>
    <row r="177" spans="1:26" ht="12" customHeight="1" x14ac:dyDescent="0.35">
      <c r="A177" s="69"/>
      <c r="B177" s="70"/>
      <c r="C177" s="151" t="s">
        <v>114</v>
      </c>
      <c r="D177" s="443">
        <v>4</v>
      </c>
      <c r="E177" s="445">
        <f>SUM(E179:E182)</f>
        <v>920</v>
      </c>
      <c r="F177" s="405"/>
      <c r="G177" s="395"/>
      <c r="H177" s="397"/>
      <c r="I177" s="399"/>
      <c r="J177" s="401"/>
      <c r="K177" s="403"/>
      <c r="L177" s="397"/>
      <c r="M177" s="395"/>
      <c r="N177" s="405"/>
      <c r="O177" s="407"/>
      <c r="P177" s="408"/>
      <c r="Q177" s="410"/>
      <c r="R177" s="412"/>
      <c r="S177" s="414"/>
      <c r="T177" s="397"/>
      <c r="U177" s="346">
        <f>SUM(F177:T177)</f>
        <v>0</v>
      </c>
      <c r="V177" s="189">
        <f>U177*D177</f>
        <v>0</v>
      </c>
      <c r="W177" s="68">
        <f>U177*E177</f>
        <v>0</v>
      </c>
      <c r="X177" s="381"/>
      <c r="Y177" s="383"/>
      <c r="Z177" s="385"/>
    </row>
    <row r="178" spans="1:26" ht="12" customHeight="1" x14ac:dyDescent="0.35">
      <c r="A178" s="69"/>
      <c r="B178" s="70"/>
      <c r="C178" s="107" t="s">
        <v>115</v>
      </c>
      <c r="D178" s="444"/>
      <c r="E178" s="446"/>
      <c r="F178" s="406"/>
      <c r="G178" s="396"/>
      <c r="H178" s="398"/>
      <c r="I178" s="400"/>
      <c r="J178" s="402"/>
      <c r="K178" s="404"/>
      <c r="L178" s="398"/>
      <c r="M178" s="396"/>
      <c r="N178" s="406"/>
      <c r="O178" s="382"/>
      <c r="P178" s="409"/>
      <c r="Q178" s="411"/>
      <c r="R178" s="413"/>
      <c r="S178" s="415"/>
      <c r="T178" s="398"/>
      <c r="U178" s="350"/>
      <c r="V178" s="189"/>
      <c r="W178" s="68"/>
      <c r="X178" s="382"/>
      <c r="Y178" s="384"/>
      <c r="Z178" s="385"/>
    </row>
    <row r="179" spans="1:26" ht="17.100000000000001" customHeight="1" x14ac:dyDescent="0.35">
      <c r="A179"/>
      <c r="B179" s="70"/>
      <c r="C179" s="279" t="s">
        <v>14</v>
      </c>
      <c r="D179" s="132">
        <v>1</v>
      </c>
      <c r="E179" s="92">
        <v>230</v>
      </c>
      <c r="F179" s="297"/>
      <c r="G179" s="299"/>
      <c r="H179" s="294"/>
      <c r="I179" s="301"/>
      <c r="J179" s="303"/>
      <c r="K179" s="312"/>
      <c r="L179" s="294"/>
      <c r="M179" s="299"/>
      <c r="N179" s="297"/>
      <c r="O179" s="277"/>
      <c r="P179" s="305"/>
      <c r="Q179" s="288"/>
      <c r="R179" s="307"/>
      <c r="S179" s="291"/>
      <c r="T179" s="294"/>
      <c r="V179" s="80">
        <f t="shared" ref="V179:V182" si="6">SUM(F179:T179)</f>
        <v>0</v>
      </c>
      <c r="W179" s="66">
        <f>V179*E179</f>
        <v>0</v>
      </c>
      <c r="X179" s="31"/>
      <c r="Y179" s="218"/>
      <c r="Z179" s="285"/>
    </row>
    <row r="180" spans="1:26" ht="17.100000000000001" customHeight="1" x14ac:dyDescent="0.35">
      <c r="A180" s="69"/>
      <c r="B180" s="70"/>
      <c r="C180" s="279" t="s">
        <v>15</v>
      </c>
      <c r="D180" s="132">
        <v>1</v>
      </c>
      <c r="E180" s="92">
        <v>230</v>
      </c>
      <c r="F180" s="297"/>
      <c r="G180" s="299"/>
      <c r="H180" s="294"/>
      <c r="I180" s="301"/>
      <c r="J180" s="303"/>
      <c r="K180" s="312"/>
      <c r="L180" s="294"/>
      <c r="M180" s="299"/>
      <c r="N180" s="297"/>
      <c r="O180" s="277"/>
      <c r="P180" s="305"/>
      <c r="Q180" s="288"/>
      <c r="R180" s="307"/>
      <c r="S180" s="291"/>
      <c r="T180" s="294"/>
      <c r="V180" s="80">
        <f t="shared" si="6"/>
        <v>0</v>
      </c>
      <c r="W180" s="66">
        <f t="shared" ref="W180:W182" si="7">V180*E180</f>
        <v>0</v>
      </c>
      <c r="X180" s="277"/>
      <c r="Y180" s="278"/>
      <c r="Z180" s="281"/>
    </row>
    <row r="181" spans="1:26" ht="17.100000000000001" customHeight="1" x14ac:dyDescent="0.35">
      <c r="A181" s="71"/>
      <c r="B181" s="72"/>
      <c r="C181" s="75" t="s">
        <v>16</v>
      </c>
      <c r="D181" s="133">
        <v>1</v>
      </c>
      <c r="E181" s="92">
        <v>230</v>
      </c>
      <c r="F181" s="297"/>
      <c r="G181" s="299"/>
      <c r="H181" s="294"/>
      <c r="I181" s="301"/>
      <c r="J181" s="303"/>
      <c r="K181" s="312"/>
      <c r="L181" s="294"/>
      <c r="M181" s="299"/>
      <c r="N181" s="297"/>
      <c r="O181" s="277"/>
      <c r="P181" s="305"/>
      <c r="Q181" s="288"/>
      <c r="R181" s="307"/>
      <c r="S181" s="291"/>
      <c r="T181" s="294"/>
      <c r="V181" s="80">
        <f t="shared" si="6"/>
        <v>0</v>
      </c>
      <c r="W181" s="66">
        <f t="shared" si="7"/>
        <v>0</v>
      </c>
      <c r="X181" s="277"/>
      <c r="Y181" s="278"/>
      <c r="Z181" s="285"/>
    </row>
    <row r="182" spans="1:26" ht="17.100000000000001" customHeight="1" thickBot="1" x14ac:dyDescent="0.4">
      <c r="A182" s="73"/>
      <c r="B182" s="74"/>
      <c r="C182" s="77" t="s">
        <v>17</v>
      </c>
      <c r="D182" s="133">
        <v>1</v>
      </c>
      <c r="E182" s="92">
        <v>230</v>
      </c>
      <c r="F182" s="297"/>
      <c r="G182" s="299"/>
      <c r="H182" s="294"/>
      <c r="I182" s="301"/>
      <c r="J182" s="303"/>
      <c r="K182" s="312"/>
      <c r="L182" s="294"/>
      <c r="M182" s="299"/>
      <c r="N182" s="297"/>
      <c r="O182" s="277"/>
      <c r="P182" s="305"/>
      <c r="Q182" s="288"/>
      <c r="R182" s="307"/>
      <c r="S182" s="291"/>
      <c r="T182" s="294"/>
      <c r="V182" s="80">
        <f t="shared" si="6"/>
        <v>0</v>
      </c>
      <c r="W182" s="66">
        <f t="shared" si="7"/>
        <v>0</v>
      </c>
      <c r="X182" s="46"/>
      <c r="Y182" s="228"/>
      <c r="Z182" s="315"/>
    </row>
    <row r="183" spans="1:26" ht="12" customHeight="1" x14ac:dyDescent="0.35">
      <c r="A183"/>
      <c r="B183" s="70"/>
      <c r="C183" s="157" t="s">
        <v>215</v>
      </c>
      <c r="D183" s="443">
        <v>2</v>
      </c>
      <c r="E183" s="445">
        <v>580</v>
      </c>
      <c r="F183" s="405"/>
      <c r="G183" s="395"/>
      <c r="H183" s="397"/>
      <c r="I183" s="399"/>
      <c r="J183" s="401"/>
      <c r="K183" s="403"/>
      <c r="L183" s="397"/>
      <c r="M183" s="395"/>
      <c r="N183" s="405"/>
      <c r="O183" s="407"/>
      <c r="P183" s="408"/>
      <c r="Q183" s="410"/>
      <c r="R183" s="412"/>
      <c r="S183" s="414"/>
      <c r="T183" s="397"/>
      <c r="U183" s="441">
        <f>SUM(F183:T183)</f>
        <v>0</v>
      </c>
      <c r="V183" s="461">
        <f>U183*D183</f>
        <v>0</v>
      </c>
      <c r="W183" s="489">
        <f>U183*E183</f>
        <v>0</v>
      </c>
      <c r="X183" s="68"/>
      <c r="Y183" s="36"/>
    </row>
    <row r="184" spans="1:26" ht="12" customHeight="1" x14ac:dyDescent="0.35">
      <c r="A184" s="6"/>
      <c r="B184" s="70"/>
      <c r="C184" s="107" t="s">
        <v>214</v>
      </c>
      <c r="D184" s="444"/>
      <c r="E184" s="446"/>
      <c r="F184" s="406"/>
      <c r="G184" s="396"/>
      <c r="H184" s="398"/>
      <c r="I184" s="400"/>
      <c r="J184" s="402"/>
      <c r="K184" s="404"/>
      <c r="L184" s="398"/>
      <c r="M184" s="396"/>
      <c r="N184" s="406"/>
      <c r="O184" s="382"/>
      <c r="P184" s="409"/>
      <c r="Q184" s="411"/>
      <c r="R184" s="413"/>
      <c r="S184" s="415"/>
      <c r="T184" s="398"/>
      <c r="U184" s="442"/>
      <c r="V184" s="462"/>
      <c r="W184" s="490"/>
      <c r="X184" s="66"/>
    </row>
    <row r="185" spans="1:26" ht="17.100000000000001" customHeight="1" thickBot="1" x14ac:dyDescent="0.4">
      <c r="A185" s="69"/>
      <c r="B185" s="70"/>
      <c r="C185" s="279" t="s">
        <v>14</v>
      </c>
      <c r="D185" s="132">
        <v>1</v>
      </c>
      <c r="E185" s="92">
        <v>290</v>
      </c>
      <c r="F185" s="297"/>
      <c r="G185" s="299"/>
      <c r="H185" s="294"/>
      <c r="I185" s="301"/>
      <c r="J185" s="303"/>
      <c r="K185" s="312"/>
      <c r="L185" s="294"/>
      <c r="M185" s="299"/>
      <c r="N185" s="297"/>
      <c r="O185" s="277"/>
      <c r="P185" s="305"/>
      <c r="Q185" s="288"/>
      <c r="R185" s="307"/>
      <c r="S185" s="291"/>
      <c r="T185" s="294"/>
      <c r="V185" s="80">
        <f t="shared" ref="V185:V186" si="8">SUM(F185:T185)</f>
        <v>0</v>
      </c>
      <c r="W185" s="66">
        <f>V185*E185</f>
        <v>0</v>
      </c>
      <c r="X185" s="66"/>
    </row>
    <row r="186" spans="1:26" ht="17.100000000000001" customHeight="1" x14ac:dyDescent="0.35">
      <c r="A186" s="69"/>
      <c r="B186" s="70"/>
      <c r="C186" s="279" t="s">
        <v>15</v>
      </c>
      <c r="D186" s="132">
        <v>1</v>
      </c>
      <c r="E186" s="92">
        <v>290</v>
      </c>
      <c r="F186" s="297"/>
      <c r="G186" s="299"/>
      <c r="H186" s="294"/>
      <c r="I186" s="301"/>
      <c r="J186" s="303"/>
      <c r="K186" s="312"/>
      <c r="L186" s="294"/>
      <c r="M186" s="299"/>
      <c r="N186" s="297"/>
      <c r="O186" s="277"/>
      <c r="P186" s="305"/>
      <c r="Q186" s="288"/>
      <c r="R186" s="307"/>
      <c r="S186" s="291"/>
      <c r="T186" s="294"/>
      <c r="V186" s="80">
        <f t="shared" si="8"/>
        <v>0</v>
      </c>
      <c r="W186" s="66">
        <f>V186*E186</f>
        <v>0</v>
      </c>
      <c r="X186" s="386" t="s">
        <v>124</v>
      </c>
      <c r="Y186" s="387"/>
      <c r="Z186" s="388"/>
    </row>
    <row r="187" spans="1:26" ht="17.100000000000001" customHeight="1" thickBot="1" x14ac:dyDescent="0.4">
      <c r="A187" s="73"/>
      <c r="B187" s="74"/>
      <c r="C187" s="77"/>
      <c r="D187" s="77"/>
      <c r="E187" s="123"/>
      <c r="F187" s="41"/>
      <c r="G187" s="42"/>
      <c r="H187" s="43"/>
      <c r="I187" s="44"/>
      <c r="J187" s="59"/>
      <c r="K187" s="45"/>
      <c r="L187" s="43"/>
      <c r="M187" s="42"/>
      <c r="N187" s="41"/>
      <c r="O187" s="46"/>
      <c r="P187" s="47"/>
      <c r="Q187" s="48"/>
      <c r="R187" s="49"/>
      <c r="S187" s="50"/>
      <c r="T187" s="43"/>
      <c r="U187" s="347"/>
      <c r="V187" s="323"/>
      <c r="W187" s="325"/>
      <c r="X187" s="227" t="s">
        <v>19</v>
      </c>
      <c r="Y187" s="165" t="s">
        <v>20</v>
      </c>
      <c r="Z187" s="24" t="s">
        <v>180</v>
      </c>
    </row>
    <row r="188" spans="1:26" ht="12" customHeight="1" x14ac:dyDescent="0.35">
      <c r="A188" s="69"/>
      <c r="B188" s="70"/>
      <c r="C188" s="176" t="s">
        <v>116</v>
      </c>
      <c r="D188" s="443">
        <v>2</v>
      </c>
      <c r="E188" s="445">
        <v>760</v>
      </c>
      <c r="F188" s="405"/>
      <c r="G188" s="395"/>
      <c r="H188" s="397"/>
      <c r="I188" s="399"/>
      <c r="J188" s="401"/>
      <c r="K188" s="403"/>
      <c r="L188" s="397"/>
      <c r="M188" s="395"/>
      <c r="N188" s="405"/>
      <c r="O188" s="407"/>
      <c r="P188" s="408"/>
      <c r="Q188" s="410"/>
      <c r="R188" s="412"/>
      <c r="S188" s="414"/>
      <c r="T188" s="397"/>
      <c r="U188" s="441">
        <f>SUM(F188:T188)</f>
        <v>0</v>
      </c>
      <c r="V188" s="461">
        <f>U188*D188</f>
        <v>0</v>
      </c>
      <c r="W188" s="489">
        <f>U188*E188</f>
        <v>0</v>
      </c>
      <c r="X188" s="381"/>
      <c r="Y188" s="383"/>
      <c r="Z188" s="385"/>
    </row>
    <row r="189" spans="1:26" ht="12" customHeight="1" x14ac:dyDescent="0.35">
      <c r="A189"/>
      <c r="B189" s="70"/>
      <c r="C189" s="107" t="s">
        <v>117</v>
      </c>
      <c r="D189" s="444"/>
      <c r="E189" s="446"/>
      <c r="F189" s="406"/>
      <c r="G189" s="396"/>
      <c r="H189" s="398"/>
      <c r="I189" s="400"/>
      <c r="J189" s="402"/>
      <c r="K189" s="404"/>
      <c r="L189" s="398"/>
      <c r="M189" s="396"/>
      <c r="N189" s="406"/>
      <c r="O189" s="382"/>
      <c r="P189" s="409"/>
      <c r="Q189" s="411"/>
      <c r="R189" s="413"/>
      <c r="S189" s="415"/>
      <c r="T189" s="398"/>
      <c r="U189" s="442"/>
      <c r="V189" s="462"/>
      <c r="W189" s="490"/>
      <c r="X189" s="382"/>
      <c r="Y189" s="384"/>
      <c r="Z189" s="385"/>
    </row>
    <row r="190" spans="1:26" ht="17.100000000000001" customHeight="1" x14ac:dyDescent="0.35">
      <c r="A190" s="71"/>
      <c r="B190" s="70"/>
      <c r="C190" s="279" t="s">
        <v>14</v>
      </c>
      <c r="D190" s="132">
        <v>1</v>
      </c>
      <c r="E190" s="92">
        <v>380</v>
      </c>
      <c r="F190" s="297"/>
      <c r="G190" s="299"/>
      <c r="H190" s="294"/>
      <c r="I190" s="301"/>
      <c r="J190" s="303"/>
      <c r="K190" s="312"/>
      <c r="L190" s="294"/>
      <c r="M190" s="299"/>
      <c r="N190" s="297"/>
      <c r="O190" s="277"/>
      <c r="P190" s="305"/>
      <c r="Q190" s="288"/>
      <c r="R190" s="307"/>
      <c r="S190" s="291"/>
      <c r="T190" s="294"/>
      <c r="V190" s="80">
        <f t="shared" ref="V190:V191" si="9">SUM(F190:T190)</f>
        <v>0</v>
      </c>
      <c r="W190" s="66">
        <f>V190*E190</f>
        <v>0</v>
      </c>
      <c r="X190" s="31"/>
      <c r="Y190" s="218"/>
      <c r="Z190" s="285"/>
    </row>
    <row r="191" spans="1:26" ht="17.100000000000001" customHeight="1" thickBot="1" x14ac:dyDescent="0.4">
      <c r="A191" s="69"/>
      <c r="B191" s="70"/>
      <c r="C191" s="279" t="s">
        <v>15</v>
      </c>
      <c r="D191" s="132">
        <v>1</v>
      </c>
      <c r="E191" s="92">
        <v>380</v>
      </c>
      <c r="F191" s="297"/>
      <c r="G191" s="299"/>
      <c r="H191" s="294"/>
      <c r="I191" s="301"/>
      <c r="J191" s="303"/>
      <c r="K191" s="312"/>
      <c r="L191" s="294"/>
      <c r="M191" s="299"/>
      <c r="N191" s="297"/>
      <c r="O191" s="277"/>
      <c r="P191" s="305"/>
      <c r="Q191" s="288"/>
      <c r="R191" s="307"/>
      <c r="S191" s="291"/>
      <c r="T191" s="294"/>
      <c r="V191" s="80">
        <f t="shared" si="9"/>
        <v>0</v>
      </c>
      <c r="W191" s="66">
        <f>V191*E191</f>
        <v>0</v>
      </c>
      <c r="X191" s="277"/>
      <c r="Y191" s="278"/>
      <c r="Z191" s="167"/>
    </row>
    <row r="192" spans="1:26" ht="17.100000000000001" customHeight="1" thickBot="1" x14ac:dyDescent="0.4">
      <c r="A192" s="73"/>
      <c r="B192" s="74"/>
      <c r="C192" s="77"/>
      <c r="D192" s="77"/>
      <c r="E192" s="123"/>
      <c r="F192" s="41"/>
      <c r="G192" s="42"/>
      <c r="H192" s="43"/>
      <c r="I192" s="44"/>
      <c r="J192" s="59"/>
      <c r="K192" s="45"/>
      <c r="L192" s="43"/>
      <c r="M192" s="42"/>
      <c r="N192" s="41"/>
      <c r="O192" s="46"/>
      <c r="P192" s="47"/>
      <c r="Q192" s="48"/>
      <c r="R192" s="49"/>
      <c r="S192" s="50"/>
      <c r="T192" s="43"/>
      <c r="U192" s="347"/>
      <c r="V192" s="323"/>
      <c r="W192" s="351"/>
      <c r="X192" s="81"/>
      <c r="Y192" s="82"/>
      <c r="Z192" s="166"/>
    </row>
    <row r="193" spans="1:26" ht="12" customHeight="1" x14ac:dyDescent="0.35">
      <c r="A193"/>
      <c r="B193" s="70"/>
      <c r="C193" s="157" t="s">
        <v>217</v>
      </c>
      <c r="D193" s="443">
        <v>4</v>
      </c>
      <c r="E193" s="445">
        <f>SUM(E195:E198)</f>
        <v>655</v>
      </c>
      <c r="F193" s="405"/>
      <c r="G193" s="395"/>
      <c r="H193" s="397"/>
      <c r="I193" s="399"/>
      <c r="J193" s="401"/>
      <c r="K193" s="403"/>
      <c r="L193" s="397"/>
      <c r="M193" s="395"/>
      <c r="N193" s="405"/>
      <c r="O193" s="407"/>
      <c r="P193" s="408"/>
      <c r="Q193" s="410"/>
      <c r="R193" s="412"/>
      <c r="S193" s="414"/>
      <c r="T193" s="397"/>
      <c r="U193" s="441">
        <f>SUM(F193:T193)</f>
        <v>0</v>
      </c>
      <c r="V193" s="461">
        <f>U193*D193</f>
        <v>0</v>
      </c>
      <c r="W193" s="489">
        <f>U193*E193</f>
        <v>0</v>
      </c>
      <c r="X193" s="66"/>
    </row>
    <row r="194" spans="1:26" ht="12" customHeight="1" x14ac:dyDescent="0.35">
      <c r="A194" s="6"/>
      <c r="B194" s="70"/>
      <c r="C194" s="107" t="s">
        <v>216</v>
      </c>
      <c r="D194" s="444"/>
      <c r="E194" s="446"/>
      <c r="F194" s="406"/>
      <c r="G194" s="396"/>
      <c r="H194" s="398"/>
      <c r="I194" s="400"/>
      <c r="J194" s="402"/>
      <c r="K194" s="404"/>
      <c r="L194" s="398"/>
      <c r="M194" s="396"/>
      <c r="N194" s="406"/>
      <c r="O194" s="382"/>
      <c r="P194" s="409"/>
      <c r="Q194" s="411"/>
      <c r="R194" s="413"/>
      <c r="S194" s="415"/>
      <c r="T194" s="398"/>
      <c r="U194" s="442"/>
      <c r="V194" s="462"/>
      <c r="W194" s="490"/>
      <c r="X194" s="66"/>
    </row>
    <row r="195" spans="1:26" ht="17.100000000000001" customHeight="1" x14ac:dyDescent="0.35">
      <c r="A195" s="69"/>
      <c r="B195" s="70"/>
      <c r="C195" s="279" t="s">
        <v>14</v>
      </c>
      <c r="D195" s="132">
        <v>1</v>
      </c>
      <c r="E195" s="92">
        <v>160</v>
      </c>
      <c r="F195" s="297"/>
      <c r="G195" s="299"/>
      <c r="H195" s="294"/>
      <c r="I195" s="301"/>
      <c r="J195" s="303"/>
      <c r="K195" s="312"/>
      <c r="L195" s="294"/>
      <c r="M195" s="299"/>
      <c r="N195" s="297"/>
      <c r="O195" s="277"/>
      <c r="P195" s="305"/>
      <c r="Q195" s="288"/>
      <c r="R195" s="307"/>
      <c r="S195" s="291"/>
      <c r="T195" s="294"/>
      <c r="V195" s="80">
        <f t="shared" ref="V195:V198" si="10">SUM(F195:T195)</f>
        <v>0</v>
      </c>
      <c r="W195" s="66">
        <f>V195*E195</f>
        <v>0</v>
      </c>
      <c r="X195" s="66"/>
    </row>
    <row r="196" spans="1:26" ht="17.100000000000001" customHeight="1" thickBot="1" x14ac:dyDescent="0.4">
      <c r="A196" s="69"/>
      <c r="B196" s="70"/>
      <c r="C196" s="279" t="s">
        <v>15</v>
      </c>
      <c r="D196" s="132">
        <v>1</v>
      </c>
      <c r="E196" s="92">
        <v>180</v>
      </c>
      <c r="F196" s="297"/>
      <c r="G196" s="299"/>
      <c r="H196" s="294"/>
      <c r="I196" s="301"/>
      <c r="J196" s="303"/>
      <c r="K196" s="312"/>
      <c r="L196" s="294"/>
      <c r="M196" s="299"/>
      <c r="N196" s="297"/>
      <c r="O196" s="277"/>
      <c r="P196" s="305"/>
      <c r="Q196" s="288"/>
      <c r="R196" s="307"/>
      <c r="S196" s="291"/>
      <c r="T196" s="294"/>
      <c r="V196" s="80">
        <f t="shared" si="10"/>
        <v>0</v>
      </c>
      <c r="W196" s="66">
        <f t="shared" ref="W196:W198" si="11">V196*E196</f>
        <v>0</v>
      </c>
      <c r="X196" s="66"/>
    </row>
    <row r="197" spans="1:26" ht="17.100000000000001" customHeight="1" x14ac:dyDescent="0.35">
      <c r="A197" s="71"/>
      <c r="B197" s="72"/>
      <c r="C197" s="75" t="s">
        <v>16</v>
      </c>
      <c r="D197" s="133">
        <v>1</v>
      </c>
      <c r="E197" s="92">
        <v>170</v>
      </c>
      <c r="F197" s="297"/>
      <c r="G197" s="299"/>
      <c r="H197" s="294"/>
      <c r="I197" s="301"/>
      <c r="J197" s="303"/>
      <c r="K197" s="312"/>
      <c r="L197" s="294"/>
      <c r="M197" s="299"/>
      <c r="N197" s="297"/>
      <c r="O197" s="277"/>
      <c r="P197" s="305"/>
      <c r="Q197" s="288"/>
      <c r="R197" s="307"/>
      <c r="S197" s="291"/>
      <c r="T197" s="294"/>
      <c r="V197" s="80">
        <f t="shared" si="10"/>
        <v>0</v>
      </c>
      <c r="W197" s="66">
        <f t="shared" si="11"/>
        <v>0</v>
      </c>
      <c r="X197" s="386" t="s">
        <v>124</v>
      </c>
      <c r="Y197" s="387"/>
      <c r="Z197" s="388"/>
    </row>
    <row r="198" spans="1:26" ht="17.100000000000001" customHeight="1" thickBot="1" x14ac:dyDescent="0.4">
      <c r="A198" s="73"/>
      <c r="B198" s="74"/>
      <c r="C198" s="75" t="s">
        <v>17</v>
      </c>
      <c r="D198" s="133">
        <v>1</v>
      </c>
      <c r="E198" s="92">
        <v>145</v>
      </c>
      <c r="F198" s="297"/>
      <c r="G198" s="299"/>
      <c r="H198" s="294"/>
      <c r="I198" s="301"/>
      <c r="J198" s="303"/>
      <c r="K198" s="312"/>
      <c r="L198" s="294"/>
      <c r="M198" s="299"/>
      <c r="N198" s="297"/>
      <c r="O198" s="277"/>
      <c r="P198" s="305"/>
      <c r="Q198" s="288"/>
      <c r="R198" s="307"/>
      <c r="S198" s="291"/>
      <c r="T198" s="294"/>
      <c r="U198" s="352"/>
      <c r="V198" s="80">
        <f t="shared" si="10"/>
        <v>0</v>
      </c>
      <c r="W198" s="66">
        <f t="shared" si="11"/>
        <v>0</v>
      </c>
      <c r="X198" s="227" t="s">
        <v>19</v>
      </c>
      <c r="Y198" s="165" t="s">
        <v>20</v>
      </c>
      <c r="Z198" s="24" t="s">
        <v>180</v>
      </c>
    </row>
    <row r="199" spans="1:26" ht="12" customHeight="1" x14ac:dyDescent="0.35">
      <c r="A199" s="69"/>
      <c r="B199" s="70"/>
      <c r="C199" s="177" t="s">
        <v>118</v>
      </c>
      <c r="D199" s="443">
        <v>4</v>
      </c>
      <c r="E199" s="445">
        <v>860</v>
      </c>
      <c r="F199" s="405"/>
      <c r="G199" s="395"/>
      <c r="H199" s="397"/>
      <c r="I199" s="399"/>
      <c r="J199" s="401"/>
      <c r="K199" s="403"/>
      <c r="L199" s="397"/>
      <c r="M199" s="395"/>
      <c r="N199" s="405"/>
      <c r="O199" s="407"/>
      <c r="P199" s="408"/>
      <c r="Q199" s="410"/>
      <c r="R199" s="412"/>
      <c r="S199" s="414"/>
      <c r="T199" s="397"/>
      <c r="U199" s="441">
        <f>SUM(F199:T199)</f>
        <v>0</v>
      </c>
      <c r="V199" s="461">
        <f>U199*D199</f>
        <v>0</v>
      </c>
      <c r="W199" s="489">
        <f>U199*E199</f>
        <v>0</v>
      </c>
      <c r="X199" s="381"/>
      <c r="Y199" s="383"/>
      <c r="Z199" s="385"/>
    </row>
    <row r="200" spans="1:26" ht="12" customHeight="1" x14ac:dyDescent="0.35">
      <c r="A200"/>
      <c r="B200" s="70"/>
      <c r="C200" s="107" t="s">
        <v>184</v>
      </c>
      <c r="D200" s="444"/>
      <c r="E200" s="446"/>
      <c r="F200" s="406"/>
      <c r="G200" s="396"/>
      <c r="H200" s="398"/>
      <c r="I200" s="400"/>
      <c r="J200" s="402"/>
      <c r="K200" s="404"/>
      <c r="L200" s="398"/>
      <c r="M200" s="396"/>
      <c r="N200" s="406"/>
      <c r="O200" s="382"/>
      <c r="P200" s="409"/>
      <c r="Q200" s="411"/>
      <c r="R200" s="413"/>
      <c r="S200" s="415"/>
      <c r="T200" s="398"/>
      <c r="U200" s="442"/>
      <c r="V200" s="462"/>
      <c r="W200" s="490"/>
      <c r="X200" s="382"/>
      <c r="Y200" s="384"/>
      <c r="Z200" s="385"/>
    </row>
    <row r="201" spans="1:26" ht="17.100000000000001" customHeight="1" x14ac:dyDescent="0.35">
      <c r="A201" s="71"/>
      <c r="B201" s="70"/>
      <c r="C201" s="279" t="s">
        <v>14</v>
      </c>
      <c r="D201" s="132">
        <v>1</v>
      </c>
      <c r="E201" s="92">
        <v>210</v>
      </c>
      <c r="F201" s="297"/>
      <c r="G201" s="299"/>
      <c r="H201" s="294"/>
      <c r="I201" s="301"/>
      <c r="J201" s="303"/>
      <c r="K201" s="312"/>
      <c r="L201" s="294"/>
      <c r="M201" s="299"/>
      <c r="N201" s="297"/>
      <c r="O201" s="277"/>
      <c r="P201" s="305"/>
      <c r="Q201" s="288"/>
      <c r="R201" s="307"/>
      <c r="S201" s="291"/>
      <c r="T201" s="294"/>
      <c r="V201" s="80">
        <f t="shared" ref="V201:V204" si="12">SUM(F201:T201)</f>
        <v>0</v>
      </c>
      <c r="W201" s="66">
        <f>V201*E201</f>
        <v>0</v>
      </c>
      <c r="X201" s="31"/>
      <c r="Y201" s="218"/>
      <c r="Z201" s="285"/>
    </row>
    <row r="202" spans="1:26" ht="17.100000000000001" customHeight="1" x14ac:dyDescent="0.35">
      <c r="A202" s="69"/>
      <c r="B202" s="70"/>
      <c r="C202" s="279" t="s">
        <v>15</v>
      </c>
      <c r="D202" s="132">
        <v>1</v>
      </c>
      <c r="E202" s="92">
        <v>230</v>
      </c>
      <c r="F202" s="297"/>
      <c r="G202" s="299"/>
      <c r="H202" s="294"/>
      <c r="I202" s="301"/>
      <c r="J202" s="303"/>
      <c r="K202" s="312"/>
      <c r="L202" s="294"/>
      <c r="M202" s="299"/>
      <c r="N202" s="297"/>
      <c r="O202" s="277"/>
      <c r="P202" s="305"/>
      <c r="Q202" s="288"/>
      <c r="R202" s="307"/>
      <c r="S202" s="291"/>
      <c r="T202" s="294"/>
      <c r="V202" s="80">
        <f t="shared" si="12"/>
        <v>0</v>
      </c>
      <c r="W202" s="66">
        <f t="shared" ref="W202:W204" si="13">V202*E202</f>
        <v>0</v>
      </c>
      <c r="X202" s="277"/>
      <c r="Y202" s="278"/>
      <c r="Z202" s="281"/>
    </row>
    <row r="203" spans="1:26" ht="17.100000000000001" customHeight="1" x14ac:dyDescent="0.35">
      <c r="A203" s="71"/>
      <c r="B203" s="72"/>
      <c r="C203" s="75" t="s">
        <v>16</v>
      </c>
      <c r="D203" s="133">
        <v>1</v>
      </c>
      <c r="E203" s="92">
        <v>220</v>
      </c>
      <c r="F203" s="297"/>
      <c r="G203" s="299"/>
      <c r="H203" s="294"/>
      <c r="I203" s="301"/>
      <c r="J203" s="303"/>
      <c r="K203" s="312"/>
      <c r="L203" s="294"/>
      <c r="M203" s="299"/>
      <c r="N203" s="297"/>
      <c r="O203" s="277"/>
      <c r="P203" s="305"/>
      <c r="Q203" s="288"/>
      <c r="R203" s="307"/>
      <c r="S203" s="291"/>
      <c r="T203" s="294"/>
      <c r="V203" s="80">
        <f t="shared" si="12"/>
        <v>0</v>
      </c>
      <c r="W203" s="66">
        <f t="shared" si="13"/>
        <v>0</v>
      </c>
      <c r="X203" s="277"/>
      <c r="Y203" s="278"/>
      <c r="Z203" s="285"/>
    </row>
    <row r="204" spans="1:26" ht="17.100000000000001" customHeight="1" thickBot="1" x14ac:dyDescent="0.4">
      <c r="A204" s="73"/>
      <c r="B204" s="74"/>
      <c r="C204" s="77" t="s">
        <v>17</v>
      </c>
      <c r="D204" s="135">
        <v>1</v>
      </c>
      <c r="E204" s="93">
        <v>200</v>
      </c>
      <c r="F204" s="41"/>
      <c r="G204" s="42"/>
      <c r="H204" s="43"/>
      <c r="I204" s="44"/>
      <c r="J204" s="59"/>
      <c r="K204" s="45"/>
      <c r="L204" s="43"/>
      <c r="M204" s="42"/>
      <c r="N204" s="41"/>
      <c r="O204" s="46"/>
      <c r="P204" s="47"/>
      <c r="Q204" s="48"/>
      <c r="R204" s="49"/>
      <c r="S204" s="50"/>
      <c r="T204" s="43"/>
      <c r="U204" s="324"/>
      <c r="V204" s="323">
        <f t="shared" si="12"/>
        <v>0</v>
      </c>
      <c r="W204" s="325">
        <f t="shared" si="13"/>
        <v>0</v>
      </c>
      <c r="X204" s="46"/>
      <c r="Y204" s="228"/>
      <c r="Z204" s="315"/>
    </row>
    <row r="205" spans="1:26" ht="12" customHeight="1" x14ac:dyDescent="0.35">
      <c r="A205" s="69"/>
      <c r="B205" s="70"/>
      <c r="C205" s="162" t="s">
        <v>219</v>
      </c>
      <c r="D205" s="449">
        <v>5</v>
      </c>
      <c r="E205" s="445">
        <v>1370</v>
      </c>
      <c r="F205" s="405"/>
      <c r="G205" s="395"/>
      <c r="H205" s="397"/>
      <c r="I205" s="399"/>
      <c r="J205" s="401"/>
      <c r="K205" s="403"/>
      <c r="L205" s="397"/>
      <c r="M205" s="395"/>
      <c r="N205" s="405"/>
      <c r="O205" s="407"/>
      <c r="P205" s="408"/>
      <c r="Q205" s="410"/>
      <c r="R205" s="412"/>
      <c r="S205" s="414"/>
      <c r="T205" s="397"/>
      <c r="U205" s="189">
        <f>SUM(F205:T205)</f>
        <v>0</v>
      </c>
      <c r="V205" s="189">
        <f>U205*D205</f>
        <v>0</v>
      </c>
      <c r="W205" s="67">
        <f>U205*E205</f>
        <v>0</v>
      </c>
      <c r="X205" s="67"/>
      <c r="Y205" s="36"/>
    </row>
    <row r="206" spans="1:26" ht="12" customHeight="1" x14ac:dyDescent="0.35">
      <c r="A206" s="433"/>
      <c r="B206" s="70"/>
      <c r="C206" s="187" t="s">
        <v>218</v>
      </c>
      <c r="D206" s="450"/>
      <c r="E206" s="446"/>
      <c r="F206" s="406"/>
      <c r="G206" s="396"/>
      <c r="H206" s="398"/>
      <c r="I206" s="400"/>
      <c r="J206" s="402"/>
      <c r="K206" s="404"/>
      <c r="L206" s="398"/>
      <c r="M206" s="396"/>
      <c r="N206" s="406"/>
      <c r="O206" s="382"/>
      <c r="P206" s="409"/>
      <c r="Q206" s="411"/>
      <c r="R206" s="413"/>
      <c r="S206" s="415"/>
      <c r="T206" s="398"/>
      <c r="U206" s="189"/>
      <c r="V206" s="189"/>
      <c r="W206" s="67"/>
      <c r="X206" s="67"/>
      <c r="Y206" s="36"/>
    </row>
    <row r="207" spans="1:26" ht="17.100000000000001" customHeight="1" x14ac:dyDescent="0.35">
      <c r="A207" s="434"/>
      <c r="B207" s="70"/>
      <c r="C207" s="279" t="s">
        <v>14</v>
      </c>
      <c r="D207" s="279">
        <v>1</v>
      </c>
      <c r="E207" s="92">
        <v>340</v>
      </c>
      <c r="F207" s="297"/>
      <c r="G207" s="299"/>
      <c r="H207" s="294"/>
      <c r="I207" s="301"/>
      <c r="J207" s="303"/>
      <c r="K207" s="312"/>
      <c r="L207" s="294"/>
      <c r="M207" s="299"/>
      <c r="N207" s="297"/>
      <c r="O207" s="277"/>
      <c r="P207" s="305"/>
      <c r="Q207" s="288"/>
      <c r="R207" s="307"/>
      <c r="S207" s="291"/>
      <c r="T207" s="294"/>
      <c r="U207" s="235"/>
      <c r="V207" s="80">
        <f t="shared" ref="V207:V211" si="14">SUM(F207:T207)</f>
        <v>0</v>
      </c>
      <c r="W207" s="66">
        <f>V207*E207</f>
        <v>0</v>
      </c>
      <c r="X207" s="66"/>
    </row>
    <row r="208" spans="1:26" ht="17.100000000000001" customHeight="1" x14ac:dyDescent="0.35">
      <c r="A208" s="435"/>
      <c r="B208" s="70"/>
      <c r="C208" s="279" t="s">
        <v>15</v>
      </c>
      <c r="D208" s="279">
        <v>1</v>
      </c>
      <c r="E208" s="92">
        <v>310</v>
      </c>
      <c r="F208" s="297"/>
      <c r="G208" s="299"/>
      <c r="H208" s="294"/>
      <c r="I208" s="301"/>
      <c r="J208" s="303"/>
      <c r="K208" s="312"/>
      <c r="L208" s="294"/>
      <c r="M208" s="299"/>
      <c r="N208" s="297"/>
      <c r="O208" s="277"/>
      <c r="P208" s="305"/>
      <c r="Q208" s="288"/>
      <c r="R208" s="307"/>
      <c r="S208" s="291"/>
      <c r="T208" s="294"/>
      <c r="U208" s="235"/>
      <c r="V208" s="80">
        <f t="shared" si="14"/>
        <v>0</v>
      </c>
      <c r="W208" s="66">
        <f t="shared" ref="W208:W211" si="15">V208*E208</f>
        <v>0</v>
      </c>
      <c r="X208" s="66"/>
    </row>
    <row r="209" spans="1:27" ht="17.100000000000001" customHeight="1" thickBot="1" x14ac:dyDescent="0.4">
      <c r="A209" s="71"/>
      <c r="B209" s="72"/>
      <c r="C209" s="75" t="s">
        <v>16</v>
      </c>
      <c r="D209" s="75">
        <v>1</v>
      </c>
      <c r="E209" s="92">
        <v>220</v>
      </c>
      <c r="F209" s="297"/>
      <c r="G209" s="299"/>
      <c r="H209" s="294"/>
      <c r="I209" s="301"/>
      <c r="J209" s="303"/>
      <c r="K209" s="312"/>
      <c r="L209" s="294"/>
      <c r="M209" s="299"/>
      <c r="N209" s="297"/>
      <c r="O209" s="277"/>
      <c r="P209" s="305"/>
      <c r="Q209" s="288"/>
      <c r="R209" s="307"/>
      <c r="S209" s="291"/>
      <c r="T209" s="294"/>
      <c r="U209" s="235"/>
      <c r="V209" s="80">
        <f t="shared" si="14"/>
        <v>0</v>
      </c>
      <c r="W209" s="66">
        <f t="shared" si="15"/>
        <v>0</v>
      </c>
      <c r="X209" s="66"/>
    </row>
    <row r="210" spans="1:27" ht="17.100000000000001" customHeight="1" x14ac:dyDescent="0.35">
      <c r="A210" s="3"/>
      <c r="B210" s="76"/>
      <c r="C210" s="75" t="s">
        <v>17</v>
      </c>
      <c r="D210" s="78">
        <v>1</v>
      </c>
      <c r="E210" s="92">
        <v>260</v>
      </c>
      <c r="F210" s="297"/>
      <c r="G210" s="299"/>
      <c r="H210" s="294"/>
      <c r="I210" s="301"/>
      <c r="J210" s="303"/>
      <c r="K210" s="312"/>
      <c r="L210" s="294"/>
      <c r="M210" s="299"/>
      <c r="N210" s="297"/>
      <c r="O210" s="277"/>
      <c r="P210" s="305"/>
      <c r="Q210" s="288"/>
      <c r="R210" s="307"/>
      <c r="S210" s="291"/>
      <c r="T210" s="294"/>
      <c r="U210" s="322"/>
      <c r="V210" s="80">
        <f t="shared" si="14"/>
        <v>0</v>
      </c>
      <c r="W210" s="66">
        <f t="shared" si="15"/>
        <v>0</v>
      </c>
      <c r="X210" s="386" t="s">
        <v>124</v>
      </c>
      <c r="Y210" s="387"/>
      <c r="Z210" s="388"/>
    </row>
    <row r="211" spans="1:27" ht="17.100000000000001" customHeight="1" thickBot="1" x14ac:dyDescent="0.4">
      <c r="A211" s="73"/>
      <c r="B211" s="74"/>
      <c r="C211" s="77" t="s">
        <v>18</v>
      </c>
      <c r="D211" s="77">
        <v>1</v>
      </c>
      <c r="E211" s="93">
        <v>240</v>
      </c>
      <c r="F211" s="41"/>
      <c r="G211" s="42"/>
      <c r="H211" s="43"/>
      <c r="I211" s="44"/>
      <c r="J211" s="59"/>
      <c r="K211" s="45"/>
      <c r="L211" s="43"/>
      <c r="M211" s="42"/>
      <c r="N211" s="41"/>
      <c r="O211" s="46"/>
      <c r="P211" s="47"/>
      <c r="Q211" s="48"/>
      <c r="R211" s="49"/>
      <c r="S211" s="50"/>
      <c r="T211" s="43"/>
      <c r="U211" s="324"/>
      <c r="V211" s="323">
        <f t="shared" si="14"/>
        <v>0</v>
      </c>
      <c r="W211" s="325">
        <f t="shared" si="15"/>
        <v>0</v>
      </c>
      <c r="X211" s="227" t="s">
        <v>19</v>
      </c>
      <c r="Y211" s="165" t="s">
        <v>20</v>
      </c>
      <c r="Z211" s="24" t="s">
        <v>180</v>
      </c>
    </row>
    <row r="212" spans="1:27" ht="12" customHeight="1" x14ac:dyDescent="0.35">
      <c r="A212" s="69"/>
      <c r="B212" s="70"/>
      <c r="C212" s="177" t="s">
        <v>119</v>
      </c>
      <c r="D212" s="449">
        <v>5</v>
      </c>
      <c r="E212" s="445">
        <v>1710</v>
      </c>
      <c r="F212" s="405"/>
      <c r="G212" s="395"/>
      <c r="H212" s="397"/>
      <c r="I212" s="399"/>
      <c r="J212" s="401"/>
      <c r="K212" s="403"/>
      <c r="L212" s="397"/>
      <c r="M212" s="395"/>
      <c r="N212" s="405"/>
      <c r="O212" s="407"/>
      <c r="P212" s="408"/>
      <c r="Q212" s="410"/>
      <c r="R212" s="412"/>
      <c r="S212" s="414"/>
      <c r="T212" s="397"/>
      <c r="U212" s="461">
        <f>SUM(F212:T212)</f>
        <v>0</v>
      </c>
      <c r="V212" s="461">
        <f>U212*D212</f>
        <v>0</v>
      </c>
      <c r="W212" s="489">
        <f>U212*E212</f>
        <v>0</v>
      </c>
      <c r="X212" s="381"/>
      <c r="Y212" s="383"/>
      <c r="Z212" s="385"/>
    </row>
    <row r="213" spans="1:27" ht="12" customHeight="1" x14ac:dyDescent="0.35">
      <c r="A213" s="69"/>
      <c r="B213" s="70"/>
      <c r="C213" s="187" t="s">
        <v>120</v>
      </c>
      <c r="D213" s="450"/>
      <c r="E213" s="446"/>
      <c r="F213" s="406"/>
      <c r="G213" s="396"/>
      <c r="H213" s="398"/>
      <c r="I213" s="400"/>
      <c r="J213" s="402"/>
      <c r="K213" s="404"/>
      <c r="L213" s="398"/>
      <c r="M213" s="396"/>
      <c r="N213" s="406"/>
      <c r="O213" s="382"/>
      <c r="P213" s="409"/>
      <c r="Q213" s="411"/>
      <c r="R213" s="413"/>
      <c r="S213" s="415"/>
      <c r="T213" s="398"/>
      <c r="U213" s="462"/>
      <c r="V213" s="462"/>
      <c r="W213" s="490"/>
      <c r="X213" s="382"/>
      <c r="Y213" s="384"/>
      <c r="Z213" s="385"/>
    </row>
    <row r="214" spans="1:27" ht="17.100000000000001" customHeight="1" x14ac:dyDescent="0.35">
      <c r="A214"/>
      <c r="B214" s="70"/>
      <c r="C214" s="279" t="s">
        <v>14</v>
      </c>
      <c r="D214" s="279">
        <v>1</v>
      </c>
      <c r="E214" s="92">
        <v>425</v>
      </c>
      <c r="F214" s="297"/>
      <c r="G214" s="299"/>
      <c r="H214" s="294"/>
      <c r="I214" s="301"/>
      <c r="J214" s="303"/>
      <c r="K214" s="312"/>
      <c r="L214" s="294"/>
      <c r="M214" s="299"/>
      <c r="N214" s="297"/>
      <c r="O214" s="277"/>
      <c r="P214" s="305"/>
      <c r="Q214" s="288"/>
      <c r="R214" s="307"/>
      <c r="S214" s="291"/>
      <c r="T214" s="294"/>
      <c r="U214" s="235"/>
      <c r="V214" s="80">
        <f t="shared" ref="V214:V218" si="16">SUM(F214:T214)</f>
        <v>0</v>
      </c>
      <c r="W214" s="66">
        <f>V214*E214</f>
        <v>0</v>
      </c>
      <c r="X214" s="31"/>
      <c r="Y214" s="218"/>
      <c r="Z214" s="285"/>
    </row>
    <row r="215" spans="1:27" ht="17.100000000000001" customHeight="1" x14ac:dyDescent="0.35">
      <c r="A215" s="69"/>
      <c r="B215" s="70"/>
      <c r="C215" s="279" t="s">
        <v>15</v>
      </c>
      <c r="D215" s="279">
        <v>1</v>
      </c>
      <c r="E215" s="92">
        <v>385</v>
      </c>
      <c r="F215" s="297"/>
      <c r="G215" s="299"/>
      <c r="H215" s="294"/>
      <c r="I215" s="301"/>
      <c r="J215" s="303"/>
      <c r="K215" s="312"/>
      <c r="L215" s="294"/>
      <c r="M215" s="299"/>
      <c r="N215" s="297"/>
      <c r="O215" s="277"/>
      <c r="P215" s="305"/>
      <c r="Q215" s="288"/>
      <c r="R215" s="307"/>
      <c r="S215" s="291"/>
      <c r="T215" s="294"/>
      <c r="U215" s="235"/>
      <c r="V215" s="80">
        <f t="shared" si="16"/>
        <v>0</v>
      </c>
      <c r="W215" s="66">
        <f t="shared" ref="W215:W218" si="17">V215*E215</f>
        <v>0</v>
      </c>
      <c r="X215" s="277"/>
      <c r="Y215" s="278"/>
      <c r="Z215" s="281"/>
    </row>
    <row r="216" spans="1:27" ht="17.100000000000001" customHeight="1" x14ac:dyDescent="0.35">
      <c r="A216" s="71"/>
      <c r="B216" s="72"/>
      <c r="C216" s="75" t="s">
        <v>16</v>
      </c>
      <c r="D216" s="75">
        <v>1</v>
      </c>
      <c r="E216" s="92">
        <v>275</v>
      </c>
      <c r="F216" s="297"/>
      <c r="G216" s="299"/>
      <c r="H216" s="294"/>
      <c r="I216" s="301"/>
      <c r="J216" s="303"/>
      <c r="K216" s="312"/>
      <c r="L216" s="294"/>
      <c r="M216" s="299"/>
      <c r="N216" s="297"/>
      <c r="O216" s="277"/>
      <c r="P216" s="305"/>
      <c r="Q216" s="288"/>
      <c r="R216" s="307"/>
      <c r="S216" s="291"/>
      <c r="T216" s="294"/>
      <c r="U216" s="235"/>
      <c r="V216" s="80">
        <f t="shared" si="16"/>
        <v>0</v>
      </c>
      <c r="W216" s="66">
        <f t="shared" si="17"/>
        <v>0</v>
      </c>
      <c r="X216" s="277"/>
      <c r="Y216" s="278"/>
      <c r="Z216" s="285"/>
    </row>
    <row r="217" spans="1:27" ht="17.100000000000001" customHeight="1" x14ac:dyDescent="0.35">
      <c r="A217" s="3"/>
      <c r="B217" s="76"/>
      <c r="C217" s="75" t="s">
        <v>17</v>
      </c>
      <c r="D217" s="78">
        <v>1</v>
      </c>
      <c r="E217" s="92">
        <v>325</v>
      </c>
      <c r="F217" s="297"/>
      <c r="G217" s="299"/>
      <c r="H217" s="294"/>
      <c r="I217" s="301"/>
      <c r="J217" s="303"/>
      <c r="K217" s="312"/>
      <c r="L217" s="294"/>
      <c r="M217" s="299"/>
      <c r="N217" s="297"/>
      <c r="O217" s="277"/>
      <c r="P217" s="305"/>
      <c r="Q217" s="288"/>
      <c r="R217" s="307"/>
      <c r="S217" s="291"/>
      <c r="T217" s="294"/>
      <c r="U217" s="322"/>
      <c r="V217" s="80">
        <f t="shared" si="16"/>
        <v>0</v>
      </c>
      <c r="W217" s="66">
        <f t="shared" si="17"/>
        <v>0</v>
      </c>
      <c r="X217" s="277"/>
      <c r="Y217" s="278"/>
      <c r="Z217" s="282"/>
    </row>
    <row r="218" spans="1:27" ht="17.100000000000001" customHeight="1" thickBot="1" x14ac:dyDescent="0.4">
      <c r="A218" s="73"/>
      <c r="B218" s="74"/>
      <c r="C218" s="77" t="s">
        <v>18</v>
      </c>
      <c r="D218" s="77">
        <v>1</v>
      </c>
      <c r="E218" s="93">
        <v>300</v>
      </c>
      <c r="F218" s="41"/>
      <c r="G218" s="42"/>
      <c r="H218" s="43"/>
      <c r="I218" s="44"/>
      <c r="J218" s="59"/>
      <c r="K218" s="45"/>
      <c r="L218" s="43"/>
      <c r="M218" s="42"/>
      <c r="N218" s="41"/>
      <c r="O218" s="46"/>
      <c r="P218" s="47"/>
      <c r="Q218" s="48"/>
      <c r="R218" s="49"/>
      <c r="S218" s="50"/>
      <c r="T218" s="43"/>
      <c r="U218" s="324"/>
      <c r="V218" s="323">
        <f t="shared" si="16"/>
        <v>0</v>
      </c>
      <c r="W218" s="325">
        <f t="shared" si="17"/>
        <v>0</v>
      </c>
      <c r="X218" s="46"/>
      <c r="Y218" s="228"/>
      <c r="Z218" s="167"/>
    </row>
    <row r="219" spans="1:27" ht="12" customHeight="1" x14ac:dyDescent="0.35">
      <c r="A219"/>
      <c r="B219" s="70"/>
      <c r="C219" s="157" t="s">
        <v>221</v>
      </c>
      <c r="D219" s="443">
        <v>9</v>
      </c>
      <c r="E219" s="445">
        <f>SUM(E221:E223)</f>
        <v>950</v>
      </c>
      <c r="F219" s="405"/>
      <c r="G219" s="395"/>
      <c r="H219" s="397"/>
      <c r="I219" s="399"/>
      <c r="J219" s="401"/>
      <c r="K219" s="403"/>
      <c r="L219" s="397"/>
      <c r="M219" s="395"/>
      <c r="N219" s="405"/>
      <c r="O219" s="407"/>
      <c r="P219" s="408"/>
      <c r="Q219" s="410"/>
      <c r="R219" s="412"/>
      <c r="S219" s="414"/>
      <c r="T219" s="397"/>
      <c r="U219" s="441">
        <f>SUM(F219:T219)</f>
        <v>0</v>
      </c>
      <c r="V219" s="461">
        <f>U219*D219</f>
        <v>0</v>
      </c>
      <c r="W219" s="489">
        <f>U219*E219</f>
        <v>0</v>
      </c>
      <c r="X219" s="68"/>
      <c r="Y219" s="36"/>
      <c r="Z219" s="36"/>
    </row>
    <row r="220" spans="1:27" ht="12" customHeight="1" x14ac:dyDescent="0.35">
      <c r="A220" s="431"/>
      <c r="B220" s="70"/>
      <c r="C220" s="130" t="s">
        <v>220</v>
      </c>
      <c r="D220" s="444"/>
      <c r="E220" s="446"/>
      <c r="F220" s="406"/>
      <c r="G220" s="396"/>
      <c r="H220" s="398"/>
      <c r="I220" s="400"/>
      <c r="J220" s="402"/>
      <c r="K220" s="404"/>
      <c r="L220" s="398"/>
      <c r="M220" s="396"/>
      <c r="N220" s="406"/>
      <c r="O220" s="382"/>
      <c r="P220" s="409"/>
      <c r="Q220" s="411"/>
      <c r="R220" s="413"/>
      <c r="S220" s="415"/>
      <c r="T220" s="398"/>
      <c r="U220" s="442"/>
      <c r="V220" s="462"/>
      <c r="W220" s="490"/>
      <c r="X220" s="68"/>
      <c r="Y220" s="36"/>
      <c r="Z220" s="36"/>
    </row>
    <row r="221" spans="1:27" ht="17.100000000000001" customHeight="1" x14ac:dyDescent="0.35">
      <c r="A221" s="432"/>
      <c r="B221" s="70"/>
      <c r="C221" s="279" t="s">
        <v>14</v>
      </c>
      <c r="D221" s="132">
        <v>3</v>
      </c>
      <c r="E221" s="92">
        <v>270</v>
      </c>
      <c r="F221" s="297"/>
      <c r="G221" s="299"/>
      <c r="H221" s="294"/>
      <c r="I221" s="301"/>
      <c r="J221" s="303"/>
      <c r="K221" s="312"/>
      <c r="L221" s="294"/>
      <c r="M221" s="299"/>
      <c r="N221" s="297"/>
      <c r="O221" s="277"/>
      <c r="P221" s="305"/>
      <c r="Q221" s="288"/>
      <c r="R221" s="307"/>
      <c r="S221" s="291"/>
      <c r="T221" s="294"/>
      <c r="V221" s="80">
        <f t="shared" ref="V221:V223" si="18">SUM(F221:T221)</f>
        <v>0</v>
      </c>
      <c r="W221" s="66">
        <f>V221*E221</f>
        <v>0</v>
      </c>
      <c r="X221" s="66"/>
    </row>
    <row r="222" spans="1:27" ht="17.100000000000001" customHeight="1" thickBot="1" x14ac:dyDescent="0.4">
      <c r="A222" s="69"/>
      <c r="B222" s="70"/>
      <c r="C222" s="279" t="s">
        <v>15</v>
      </c>
      <c r="D222" s="132">
        <v>3</v>
      </c>
      <c r="E222" s="92">
        <v>300</v>
      </c>
      <c r="F222" s="297"/>
      <c r="G222" s="299"/>
      <c r="H222" s="294"/>
      <c r="I222" s="301"/>
      <c r="J222" s="303"/>
      <c r="K222" s="312"/>
      <c r="L222" s="294"/>
      <c r="M222" s="299"/>
      <c r="N222" s="297"/>
      <c r="O222" s="277"/>
      <c r="P222" s="305"/>
      <c r="Q222" s="288"/>
      <c r="R222" s="307"/>
      <c r="S222" s="291"/>
      <c r="T222" s="294"/>
      <c r="V222" s="80">
        <f t="shared" si="18"/>
        <v>0</v>
      </c>
      <c r="W222" s="66">
        <f t="shared" ref="W222:W223" si="19">V222*E222</f>
        <v>0</v>
      </c>
      <c r="X222" s="243"/>
      <c r="Y222" s="164"/>
      <c r="Z222" s="164"/>
    </row>
    <row r="223" spans="1:27" ht="17.100000000000001" customHeight="1" thickBot="1" x14ac:dyDescent="0.4">
      <c r="A223" s="71"/>
      <c r="B223" s="72"/>
      <c r="C223" s="75" t="s">
        <v>16</v>
      </c>
      <c r="D223" s="133">
        <v>3</v>
      </c>
      <c r="E223" s="92">
        <v>380</v>
      </c>
      <c r="F223" s="297"/>
      <c r="G223" s="299"/>
      <c r="H223" s="294"/>
      <c r="I223" s="301"/>
      <c r="J223" s="303"/>
      <c r="K223" s="312"/>
      <c r="L223" s="294"/>
      <c r="M223" s="299"/>
      <c r="N223" s="297"/>
      <c r="O223" s="277"/>
      <c r="P223" s="305"/>
      <c r="Q223" s="288"/>
      <c r="R223" s="307"/>
      <c r="S223" s="291"/>
      <c r="T223" s="294"/>
      <c r="V223" s="80">
        <f t="shared" si="18"/>
        <v>0</v>
      </c>
      <c r="W223" s="353">
        <f t="shared" si="19"/>
        <v>0</v>
      </c>
      <c r="X223" s="571"/>
      <c r="Y223" s="571"/>
      <c r="Z223" s="241"/>
      <c r="AA223" s="23"/>
    </row>
    <row r="224" spans="1:27" ht="17.100000000000001" customHeight="1" thickBot="1" x14ac:dyDescent="0.4">
      <c r="A224" s="73"/>
      <c r="B224" s="74"/>
      <c r="C224" s="77"/>
      <c r="D224" s="77"/>
      <c r="E224" s="123"/>
      <c r="F224" s="41"/>
      <c r="G224" s="42"/>
      <c r="H224" s="43"/>
      <c r="I224" s="44"/>
      <c r="J224" s="59"/>
      <c r="K224" s="45"/>
      <c r="L224" s="43"/>
      <c r="M224" s="42"/>
      <c r="N224" s="41"/>
      <c r="O224" s="46"/>
      <c r="P224" s="47"/>
      <c r="Q224" s="48"/>
      <c r="R224" s="49"/>
      <c r="S224" s="50"/>
      <c r="T224" s="43"/>
      <c r="U224" s="347"/>
      <c r="V224" s="323"/>
      <c r="W224" s="351"/>
      <c r="X224" s="429"/>
      <c r="Y224" s="429"/>
      <c r="Z224" s="242"/>
      <c r="AA224" s="23"/>
    </row>
    <row r="225" spans="1:27" ht="15" customHeight="1" thickBot="1" x14ac:dyDescent="0.4">
      <c r="A225" s="69"/>
      <c r="B225" s="70"/>
      <c r="C225" s="151" t="s">
        <v>81</v>
      </c>
      <c r="D225" s="443">
        <v>9</v>
      </c>
      <c r="E225" s="445">
        <f>SUM(E227:E229)</f>
        <v>1390</v>
      </c>
      <c r="F225" s="405"/>
      <c r="G225" s="395"/>
      <c r="H225" s="397"/>
      <c r="I225" s="399"/>
      <c r="J225" s="401"/>
      <c r="K225" s="403"/>
      <c r="L225" s="397"/>
      <c r="M225" s="395"/>
      <c r="N225" s="405"/>
      <c r="O225" s="407"/>
      <c r="P225" s="408"/>
      <c r="Q225" s="410"/>
      <c r="R225" s="412"/>
      <c r="S225" s="414"/>
      <c r="T225" s="397"/>
      <c r="U225" s="441">
        <f>SUM(F225:T225)</f>
        <v>0</v>
      </c>
      <c r="V225" s="461">
        <f>U225*D225</f>
        <v>0</v>
      </c>
      <c r="W225" s="666">
        <f>U225*E225</f>
        <v>0</v>
      </c>
      <c r="X225" s="430"/>
      <c r="Y225" s="430"/>
      <c r="Z225" s="680"/>
      <c r="AA225" s="23"/>
    </row>
    <row r="226" spans="1:27" ht="12" customHeight="1" thickBot="1" x14ac:dyDescent="0.4">
      <c r="A226" s="431"/>
      <c r="B226" s="70"/>
      <c r="C226" s="130" t="s">
        <v>121</v>
      </c>
      <c r="D226" s="444"/>
      <c r="E226" s="446"/>
      <c r="F226" s="406"/>
      <c r="G226" s="396"/>
      <c r="H226" s="398"/>
      <c r="I226" s="400"/>
      <c r="J226" s="402"/>
      <c r="K226" s="404"/>
      <c r="L226" s="398"/>
      <c r="M226" s="396"/>
      <c r="N226" s="406"/>
      <c r="O226" s="382"/>
      <c r="P226" s="409"/>
      <c r="Q226" s="411"/>
      <c r="R226" s="413"/>
      <c r="S226" s="415"/>
      <c r="T226" s="398"/>
      <c r="U226" s="442"/>
      <c r="V226" s="462"/>
      <c r="W226" s="667"/>
      <c r="X226" s="430"/>
      <c r="Y226" s="430"/>
      <c r="Z226" s="680"/>
      <c r="AA226" s="23"/>
    </row>
    <row r="227" spans="1:27" ht="17.100000000000001" customHeight="1" thickBot="1" x14ac:dyDescent="0.4">
      <c r="A227" s="432"/>
      <c r="B227" s="70"/>
      <c r="C227" s="279" t="s">
        <v>14</v>
      </c>
      <c r="D227" s="132">
        <v>3</v>
      </c>
      <c r="E227" s="92">
        <v>380</v>
      </c>
      <c r="F227" s="297"/>
      <c r="G227" s="299"/>
      <c r="H227" s="294"/>
      <c r="I227" s="301"/>
      <c r="J227" s="303"/>
      <c r="K227" s="312"/>
      <c r="L227" s="294"/>
      <c r="M227" s="299"/>
      <c r="N227" s="297"/>
      <c r="O227" s="277"/>
      <c r="P227" s="305"/>
      <c r="Q227" s="288"/>
      <c r="R227" s="308"/>
      <c r="S227" s="292"/>
      <c r="T227" s="271"/>
      <c r="V227" s="80">
        <f t="shared" ref="V227:V229" si="20">SUM(F227:T227)</f>
        <v>0</v>
      </c>
      <c r="W227" s="353">
        <f>V227*E227</f>
        <v>0</v>
      </c>
      <c r="X227" s="430"/>
      <c r="Y227" s="430"/>
      <c r="Z227" s="283"/>
      <c r="AA227" s="23"/>
    </row>
    <row r="228" spans="1:27" ht="17.100000000000001" customHeight="1" thickBot="1" x14ac:dyDescent="0.4">
      <c r="A228" s="69"/>
      <c r="B228" s="70"/>
      <c r="C228" s="279" t="s">
        <v>15</v>
      </c>
      <c r="D228" s="132">
        <v>3</v>
      </c>
      <c r="E228" s="92">
        <v>450</v>
      </c>
      <c r="F228" s="297"/>
      <c r="G228" s="299"/>
      <c r="H228" s="294"/>
      <c r="I228" s="301"/>
      <c r="J228" s="303"/>
      <c r="K228" s="312"/>
      <c r="L228" s="294"/>
      <c r="M228" s="299"/>
      <c r="N228" s="297"/>
      <c r="O228" s="277"/>
      <c r="P228" s="305"/>
      <c r="Q228" s="288"/>
      <c r="R228" s="307"/>
      <c r="S228" s="291"/>
      <c r="T228" s="294"/>
      <c r="V228" s="80">
        <f t="shared" si="20"/>
        <v>0</v>
      </c>
      <c r="W228" s="353">
        <f t="shared" ref="W228:W229" si="21">V228*E228</f>
        <v>0</v>
      </c>
      <c r="X228" s="430"/>
      <c r="Y228" s="430"/>
      <c r="Z228" s="283"/>
      <c r="AA228" s="23"/>
    </row>
    <row r="229" spans="1:27" ht="17.100000000000001" customHeight="1" thickBot="1" x14ac:dyDescent="0.4">
      <c r="A229" s="71"/>
      <c r="B229" s="72"/>
      <c r="C229" s="75" t="s">
        <v>16</v>
      </c>
      <c r="D229" s="133">
        <v>3</v>
      </c>
      <c r="E229" s="92">
        <v>560</v>
      </c>
      <c r="F229" s="297"/>
      <c r="G229" s="299"/>
      <c r="H229" s="294"/>
      <c r="I229" s="301"/>
      <c r="J229" s="303"/>
      <c r="K229" s="312"/>
      <c r="L229" s="294"/>
      <c r="M229" s="299"/>
      <c r="N229" s="297"/>
      <c r="O229" s="277"/>
      <c r="P229" s="305"/>
      <c r="Q229" s="288"/>
      <c r="R229" s="307"/>
      <c r="S229" s="291"/>
      <c r="T229" s="294"/>
      <c r="V229" s="80">
        <f t="shared" si="20"/>
        <v>0</v>
      </c>
      <c r="W229" s="353">
        <f t="shared" si="21"/>
        <v>0</v>
      </c>
      <c r="X229" s="430"/>
      <c r="Y229" s="430"/>
      <c r="Z229" s="283"/>
      <c r="AA229" s="23"/>
    </row>
    <row r="230" spans="1:27" ht="17.100000000000001" customHeight="1" thickBot="1" x14ac:dyDescent="0.4">
      <c r="A230" s="73"/>
      <c r="B230" s="74"/>
      <c r="C230" s="77"/>
      <c r="D230" s="77"/>
      <c r="E230" s="123"/>
      <c r="F230" s="41"/>
      <c r="G230" s="42"/>
      <c r="H230" s="43"/>
      <c r="I230" s="44"/>
      <c r="J230" s="59"/>
      <c r="K230" s="45"/>
      <c r="L230" s="43"/>
      <c r="M230" s="42"/>
      <c r="N230" s="41"/>
      <c r="O230" s="46"/>
      <c r="P230" s="47"/>
      <c r="Q230" s="48"/>
      <c r="R230" s="49"/>
      <c r="S230" s="50"/>
      <c r="T230" s="43"/>
      <c r="U230" s="347"/>
      <c r="V230" s="323"/>
      <c r="W230" s="351"/>
      <c r="X230" s="80"/>
      <c r="Y230" s="80"/>
      <c r="Z230" s="166"/>
    </row>
    <row r="231" spans="1:27" ht="14.25" customHeight="1" x14ac:dyDescent="0.35">
      <c r="A231" s="69"/>
      <c r="B231" s="70"/>
      <c r="C231" s="162" t="s">
        <v>192</v>
      </c>
      <c r="D231" s="449">
        <v>6</v>
      </c>
      <c r="E231" s="445">
        <f>SUM(E233:E238)</f>
        <v>1150</v>
      </c>
      <c r="F231" s="405"/>
      <c r="G231" s="395"/>
      <c r="H231" s="397"/>
      <c r="I231" s="399"/>
      <c r="J231" s="401"/>
      <c r="K231" s="403"/>
      <c r="L231" s="397"/>
      <c r="M231" s="395"/>
      <c r="N231" s="405"/>
      <c r="O231" s="407"/>
      <c r="P231" s="408"/>
      <c r="Q231" s="410"/>
      <c r="R231" s="412"/>
      <c r="S231" s="414"/>
      <c r="T231" s="397"/>
      <c r="U231" s="189">
        <f>SUM(F231:T231)</f>
        <v>0</v>
      </c>
      <c r="V231" s="189">
        <f>U231*D231</f>
        <v>0</v>
      </c>
      <c r="W231" s="67">
        <f>U231*E231</f>
        <v>0</v>
      </c>
      <c r="X231" s="80"/>
      <c r="Y231" s="79"/>
      <c r="Z231" s="23"/>
    </row>
    <row r="232" spans="1:27" ht="12" customHeight="1" x14ac:dyDescent="0.35">
      <c r="A232" s="433"/>
      <c r="B232" s="70"/>
      <c r="C232" s="191" t="s">
        <v>191</v>
      </c>
      <c r="D232" s="450"/>
      <c r="E232" s="446"/>
      <c r="F232" s="406"/>
      <c r="G232" s="396"/>
      <c r="H232" s="398"/>
      <c r="I232" s="400"/>
      <c r="J232" s="402"/>
      <c r="K232" s="404"/>
      <c r="L232" s="398"/>
      <c r="M232" s="396"/>
      <c r="N232" s="406"/>
      <c r="O232" s="382"/>
      <c r="P232" s="409"/>
      <c r="Q232" s="411"/>
      <c r="R232" s="413"/>
      <c r="S232" s="415"/>
      <c r="T232" s="398"/>
      <c r="U232" s="189"/>
      <c r="V232" s="189"/>
      <c r="W232" s="67"/>
      <c r="X232" s="189"/>
      <c r="Y232" s="190"/>
      <c r="Z232" s="23"/>
    </row>
    <row r="233" spans="1:27" ht="17.100000000000001" customHeight="1" x14ac:dyDescent="0.35">
      <c r="A233" s="434"/>
      <c r="B233" s="70"/>
      <c r="C233" s="279" t="s">
        <v>14</v>
      </c>
      <c r="D233" s="279">
        <v>1</v>
      </c>
      <c r="E233" s="92">
        <v>110</v>
      </c>
      <c r="F233" s="297"/>
      <c r="G233" s="299"/>
      <c r="H233" s="294"/>
      <c r="I233" s="301"/>
      <c r="J233" s="303"/>
      <c r="K233" s="312"/>
      <c r="L233" s="294"/>
      <c r="M233" s="299"/>
      <c r="N233" s="297"/>
      <c r="O233" s="277"/>
      <c r="P233" s="305"/>
      <c r="Q233" s="288"/>
      <c r="R233" s="307"/>
      <c r="S233" s="291"/>
      <c r="T233" s="294"/>
      <c r="U233" s="235"/>
      <c r="V233" s="80">
        <f t="shared" ref="V233:V238" si="22">SUM(F233:T233)</f>
        <v>0</v>
      </c>
      <c r="W233" s="66">
        <f>V233*E233</f>
        <v>0</v>
      </c>
      <c r="X233" s="68"/>
      <c r="Y233" s="36"/>
    </row>
    <row r="234" spans="1:27" ht="17.100000000000001" customHeight="1" x14ac:dyDescent="0.35">
      <c r="A234" s="435"/>
      <c r="B234" s="70"/>
      <c r="C234" s="279" t="s">
        <v>15</v>
      </c>
      <c r="D234" s="279">
        <v>1</v>
      </c>
      <c r="E234" s="92">
        <v>300</v>
      </c>
      <c r="F234" s="297"/>
      <c r="G234" s="299"/>
      <c r="H234" s="294"/>
      <c r="I234" s="301"/>
      <c r="J234" s="303"/>
      <c r="K234" s="312"/>
      <c r="L234" s="294"/>
      <c r="M234" s="299"/>
      <c r="N234" s="297"/>
      <c r="O234" s="277"/>
      <c r="P234" s="305"/>
      <c r="Q234" s="288"/>
      <c r="R234" s="307"/>
      <c r="S234" s="291"/>
      <c r="T234" s="294"/>
      <c r="U234" s="235"/>
      <c r="V234" s="80">
        <f t="shared" si="22"/>
        <v>0</v>
      </c>
      <c r="W234" s="66">
        <f t="shared" ref="W234:W238" si="23">V234*E234</f>
        <v>0</v>
      </c>
      <c r="X234" s="66"/>
    </row>
    <row r="235" spans="1:27" ht="17.100000000000001" customHeight="1" x14ac:dyDescent="0.35">
      <c r="A235" s="71"/>
      <c r="B235" s="72"/>
      <c r="C235" s="75" t="s">
        <v>16</v>
      </c>
      <c r="D235" s="75">
        <v>1</v>
      </c>
      <c r="E235" s="92">
        <v>270</v>
      </c>
      <c r="F235" s="297"/>
      <c r="G235" s="299"/>
      <c r="H235" s="294"/>
      <c r="I235" s="301"/>
      <c r="J235" s="303"/>
      <c r="K235" s="312"/>
      <c r="L235" s="294"/>
      <c r="M235" s="299"/>
      <c r="N235" s="297"/>
      <c r="O235" s="277"/>
      <c r="P235" s="305"/>
      <c r="Q235" s="288"/>
      <c r="R235" s="307"/>
      <c r="S235" s="291"/>
      <c r="T235" s="294"/>
      <c r="U235" s="235"/>
      <c r="V235" s="80">
        <f t="shared" si="22"/>
        <v>0</v>
      </c>
      <c r="W235" s="66">
        <f t="shared" si="23"/>
        <v>0</v>
      </c>
      <c r="X235" s="66"/>
    </row>
    <row r="236" spans="1:27" ht="17.100000000000001" customHeight="1" thickBot="1" x14ac:dyDescent="0.4">
      <c r="A236" s="3"/>
      <c r="B236" s="76"/>
      <c r="C236" s="75" t="s">
        <v>17</v>
      </c>
      <c r="D236" s="78">
        <v>1</v>
      </c>
      <c r="E236" s="92">
        <v>130</v>
      </c>
      <c r="F236" s="297"/>
      <c r="G236" s="299"/>
      <c r="H236" s="294"/>
      <c r="I236" s="301"/>
      <c r="J236" s="303"/>
      <c r="K236" s="312"/>
      <c r="L236" s="294"/>
      <c r="M236" s="299"/>
      <c r="N236" s="297"/>
      <c r="O236" s="277"/>
      <c r="P236" s="305"/>
      <c r="Q236" s="288"/>
      <c r="R236" s="307"/>
      <c r="S236" s="291"/>
      <c r="T236" s="294"/>
      <c r="U236" s="322"/>
      <c r="V236" s="80">
        <f t="shared" si="22"/>
        <v>0</v>
      </c>
      <c r="W236" s="66">
        <f t="shared" si="23"/>
        <v>0</v>
      </c>
      <c r="X236" s="243"/>
      <c r="Y236" s="164"/>
      <c r="Z236" s="164"/>
    </row>
    <row r="237" spans="1:27" ht="17.100000000000001" customHeight="1" thickBot="1" x14ac:dyDescent="0.4">
      <c r="A237" s="3"/>
      <c r="B237" s="76"/>
      <c r="C237" s="75" t="s">
        <v>18</v>
      </c>
      <c r="D237" s="78">
        <v>1</v>
      </c>
      <c r="E237" s="144">
        <v>230</v>
      </c>
      <c r="F237" s="297"/>
      <c r="G237" s="299"/>
      <c r="H237" s="294"/>
      <c r="I237" s="301"/>
      <c r="J237" s="303"/>
      <c r="K237" s="312"/>
      <c r="L237" s="294"/>
      <c r="M237" s="299"/>
      <c r="N237" s="297"/>
      <c r="O237" s="277"/>
      <c r="P237" s="305"/>
      <c r="Q237" s="288"/>
      <c r="R237" s="307"/>
      <c r="S237" s="291"/>
      <c r="T237" s="294"/>
      <c r="U237" s="322"/>
      <c r="V237" s="80">
        <f t="shared" si="22"/>
        <v>0</v>
      </c>
      <c r="W237" s="353">
        <f t="shared" si="23"/>
        <v>0</v>
      </c>
      <c r="X237" s="569"/>
      <c r="Y237" s="570"/>
      <c r="Z237" s="244"/>
      <c r="AA237" s="23"/>
    </row>
    <row r="238" spans="1:27" ht="17.100000000000001" customHeight="1" thickBot="1" x14ac:dyDescent="0.4">
      <c r="A238" s="73"/>
      <c r="B238" s="74"/>
      <c r="C238" s="77" t="s">
        <v>45</v>
      </c>
      <c r="D238" s="77">
        <v>1</v>
      </c>
      <c r="E238" s="93">
        <v>110</v>
      </c>
      <c r="F238" s="41"/>
      <c r="G238" s="42"/>
      <c r="H238" s="43"/>
      <c r="I238" s="44"/>
      <c r="J238" s="59"/>
      <c r="K238" s="45"/>
      <c r="L238" s="43"/>
      <c r="M238" s="42"/>
      <c r="N238" s="41"/>
      <c r="O238" s="46"/>
      <c r="P238" s="47"/>
      <c r="Q238" s="48"/>
      <c r="R238" s="49"/>
      <c r="S238" s="50"/>
      <c r="T238" s="43"/>
      <c r="U238" s="324"/>
      <c r="V238" s="323">
        <f t="shared" si="22"/>
        <v>0</v>
      </c>
      <c r="W238" s="351">
        <f t="shared" si="23"/>
        <v>0</v>
      </c>
      <c r="X238" s="416"/>
      <c r="Y238" s="417"/>
      <c r="Z238" s="245"/>
      <c r="AA238" s="23"/>
    </row>
    <row r="239" spans="1:27" ht="13.5" customHeight="1" thickBot="1" x14ac:dyDescent="0.4">
      <c r="A239" s="69"/>
      <c r="B239" s="70"/>
      <c r="C239" s="151" t="s">
        <v>123</v>
      </c>
      <c r="D239" s="449">
        <v>6</v>
      </c>
      <c r="E239" s="445">
        <f>SUM(E241:E246)</f>
        <v>1550</v>
      </c>
      <c r="F239" s="405"/>
      <c r="G239" s="395"/>
      <c r="H239" s="397"/>
      <c r="I239" s="399"/>
      <c r="J239" s="401"/>
      <c r="K239" s="403"/>
      <c r="L239" s="397"/>
      <c r="M239" s="395"/>
      <c r="N239" s="405"/>
      <c r="O239" s="407"/>
      <c r="P239" s="408"/>
      <c r="Q239" s="410"/>
      <c r="R239" s="412"/>
      <c r="S239" s="414"/>
      <c r="T239" s="397"/>
      <c r="U239" s="461">
        <f>SUM(F239:T239)</f>
        <v>0</v>
      </c>
      <c r="V239" s="461">
        <f>U239*D239</f>
        <v>0</v>
      </c>
      <c r="W239" s="666">
        <f>U239*E239</f>
        <v>0</v>
      </c>
      <c r="X239" s="418"/>
      <c r="Y239" s="419"/>
      <c r="Z239" s="681"/>
      <c r="AA239" s="23"/>
    </row>
    <row r="240" spans="1:27" ht="12" customHeight="1" thickBot="1" x14ac:dyDescent="0.4">
      <c r="A240" s="69"/>
      <c r="B240" s="70"/>
      <c r="C240" s="130" t="s">
        <v>122</v>
      </c>
      <c r="D240" s="450"/>
      <c r="E240" s="446"/>
      <c r="F240" s="406"/>
      <c r="G240" s="396"/>
      <c r="H240" s="398"/>
      <c r="I240" s="400"/>
      <c r="J240" s="402"/>
      <c r="K240" s="404"/>
      <c r="L240" s="398"/>
      <c r="M240" s="396"/>
      <c r="N240" s="406"/>
      <c r="O240" s="382"/>
      <c r="P240" s="409"/>
      <c r="Q240" s="411"/>
      <c r="R240" s="413"/>
      <c r="S240" s="415"/>
      <c r="T240" s="398"/>
      <c r="U240" s="462"/>
      <c r="V240" s="462"/>
      <c r="W240" s="667"/>
      <c r="X240" s="418"/>
      <c r="Y240" s="419"/>
      <c r="Z240" s="681"/>
      <c r="AA240" s="23"/>
    </row>
    <row r="241" spans="1:27" ht="17.100000000000001" customHeight="1" thickBot="1" x14ac:dyDescent="0.4">
      <c r="A241" s="69"/>
      <c r="B241" s="70"/>
      <c r="C241" s="279" t="s">
        <v>14</v>
      </c>
      <c r="D241" s="279">
        <v>1</v>
      </c>
      <c r="E241" s="92">
        <v>150</v>
      </c>
      <c r="F241" s="297"/>
      <c r="G241" s="299"/>
      <c r="H241" s="294"/>
      <c r="I241" s="301"/>
      <c r="J241" s="303"/>
      <c r="K241" s="312"/>
      <c r="L241" s="294"/>
      <c r="M241" s="299"/>
      <c r="N241" s="297"/>
      <c r="O241" s="277"/>
      <c r="P241" s="305"/>
      <c r="Q241" s="288"/>
      <c r="R241" s="307"/>
      <c r="S241" s="291"/>
      <c r="T241" s="294"/>
      <c r="U241" s="235"/>
      <c r="V241" s="80">
        <f t="shared" ref="V241:V246" si="24">SUM(F241:T241)</f>
        <v>0</v>
      </c>
      <c r="W241" s="353">
        <f>V241*E241</f>
        <v>0</v>
      </c>
      <c r="X241" s="418"/>
      <c r="Y241" s="419"/>
      <c r="Z241" s="284"/>
      <c r="AA241" s="23"/>
    </row>
    <row r="242" spans="1:27" ht="17.100000000000001" customHeight="1" thickBot="1" x14ac:dyDescent="0.4">
      <c r="A242"/>
      <c r="B242" s="70"/>
      <c r="C242" s="279" t="s">
        <v>15</v>
      </c>
      <c r="D242" s="279">
        <v>1</v>
      </c>
      <c r="E242" s="92">
        <v>410</v>
      </c>
      <c r="F242" s="297"/>
      <c r="G242" s="299"/>
      <c r="H242" s="294"/>
      <c r="I242" s="301"/>
      <c r="J242" s="303"/>
      <c r="K242" s="312"/>
      <c r="L242" s="294"/>
      <c r="M242" s="299"/>
      <c r="N242" s="297"/>
      <c r="O242" s="277"/>
      <c r="P242" s="305"/>
      <c r="Q242" s="288"/>
      <c r="R242" s="307"/>
      <c r="S242" s="291"/>
      <c r="T242" s="294"/>
      <c r="U242" s="235"/>
      <c r="V242" s="80">
        <f t="shared" si="24"/>
        <v>0</v>
      </c>
      <c r="W242" s="353">
        <f t="shared" ref="W242:W246" si="25">V242*E242</f>
        <v>0</v>
      </c>
      <c r="X242" s="418"/>
      <c r="Y242" s="419"/>
      <c r="Z242" s="284"/>
      <c r="AA242" s="23"/>
    </row>
    <row r="243" spans="1:27" ht="17.100000000000001" customHeight="1" thickBot="1" x14ac:dyDescent="0.4">
      <c r="A243" s="71"/>
      <c r="B243" s="72"/>
      <c r="C243" s="75" t="s">
        <v>16</v>
      </c>
      <c r="D243" s="75">
        <v>1</v>
      </c>
      <c r="E243" s="92">
        <v>350</v>
      </c>
      <c r="F243" s="297"/>
      <c r="G243" s="299"/>
      <c r="H243" s="294"/>
      <c r="I243" s="301"/>
      <c r="J243" s="303"/>
      <c r="K243" s="312"/>
      <c r="L243" s="294"/>
      <c r="M243" s="299"/>
      <c r="N243" s="297"/>
      <c r="O243" s="277"/>
      <c r="P243" s="305"/>
      <c r="Q243" s="288"/>
      <c r="R243" s="307"/>
      <c r="S243" s="291"/>
      <c r="T243" s="294"/>
      <c r="U243" s="235"/>
      <c r="V243" s="80">
        <f t="shared" si="24"/>
        <v>0</v>
      </c>
      <c r="W243" s="353">
        <f t="shared" si="25"/>
        <v>0</v>
      </c>
      <c r="X243" s="418"/>
      <c r="Y243" s="419"/>
      <c r="Z243" s="284"/>
      <c r="AA243" s="23"/>
    </row>
    <row r="244" spans="1:27" ht="17.100000000000001" customHeight="1" thickBot="1" x14ac:dyDescent="0.4">
      <c r="A244" s="3"/>
      <c r="B244" s="76"/>
      <c r="C244" s="75" t="s">
        <v>17</v>
      </c>
      <c r="D244" s="78">
        <v>1</v>
      </c>
      <c r="E244" s="92">
        <v>170</v>
      </c>
      <c r="F244" s="297"/>
      <c r="G244" s="299"/>
      <c r="H244" s="294"/>
      <c r="I244" s="301"/>
      <c r="J244" s="303"/>
      <c r="K244" s="312"/>
      <c r="L244" s="294"/>
      <c r="M244" s="299"/>
      <c r="N244" s="297"/>
      <c r="O244" s="277"/>
      <c r="P244" s="305"/>
      <c r="Q244" s="288"/>
      <c r="R244" s="307"/>
      <c r="S244" s="291"/>
      <c r="T244" s="294"/>
      <c r="U244" s="322"/>
      <c r="V244" s="80">
        <f t="shared" si="24"/>
        <v>0</v>
      </c>
      <c r="W244" s="353">
        <f t="shared" si="25"/>
        <v>0</v>
      </c>
      <c r="X244" s="418"/>
      <c r="Y244" s="419"/>
      <c r="Z244" s="284"/>
      <c r="AA244" s="23"/>
    </row>
    <row r="245" spans="1:27" ht="17.100000000000001" customHeight="1" thickBot="1" x14ac:dyDescent="0.4">
      <c r="A245" s="3"/>
      <c r="B245" s="76"/>
      <c r="C245" s="75" t="s">
        <v>18</v>
      </c>
      <c r="D245" s="78">
        <v>1</v>
      </c>
      <c r="E245" s="144">
        <v>320</v>
      </c>
      <c r="F245" s="297"/>
      <c r="G245" s="299"/>
      <c r="H245" s="294"/>
      <c r="I245" s="301"/>
      <c r="J245" s="303"/>
      <c r="K245" s="312"/>
      <c r="L245" s="294"/>
      <c r="M245" s="299"/>
      <c r="N245" s="297"/>
      <c r="O245" s="277"/>
      <c r="P245" s="305"/>
      <c r="Q245" s="288"/>
      <c r="R245" s="307"/>
      <c r="S245" s="291"/>
      <c r="T245" s="294"/>
      <c r="U245" s="322"/>
      <c r="V245" s="80">
        <f t="shared" si="24"/>
        <v>0</v>
      </c>
      <c r="W245" s="353">
        <f t="shared" si="25"/>
        <v>0</v>
      </c>
      <c r="X245" s="418"/>
      <c r="Y245" s="419"/>
      <c r="Z245" s="284"/>
      <c r="AA245" s="23"/>
    </row>
    <row r="246" spans="1:27" ht="17.100000000000001" customHeight="1" thickBot="1" x14ac:dyDescent="0.4">
      <c r="A246" s="73"/>
      <c r="B246" s="74"/>
      <c r="C246" s="77" t="s">
        <v>45</v>
      </c>
      <c r="D246" s="77">
        <v>1</v>
      </c>
      <c r="E246" s="93">
        <v>150</v>
      </c>
      <c r="F246" s="41"/>
      <c r="G246" s="42"/>
      <c r="H246" s="43"/>
      <c r="I246" s="44"/>
      <c r="J246" s="59"/>
      <c r="K246" s="45"/>
      <c r="L246" s="43"/>
      <c r="M246" s="42"/>
      <c r="N246" s="41"/>
      <c r="O246" s="46"/>
      <c r="P246" s="47"/>
      <c r="Q246" s="48"/>
      <c r="R246" s="49"/>
      <c r="S246" s="50"/>
      <c r="T246" s="43"/>
      <c r="U246" s="324"/>
      <c r="V246" s="323">
        <f t="shared" si="24"/>
        <v>0</v>
      </c>
      <c r="W246" s="351">
        <f t="shared" si="25"/>
        <v>0</v>
      </c>
      <c r="X246" s="420"/>
      <c r="Y246" s="421"/>
      <c r="Z246" s="246"/>
      <c r="AA246" s="23"/>
    </row>
    <row r="247" spans="1:27" ht="19.5" customHeight="1" thickBot="1" x14ac:dyDescent="0.45">
      <c r="A247" s="668">
        <v>2023</v>
      </c>
      <c r="B247" s="669"/>
      <c r="C247" s="669"/>
      <c r="D247" s="669"/>
      <c r="E247" s="669"/>
      <c r="F247" s="670"/>
      <c r="G247" s="670"/>
      <c r="H247" s="670"/>
      <c r="I247" s="670"/>
      <c r="J247" s="670"/>
      <c r="K247" s="670"/>
      <c r="L247" s="670"/>
      <c r="M247" s="670"/>
      <c r="N247" s="670"/>
      <c r="O247" s="670"/>
      <c r="P247" s="670"/>
      <c r="Q247" s="670"/>
      <c r="R247" s="670"/>
      <c r="S247" s="670"/>
      <c r="T247" s="670"/>
      <c r="U247" s="670"/>
      <c r="V247" s="670"/>
      <c r="W247" s="671"/>
      <c r="X247" s="247" t="s">
        <v>19</v>
      </c>
      <c r="Y247" s="248" t="s">
        <v>20</v>
      </c>
      <c r="Z247" s="249" t="s">
        <v>180</v>
      </c>
    </row>
    <row r="248" spans="1:27" ht="14.25" customHeight="1" x14ac:dyDescent="0.35">
      <c r="A248" s="69"/>
      <c r="B248" s="70"/>
      <c r="C248" s="151" t="s">
        <v>72</v>
      </c>
      <c r="D248" s="447">
        <v>5</v>
      </c>
      <c r="E248" s="391">
        <f>SUM(E250:E254)</f>
        <v>1260</v>
      </c>
      <c r="F248" s="393"/>
      <c r="G248" s="395"/>
      <c r="H248" s="397"/>
      <c r="I248" s="399"/>
      <c r="J248" s="401"/>
      <c r="K248" s="403"/>
      <c r="L248" s="397"/>
      <c r="M248" s="395"/>
      <c r="N248" s="405"/>
      <c r="O248" s="407"/>
      <c r="P248" s="408"/>
      <c r="Q248" s="410"/>
      <c r="R248" s="412"/>
      <c r="S248" s="414"/>
      <c r="T248" s="397"/>
      <c r="U248" s="375">
        <f>SUM(F248:T249)</f>
        <v>0</v>
      </c>
      <c r="V248" s="377">
        <f>U248*D248</f>
        <v>0</v>
      </c>
      <c r="W248" s="379">
        <f>U248*E248</f>
        <v>0</v>
      </c>
      <c r="X248" s="381"/>
      <c r="Y248" s="383"/>
      <c r="Z248" s="385"/>
    </row>
    <row r="249" spans="1:27" ht="13.5" customHeight="1" x14ac:dyDescent="0.35">
      <c r="A249" s="431"/>
      <c r="B249" s="70"/>
      <c r="C249" s="178" t="s">
        <v>179</v>
      </c>
      <c r="D249" s="448"/>
      <c r="E249" s="392"/>
      <c r="F249" s="394"/>
      <c r="G249" s="396"/>
      <c r="H249" s="398"/>
      <c r="I249" s="400"/>
      <c r="J249" s="402"/>
      <c r="K249" s="404"/>
      <c r="L249" s="398"/>
      <c r="M249" s="396"/>
      <c r="N249" s="406"/>
      <c r="O249" s="382"/>
      <c r="P249" s="409"/>
      <c r="Q249" s="411"/>
      <c r="R249" s="413"/>
      <c r="S249" s="415"/>
      <c r="T249" s="398"/>
      <c r="U249" s="376"/>
      <c r="V249" s="378"/>
      <c r="W249" s="380"/>
      <c r="X249" s="382"/>
      <c r="Y249" s="384"/>
      <c r="Z249" s="385"/>
    </row>
    <row r="250" spans="1:27" ht="17.100000000000001" customHeight="1" x14ac:dyDescent="0.35">
      <c r="A250" s="432"/>
      <c r="B250" s="70"/>
      <c r="C250" s="279" t="s">
        <v>14</v>
      </c>
      <c r="D250" s="279">
        <v>1</v>
      </c>
      <c r="E250" s="92">
        <v>270</v>
      </c>
      <c r="F250" s="297"/>
      <c r="G250" s="299"/>
      <c r="H250" s="294"/>
      <c r="I250" s="301"/>
      <c r="J250" s="303"/>
      <c r="K250" s="312"/>
      <c r="L250" s="294"/>
      <c r="M250" s="299"/>
      <c r="N250" s="297"/>
      <c r="O250" s="277"/>
      <c r="P250" s="305"/>
      <c r="Q250" s="288"/>
      <c r="R250" s="307"/>
      <c r="S250" s="291"/>
      <c r="T250" s="294"/>
      <c r="U250" s="235"/>
      <c r="V250" s="80">
        <f>SUM(F250:T250)</f>
        <v>0</v>
      </c>
      <c r="W250" s="66">
        <f>V250*E250</f>
        <v>0</v>
      </c>
      <c r="X250" s="31"/>
      <c r="Y250" s="218"/>
      <c r="Z250" s="285"/>
    </row>
    <row r="251" spans="1:27" ht="17.100000000000001" customHeight="1" x14ac:dyDescent="0.35">
      <c r="A251" s="69"/>
      <c r="B251" s="70"/>
      <c r="C251" s="279" t="s">
        <v>15</v>
      </c>
      <c r="D251" s="279">
        <v>1</v>
      </c>
      <c r="E251" s="92">
        <v>270</v>
      </c>
      <c r="F251" s="297"/>
      <c r="G251" s="299"/>
      <c r="H251" s="294"/>
      <c r="I251" s="301"/>
      <c r="J251" s="303"/>
      <c r="K251" s="312"/>
      <c r="L251" s="294"/>
      <c r="M251" s="299"/>
      <c r="N251" s="297"/>
      <c r="O251" s="277"/>
      <c r="P251" s="305"/>
      <c r="Q251" s="288"/>
      <c r="R251" s="307"/>
      <c r="S251" s="291"/>
      <c r="T251" s="294"/>
      <c r="U251" s="235"/>
      <c r="V251" s="80">
        <f t="shared" ref="V251:V253" si="26">SUM(F251:T251)</f>
        <v>0</v>
      </c>
      <c r="W251" s="66">
        <f t="shared" ref="W251:W254" si="27">V251*E251</f>
        <v>0</v>
      </c>
      <c r="X251" s="277"/>
      <c r="Y251" s="278"/>
      <c r="Z251" s="281"/>
    </row>
    <row r="252" spans="1:27" ht="17.100000000000001" customHeight="1" x14ac:dyDescent="0.35">
      <c r="A252" s="71"/>
      <c r="B252" s="72"/>
      <c r="C252" s="75" t="s">
        <v>16</v>
      </c>
      <c r="D252" s="75">
        <v>1</v>
      </c>
      <c r="E252" s="92">
        <v>240</v>
      </c>
      <c r="F252" s="297"/>
      <c r="G252" s="299"/>
      <c r="H252" s="294"/>
      <c r="I252" s="301"/>
      <c r="J252" s="303"/>
      <c r="K252" s="312"/>
      <c r="L252" s="294"/>
      <c r="M252" s="299"/>
      <c r="N252" s="297"/>
      <c r="O252" s="277"/>
      <c r="P252" s="305"/>
      <c r="Q252" s="288"/>
      <c r="R252" s="307"/>
      <c r="S252" s="291"/>
      <c r="T252" s="294"/>
      <c r="U252" s="235"/>
      <c r="V252" s="80">
        <f t="shared" si="26"/>
        <v>0</v>
      </c>
      <c r="W252" s="66">
        <f t="shared" si="27"/>
        <v>0</v>
      </c>
      <c r="X252" s="277"/>
      <c r="Y252" s="278"/>
      <c r="Z252" s="285"/>
    </row>
    <row r="253" spans="1:27" ht="17.100000000000001" customHeight="1" x14ac:dyDescent="0.35">
      <c r="A253" s="3"/>
      <c r="B253" s="76"/>
      <c r="C253" s="75" t="s">
        <v>17</v>
      </c>
      <c r="D253" s="78">
        <v>1</v>
      </c>
      <c r="E253" s="92">
        <v>240</v>
      </c>
      <c r="F253" s="297"/>
      <c r="G253" s="299"/>
      <c r="H253" s="294"/>
      <c r="I253" s="301"/>
      <c r="J253" s="303"/>
      <c r="K253" s="312"/>
      <c r="L253" s="294"/>
      <c r="M253" s="299"/>
      <c r="N253" s="297"/>
      <c r="O253" s="277"/>
      <c r="P253" s="305"/>
      <c r="Q253" s="288"/>
      <c r="R253" s="307"/>
      <c r="S253" s="291"/>
      <c r="T253" s="294"/>
      <c r="U253" s="322"/>
      <c r="V253" s="80">
        <f t="shared" si="26"/>
        <v>0</v>
      </c>
      <c r="W253" s="66">
        <f t="shared" si="27"/>
        <v>0</v>
      </c>
      <c r="X253" s="277"/>
      <c r="Y253" s="278"/>
      <c r="Z253" s="285"/>
    </row>
    <row r="254" spans="1:27" ht="17.100000000000001" customHeight="1" thickBot="1" x14ac:dyDescent="0.4">
      <c r="A254" s="3"/>
      <c r="B254" s="76"/>
      <c r="C254" s="77" t="s">
        <v>18</v>
      </c>
      <c r="D254" s="77">
        <v>1</v>
      </c>
      <c r="E254" s="93">
        <v>240</v>
      </c>
      <c r="F254" s="41"/>
      <c r="G254" s="42"/>
      <c r="H254" s="43"/>
      <c r="I254" s="44"/>
      <c r="J254" s="59"/>
      <c r="K254" s="45"/>
      <c r="L254" s="43"/>
      <c r="M254" s="42"/>
      <c r="N254" s="41"/>
      <c r="O254" s="46"/>
      <c r="P254" s="47"/>
      <c r="Q254" s="48"/>
      <c r="R254" s="49"/>
      <c r="S254" s="50"/>
      <c r="T254" s="43"/>
      <c r="U254" s="348"/>
      <c r="V254" s="323">
        <f>SUM(F254:T254)</f>
        <v>0</v>
      </c>
      <c r="W254" s="325">
        <f t="shared" si="27"/>
        <v>0</v>
      </c>
      <c r="X254" s="46"/>
      <c r="Y254" s="228"/>
      <c r="Z254" s="167"/>
    </row>
    <row r="255" spans="1:27" ht="12" customHeight="1" x14ac:dyDescent="0.4">
      <c r="A255" s="219"/>
      <c r="B255" s="220"/>
      <c r="C255" s="153" t="s">
        <v>72</v>
      </c>
      <c r="D255" s="447">
        <v>5</v>
      </c>
      <c r="E255" s="391">
        <f>SUM(E257:E261)</f>
        <v>1030</v>
      </c>
      <c r="F255" s="393"/>
      <c r="G255" s="395"/>
      <c r="H255" s="397"/>
      <c r="I255" s="399"/>
      <c r="J255" s="401"/>
      <c r="K255" s="403"/>
      <c r="L255" s="397"/>
      <c r="M255" s="395"/>
      <c r="N255" s="405"/>
      <c r="O255" s="407"/>
      <c r="P255" s="408"/>
      <c r="Q255" s="410"/>
      <c r="R255" s="412"/>
      <c r="S255" s="414"/>
      <c r="T255" s="397"/>
      <c r="U255" s="375">
        <f>SUM(F255:T256)</f>
        <v>0</v>
      </c>
      <c r="V255" s="377">
        <f>U255*D255</f>
        <v>0</v>
      </c>
      <c r="W255" s="487">
        <f>U255*E255</f>
        <v>0</v>
      </c>
      <c r="X255" s="36"/>
      <c r="Y255" s="36"/>
      <c r="Z255" s="36"/>
    </row>
    <row r="256" spans="1:27" ht="12" customHeight="1" x14ac:dyDescent="0.35">
      <c r="A256" s="69"/>
      <c r="B256" s="70"/>
      <c r="C256" s="179" t="s">
        <v>183</v>
      </c>
      <c r="D256" s="448"/>
      <c r="E256" s="392"/>
      <c r="F256" s="394"/>
      <c r="G256" s="396"/>
      <c r="H256" s="398"/>
      <c r="I256" s="400"/>
      <c r="J256" s="402"/>
      <c r="K256" s="404"/>
      <c r="L256" s="398"/>
      <c r="M256" s="396"/>
      <c r="N256" s="406"/>
      <c r="O256" s="382"/>
      <c r="P256" s="409"/>
      <c r="Q256" s="411"/>
      <c r="R256" s="413"/>
      <c r="S256" s="415"/>
      <c r="T256" s="398"/>
      <c r="U256" s="376"/>
      <c r="V256" s="378"/>
      <c r="W256" s="488"/>
    </row>
    <row r="257" spans="1:26" ht="17.100000000000001" customHeight="1" x14ac:dyDescent="0.35">
      <c r="A257" s="69"/>
      <c r="B257" s="70"/>
      <c r="C257" s="279" t="s">
        <v>14</v>
      </c>
      <c r="D257" s="279">
        <v>1</v>
      </c>
      <c r="E257" s="92">
        <v>230</v>
      </c>
      <c r="F257" s="297"/>
      <c r="G257" s="299"/>
      <c r="H257" s="294"/>
      <c r="I257" s="301"/>
      <c r="J257" s="303"/>
      <c r="K257" s="312"/>
      <c r="L257" s="294"/>
      <c r="M257" s="299"/>
      <c r="N257" s="297"/>
      <c r="O257" s="277"/>
      <c r="P257" s="305"/>
      <c r="Q257" s="288"/>
      <c r="R257" s="307"/>
      <c r="S257" s="291"/>
      <c r="T257" s="294"/>
      <c r="U257" s="235"/>
      <c r="V257" s="80">
        <f>SUM(F257:T257)</f>
        <v>0</v>
      </c>
      <c r="W257" s="66">
        <f>V257*E257</f>
        <v>0</v>
      </c>
    </row>
    <row r="258" spans="1:26" ht="17.100000000000001" customHeight="1" x14ac:dyDescent="0.35">
      <c r="A258" s="69"/>
      <c r="B258" s="70"/>
      <c r="C258" s="279" t="s">
        <v>15</v>
      </c>
      <c r="D258" s="279">
        <v>1</v>
      </c>
      <c r="E258" s="92">
        <v>230</v>
      </c>
      <c r="F258" s="297"/>
      <c r="G258" s="299"/>
      <c r="H258" s="294"/>
      <c r="I258" s="301"/>
      <c r="J258" s="303"/>
      <c r="K258" s="312"/>
      <c r="L258" s="294"/>
      <c r="M258" s="299"/>
      <c r="N258" s="297"/>
      <c r="O258" s="277"/>
      <c r="P258" s="305"/>
      <c r="Q258" s="288"/>
      <c r="R258" s="307"/>
      <c r="S258" s="291"/>
      <c r="T258" s="294"/>
      <c r="U258" s="235"/>
      <c r="V258" s="80">
        <f t="shared" ref="V258:V260" si="28">SUM(F258:T258)</f>
        <v>0</v>
      </c>
      <c r="W258" s="66">
        <f t="shared" ref="W258:W261" si="29">V258*E258</f>
        <v>0</v>
      </c>
    </row>
    <row r="259" spans="1:26" ht="17.100000000000001" customHeight="1" thickBot="1" x14ac:dyDescent="0.4">
      <c r="A259" s="71"/>
      <c r="B259" s="72"/>
      <c r="C259" s="75" t="s">
        <v>16</v>
      </c>
      <c r="D259" s="75">
        <v>1</v>
      </c>
      <c r="E259" s="92">
        <v>190</v>
      </c>
      <c r="F259" s="297"/>
      <c r="G259" s="299"/>
      <c r="H259" s="294"/>
      <c r="I259" s="301"/>
      <c r="J259" s="303"/>
      <c r="K259" s="312"/>
      <c r="L259" s="294"/>
      <c r="M259" s="299"/>
      <c r="N259" s="297"/>
      <c r="O259" s="277"/>
      <c r="P259" s="305"/>
      <c r="Q259" s="288"/>
      <c r="R259" s="307"/>
      <c r="S259" s="291"/>
      <c r="T259" s="294"/>
      <c r="U259" s="235"/>
      <c r="V259" s="80">
        <f t="shared" si="28"/>
        <v>0</v>
      </c>
      <c r="W259" s="66">
        <f t="shared" si="29"/>
        <v>0</v>
      </c>
    </row>
    <row r="260" spans="1:26" ht="17.100000000000001" customHeight="1" x14ac:dyDescent="0.35">
      <c r="A260" s="3"/>
      <c r="B260" s="76"/>
      <c r="C260" s="75" t="s">
        <v>17</v>
      </c>
      <c r="D260" s="78">
        <v>1</v>
      </c>
      <c r="E260" s="92">
        <v>190</v>
      </c>
      <c r="F260" s="297"/>
      <c r="G260" s="299"/>
      <c r="H260" s="294"/>
      <c r="I260" s="301"/>
      <c r="J260" s="303"/>
      <c r="K260" s="312"/>
      <c r="L260" s="294"/>
      <c r="M260" s="299"/>
      <c r="N260" s="297"/>
      <c r="O260" s="277"/>
      <c r="P260" s="305"/>
      <c r="Q260" s="288"/>
      <c r="R260" s="307"/>
      <c r="S260" s="291"/>
      <c r="T260" s="294"/>
      <c r="U260" s="322"/>
      <c r="V260" s="80">
        <f t="shared" si="28"/>
        <v>0</v>
      </c>
      <c r="W260" s="66">
        <f t="shared" si="29"/>
        <v>0</v>
      </c>
      <c r="X260" s="386" t="s">
        <v>124</v>
      </c>
      <c r="Y260" s="387"/>
      <c r="Z260" s="388"/>
    </row>
    <row r="261" spans="1:26" ht="17.100000000000001" customHeight="1" thickBot="1" x14ac:dyDescent="0.4">
      <c r="A261" s="73"/>
      <c r="B261" s="74"/>
      <c r="C261" s="77" t="s">
        <v>18</v>
      </c>
      <c r="D261" s="77">
        <v>1</v>
      </c>
      <c r="E261" s="93">
        <v>190</v>
      </c>
      <c r="F261" s="41"/>
      <c r="G261" s="42"/>
      <c r="H261" s="43"/>
      <c r="I261" s="44"/>
      <c r="J261" s="59"/>
      <c r="K261" s="45"/>
      <c r="L261" s="43"/>
      <c r="M261" s="42"/>
      <c r="N261" s="41"/>
      <c r="O261" s="46"/>
      <c r="P261" s="47"/>
      <c r="Q261" s="48"/>
      <c r="R261" s="49"/>
      <c r="S261" s="50"/>
      <c r="T261" s="43"/>
      <c r="U261" s="348"/>
      <c r="V261" s="323">
        <f>SUM(F261:T261)</f>
        <v>0</v>
      </c>
      <c r="W261" s="325">
        <f t="shared" si="29"/>
        <v>0</v>
      </c>
      <c r="X261" s="227" t="s">
        <v>19</v>
      </c>
      <c r="Y261" s="165" t="s">
        <v>20</v>
      </c>
      <c r="Z261" s="24" t="s">
        <v>180</v>
      </c>
    </row>
    <row r="262" spans="1:26" ht="13.5" customHeight="1" x14ac:dyDescent="0.4">
      <c r="A262" s="108"/>
      <c r="B262" s="109"/>
      <c r="C262" s="151" t="s">
        <v>73</v>
      </c>
      <c r="D262" s="447">
        <v>6</v>
      </c>
      <c r="E262" s="391">
        <f>SUM(E264:E269)</f>
        <v>1810</v>
      </c>
      <c r="F262" s="393"/>
      <c r="G262" s="395"/>
      <c r="H262" s="397"/>
      <c r="I262" s="399"/>
      <c r="J262" s="401"/>
      <c r="K262" s="403"/>
      <c r="L262" s="397"/>
      <c r="M262" s="395"/>
      <c r="N262" s="405"/>
      <c r="O262" s="407"/>
      <c r="P262" s="408"/>
      <c r="Q262" s="410"/>
      <c r="R262" s="412"/>
      <c r="S262" s="414"/>
      <c r="T262" s="397"/>
      <c r="U262" s="375">
        <f>SUM(F262:T263)</f>
        <v>0</v>
      </c>
      <c r="V262" s="377">
        <f>U262*D262</f>
        <v>0</v>
      </c>
      <c r="W262" s="379">
        <f>U262*E262</f>
        <v>0</v>
      </c>
      <c r="X262" s="381"/>
      <c r="Y262" s="383"/>
      <c r="Z262" s="385"/>
    </row>
    <row r="263" spans="1:26" ht="11.25" customHeight="1" x14ac:dyDescent="0.35">
      <c r="A263"/>
      <c r="B263" s="70"/>
      <c r="C263" s="178" t="s">
        <v>178</v>
      </c>
      <c r="D263" s="448"/>
      <c r="E263" s="392"/>
      <c r="F263" s="394"/>
      <c r="G263" s="396"/>
      <c r="H263" s="398"/>
      <c r="I263" s="400"/>
      <c r="J263" s="402"/>
      <c r="K263" s="404"/>
      <c r="L263" s="398"/>
      <c r="M263" s="396"/>
      <c r="N263" s="406"/>
      <c r="O263" s="382"/>
      <c r="P263" s="409"/>
      <c r="Q263" s="411"/>
      <c r="R263" s="413"/>
      <c r="S263" s="415"/>
      <c r="T263" s="398"/>
      <c r="U263" s="376"/>
      <c r="V263" s="378"/>
      <c r="W263" s="380"/>
      <c r="X263" s="382"/>
      <c r="Y263" s="384"/>
      <c r="Z263" s="385"/>
    </row>
    <row r="264" spans="1:26" ht="17.100000000000001" customHeight="1" x14ac:dyDescent="0.35">
      <c r="A264"/>
      <c r="B264" s="70"/>
      <c r="C264" s="279" t="s">
        <v>14</v>
      </c>
      <c r="D264" s="279">
        <v>1</v>
      </c>
      <c r="E264" s="92">
        <v>330</v>
      </c>
      <c r="F264" s="297"/>
      <c r="G264" s="299"/>
      <c r="H264" s="294"/>
      <c r="I264" s="301"/>
      <c r="J264" s="303"/>
      <c r="K264" s="312"/>
      <c r="L264" s="294"/>
      <c r="M264" s="299"/>
      <c r="N264" s="297"/>
      <c r="O264" s="277"/>
      <c r="P264" s="305"/>
      <c r="Q264" s="288"/>
      <c r="R264" s="307"/>
      <c r="S264" s="291"/>
      <c r="T264" s="294"/>
      <c r="U264" s="235"/>
      <c r="V264" s="80">
        <f>SUM(F264:T264)</f>
        <v>0</v>
      </c>
      <c r="W264" s="66">
        <f>V264*E264</f>
        <v>0</v>
      </c>
      <c r="X264" s="31"/>
      <c r="Y264" s="218"/>
      <c r="Z264" s="285"/>
    </row>
    <row r="265" spans="1:26" ht="17.100000000000001" customHeight="1" x14ac:dyDescent="0.35">
      <c r="A265" s="69"/>
      <c r="B265" s="70"/>
      <c r="C265" s="279" t="s">
        <v>15</v>
      </c>
      <c r="D265" s="279">
        <v>1</v>
      </c>
      <c r="E265" s="92">
        <v>340</v>
      </c>
      <c r="F265" s="297"/>
      <c r="G265" s="299"/>
      <c r="H265" s="294"/>
      <c r="I265" s="301"/>
      <c r="J265" s="303"/>
      <c r="K265" s="312"/>
      <c r="L265" s="294"/>
      <c r="M265" s="299"/>
      <c r="N265" s="297"/>
      <c r="O265" s="277"/>
      <c r="P265" s="305"/>
      <c r="Q265" s="288"/>
      <c r="R265" s="307"/>
      <c r="S265" s="291"/>
      <c r="T265" s="294"/>
      <c r="U265" s="235"/>
      <c r="V265" s="80">
        <f t="shared" ref="V265:V267" si="30">SUM(F265:T265)</f>
        <v>0</v>
      </c>
      <c r="W265" s="66">
        <f t="shared" ref="W265:W269" si="31">V265*E265</f>
        <v>0</v>
      </c>
      <c r="X265" s="277"/>
      <c r="Y265" s="278"/>
      <c r="Z265" s="281"/>
    </row>
    <row r="266" spans="1:26" ht="17.100000000000001" customHeight="1" x14ac:dyDescent="0.35">
      <c r="A266" s="71"/>
      <c r="B266" s="72"/>
      <c r="C266" s="75" t="s">
        <v>16</v>
      </c>
      <c r="D266" s="75">
        <v>1</v>
      </c>
      <c r="E266" s="92">
        <v>260</v>
      </c>
      <c r="F266" s="297"/>
      <c r="G266" s="299"/>
      <c r="H266" s="294"/>
      <c r="I266" s="301"/>
      <c r="J266" s="303"/>
      <c r="K266" s="312"/>
      <c r="L266" s="294"/>
      <c r="M266" s="299"/>
      <c r="N266" s="297"/>
      <c r="O266" s="277"/>
      <c r="P266" s="305"/>
      <c r="Q266" s="288"/>
      <c r="R266" s="307"/>
      <c r="S266" s="291"/>
      <c r="T266" s="294"/>
      <c r="U266" s="235"/>
      <c r="V266" s="80">
        <f t="shared" si="30"/>
        <v>0</v>
      </c>
      <c r="W266" s="66">
        <f t="shared" si="31"/>
        <v>0</v>
      </c>
      <c r="X266" s="277"/>
      <c r="Y266" s="278"/>
      <c r="Z266" s="285"/>
    </row>
    <row r="267" spans="1:26" ht="17.100000000000001" customHeight="1" x14ac:dyDescent="0.35">
      <c r="A267" s="3"/>
      <c r="B267" s="76"/>
      <c r="C267" s="75" t="s">
        <v>17</v>
      </c>
      <c r="D267" s="78">
        <v>1</v>
      </c>
      <c r="E267" s="92">
        <v>330</v>
      </c>
      <c r="F267" s="297"/>
      <c r="G267" s="299"/>
      <c r="H267" s="294"/>
      <c r="I267" s="301"/>
      <c r="J267" s="303"/>
      <c r="K267" s="312"/>
      <c r="L267" s="294"/>
      <c r="M267" s="299"/>
      <c r="N267" s="297"/>
      <c r="O267" s="277"/>
      <c r="P267" s="305"/>
      <c r="Q267" s="288"/>
      <c r="R267" s="307"/>
      <c r="S267" s="291"/>
      <c r="T267" s="294"/>
      <c r="U267" s="322"/>
      <c r="V267" s="80">
        <f t="shared" si="30"/>
        <v>0</v>
      </c>
      <c r="W267" s="66">
        <f t="shared" si="31"/>
        <v>0</v>
      </c>
      <c r="X267" s="277"/>
      <c r="Y267" s="278"/>
      <c r="Z267" s="285"/>
    </row>
    <row r="268" spans="1:26" ht="17.100000000000001" customHeight="1" x14ac:dyDescent="0.35">
      <c r="A268" s="3"/>
      <c r="B268" s="76"/>
      <c r="C268" s="75" t="s">
        <v>18</v>
      </c>
      <c r="D268" s="78">
        <v>1</v>
      </c>
      <c r="E268" s="92">
        <v>280</v>
      </c>
      <c r="F268" s="297"/>
      <c r="G268" s="299"/>
      <c r="H268" s="294"/>
      <c r="I268" s="301"/>
      <c r="J268" s="303"/>
      <c r="K268" s="312"/>
      <c r="L268" s="294"/>
      <c r="M268" s="299"/>
      <c r="N268" s="297"/>
      <c r="O268" s="277"/>
      <c r="P268" s="305"/>
      <c r="Q268" s="288"/>
      <c r="R268" s="307"/>
      <c r="S268" s="291"/>
      <c r="T268" s="294"/>
      <c r="U268" s="322"/>
      <c r="V268" s="80">
        <f t="shared" ref="V268" si="32">SUM(F268:T268)</f>
        <v>0</v>
      </c>
      <c r="W268" s="66">
        <f t="shared" ref="W268" si="33">V268*E268</f>
        <v>0</v>
      </c>
      <c r="X268" s="277"/>
      <c r="Y268" s="278"/>
      <c r="Z268" s="285"/>
    </row>
    <row r="269" spans="1:26" ht="17.100000000000001" customHeight="1" thickBot="1" x14ac:dyDescent="0.4">
      <c r="A269" s="3"/>
      <c r="B269" s="76"/>
      <c r="C269" s="77" t="s">
        <v>45</v>
      </c>
      <c r="D269" s="77">
        <v>1</v>
      </c>
      <c r="E269" s="93">
        <v>270</v>
      </c>
      <c r="F269" s="41"/>
      <c r="G269" s="42"/>
      <c r="H269" s="43"/>
      <c r="I269" s="44"/>
      <c r="J269" s="59"/>
      <c r="K269" s="45"/>
      <c r="L269" s="43"/>
      <c r="M269" s="42"/>
      <c r="N269" s="41"/>
      <c r="O269" s="46"/>
      <c r="P269" s="47"/>
      <c r="Q269" s="48"/>
      <c r="R269" s="49"/>
      <c r="S269" s="50"/>
      <c r="T269" s="43"/>
      <c r="U269" s="348"/>
      <c r="V269" s="323">
        <f>SUM(F269:T269)</f>
        <v>0</v>
      </c>
      <c r="W269" s="325">
        <f t="shared" si="31"/>
        <v>0</v>
      </c>
      <c r="X269" s="46"/>
      <c r="Y269" s="228"/>
      <c r="Z269" s="167"/>
    </row>
    <row r="270" spans="1:26" ht="12" customHeight="1" x14ac:dyDescent="0.4">
      <c r="A270" s="219"/>
      <c r="B270" s="220"/>
      <c r="C270" s="153" t="s">
        <v>73</v>
      </c>
      <c r="D270" s="447">
        <v>6</v>
      </c>
      <c r="E270" s="391">
        <f>SUM(E272:E277)</f>
        <v>1480</v>
      </c>
      <c r="F270" s="393"/>
      <c r="G270" s="395"/>
      <c r="H270" s="397"/>
      <c r="I270" s="399"/>
      <c r="J270" s="401"/>
      <c r="K270" s="403"/>
      <c r="L270" s="397"/>
      <c r="M270" s="395"/>
      <c r="N270" s="405"/>
      <c r="O270" s="407"/>
      <c r="P270" s="408"/>
      <c r="Q270" s="410"/>
      <c r="R270" s="412"/>
      <c r="S270" s="414"/>
      <c r="T270" s="397"/>
      <c r="U270" s="375">
        <f>SUM(F270:T271)</f>
        <v>0</v>
      </c>
      <c r="V270" s="377">
        <f>U270*D270</f>
        <v>0</v>
      </c>
      <c r="W270" s="379">
        <f>U270*E270</f>
        <v>0</v>
      </c>
      <c r="X270" s="36"/>
      <c r="Y270" s="36"/>
      <c r="Z270" s="36"/>
    </row>
    <row r="271" spans="1:26" ht="12" customHeight="1" x14ac:dyDescent="0.35">
      <c r="A271" s="69"/>
      <c r="B271" s="70"/>
      <c r="C271" s="178" t="s">
        <v>182</v>
      </c>
      <c r="D271" s="448"/>
      <c r="E271" s="392"/>
      <c r="F271" s="394"/>
      <c r="G271" s="396"/>
      <c r="H271" s="398"/>
      <c r="I271" s="400"/>
      <c r="J271" s="402"/>
      <c r="K271" s="404"/>
      <c r="L271" s="398"/>
      <c r="M271" s="396"/>
      <c r="N271" s="406"/>
      <c r="O271" s="382"/>
      <c r="P271" s="409"/>
      <c r="Q271" s="411"/>
      <c r="R271" s="413"/>
      <c r="S271" s="415"/>
      <c r="T271" s="398"/>
      <c r="U271" s="376"/>
      <c r="V271" s="378"/>
      <c r="W271" s="380"/>
    </row>
    <row r="272" spans="1:26" ht="17.100000000000001" customHeight="1" x14ac:dyDescent="0.35">
      <c r="A272" s="69"/>
      <c r="B272" s="70"/>
      <c r="C272" s="279" t="s">
        <v>14</v>
      </c>
      <c r="D272" s="279">
        <v>1</v>
      </c>
      <c r="E272" s="92">
        <v>270</v>
      </c>
      <c r="F272" s="297"/>
      <c r="G272" s="299"/>
      <c r="H272" s="294"/>
      <c r="I272" s="301"/>
      <c r="J272" s="303"/>
      <c r="K272" s="312"/>
      <c r="L272" s="294"/>
      <c r="M272" s="299"/>
      <c r="N272" s="297"/>
      <c r="O272" s="277"/>
      <c r="P272" s="305"/>
      <c r="Q272" s="288"/>
      <c r="R272" s="307"/>
      <c r="S272" s="291"/>
      <c r="T272" s="294"/>
      <c r="U272" s="235"/>
      <c r="V272" s="80">
        <f>SUM(F272:T272)</f>
        <v>0</v>
      </c>
      <c r="W272" s="66">
        <f>V272*E272</f>
        <v>0</v>
      </c>
    </row>
    <row r="273" spans="1:26" ht="17.100000000000001" customHeight="1" x14ac:dyDescent="0.35">
      <c r="A273" s="69"/>
      <c r="B273" s="70"/>
      <c r="C273" s="279" t="s">
        <v>15</v>
      </c>
      <c r="D273" s="279">
        <v>1</v>
      </c>
      <c r="E273" s="92">
        <v>280</v>
      </c>
      <c r="F273" s="297"/>
      <c r="G273" s="299"/>
      <c r="H273" s="294"/>
      <c r="I273" s="301"/>
      <c r="J273" s="303"/>
      <c r="K273" s="312"/>
      <c r="L273" s="294"/>
      <c r="M273" s="299"/>
      <c r="N273" s="297"/>
      <c r="O273" s="277"/>
      <c r="P273" s="305"/>
      <c r="Q273" s="288"/>
      <c r="R273" s="307"/>
      <c r="S273" s="291"/>
      <c r="T273" s="294"/>
      <c r="U273" s="235"/>
      <c r="V273" s="80">
        <f t="shared" ref="V273:V277" si="34">SUM(F273:T273)</f>
        <v>0</v>
      </c>
      <c r="W273" s="66">
        <f t="shared" ref="W273:W277" si="35">V273*E273</f>
        <v>0</v>
      </c>
    </row>
    <row r="274" spans="1:26" ht="17.100000000000001" customHeight="1" x14ac:dyDescent="0.35">
      <c r="A274" s="71"/>
      <c r="B274" s="72"/>
      <c r="C274" s="75" t="s">
        <v>16</v>
      </c>
      <c r="D274" s="75">
        <v>1</v>
      </c>
      <c r="E274" s="92">
        <v>210</v>
      </c>
      <c r="F274" s="297"/>
      <c r="G274" s="299"/>
      <c r="H274" s="294"/>
      <c r="I274" s="301"/>
      <c r="J274" s="303"/>
      <c r="K274" s="312"/>
      <c r="L274" s="294"/>
      <c r="M274" s="299"/>
      <c r="N274" s="297"/>
      <c r="O274" s="277"/>
      <c r="P274" s="305"/>
      <c r="Q274" s="288"/>
      <c r="R274" s="307"/>
      <c r="S274" s="291"/>
      <c r="T274" s="294"/>
      <c r="U274" s="235"/>
      <c r="V274" s="80">
        <f t="shared" si="34"/>
        <v>0</v>
      </c>
      <c r="W274" s="66">
        <f t="shared" si="35"/>
        <v>0</v>
      </c>
    </row>
    <row r="275" spans="1:26" ht="17.100000000000001" customHeight="1" thickBot="1" x14ac:dyDescent="0.4">
      <c r="A275" s="3"/>
      <c r="B275" s="76"/>
      <c r="C275" s="75" t="s">
        <v>17</v>
      </c>
      <c r="D275" s="78">
        <v>1</v>
      </c>
      <c r="E275" s="92">
        <v>270</v>
      </c>
      <c r="F275" s="297"/>
      <c r="G275" s="299"/>
      <c r="H275" s="294"/>
      <c r="I275" s="301"/>
      <c r="J275" s="303"/>
      <c r="K275" s="312"/>
      <c r="L275" s="294"/>
      <c r="M275" s="299"/>
      <c r="N275" s="297"/>
      <c r="O275" s="277"/>
      <c r="P275" s="305"/>
      <c r="Q275" s="288"/>
      <c r="R275" s="307"/>
      <c r="S275" s="291"/>
      <c r="T275" s="294"/>
      <c r="U275" s="322"/>
      <c r="V275" s="80">
        <f t="shared" si="34"/>
        <v>0</v>
      </c>
      <c r="W275" s="66">
        <f t="shared" si="35"/>
        <v>0</v>
      </c>
    </row>
    <row r="276" spans="1:26" ht="17.100000000000001" customHeight="1" x14ac:dyDescent="0.35">
      <c r="A276" s="3"/>
      <c r="B276" s="76"/>
      <c r="C276" s="75" t="s">
        <v>18</v>
      </c>
      <c r="D276" s="78">
        <v>1</v>
      </c>
      <c r="E276" s="92">
        <v>230</v>
      </c>
      <c r="F276" s="297"/>
      <c r="G276" s="299"/>
      <c r="H276" s="294"/>
      <c r="I276" s="301"/>
      <c r="J276" s="303"/>
      <c r="K276" s="312"/>
      <c r="L276" s="294"/>
      <c r="M276" s="299"/>
      <c r="N276" s="297"/>
      <c r="O276" s="277"/>
      <c r="P276" s="305"/>
      <c r="Q276" s="288"/>
      <c r="R276" s="307"/>
      <c r="S276" s="291"/>
      <c r="T276" s="294"/>
      <c r="U276" s="322"/>
      <c r="V276" s="80">
        <f t="shared" si="34"/>
        <v>0</v>
      </c>
      <c r="W276" s="66">
        <f t="shared" si="35"/>
        <v>0</v>
      </c>
      <c r="X276" s="386" t="s">
        <v>124</v>
      </c>
      <c r="Y276" s="387"/>
      <c r="Z276" s="388"/>
    </row>
    <row r="277" spans="1:26" ht="17.100000000000001" customHeight="1" thickBot="1" x14ac:dyDescent="0.4">
      <c r="A277" s="73"/>
      <c r="B277" s="74"/>
      <c r="C277" s="77" t="s">
        <v>45</v>
      </c>
      <c r="D277" s="77">
        <v>1</v>
      </c>
      <c r="E277" s="93">
        <v>220</v>
      </c>
      <c r="F277" s="41"/>
      <c r="G277" s="42"/>
      <c r="H277" s="43"/>
      <c r="I277" s="44"/>
      <c r="J277" s="59"/>
      <c r="K277" s="45"/>
      <c r="L277" s="43"/>
      <c r="M277" s="42"/>
      <c r="N277" s="41"/>
      <c r="O277" s="46"/>
      <c r="P277" s="47"/>
      <c r="Q277" s="48"/>
      <c r="R277" s="49"/>
      <c r="S277" s="50"/>
      <c r="T277" s="43"/>
      <c r="U277" s="348"/>
      <c r="V277" s="323">
        <f t="shared" si="34"/>
        <v>0</v>
      </c>
      <c r="W277" s="325">
        <f t="shared" si="35"/>
        <v>0</v>
      </c>
      <c r="X277" s="227" t="s">
        <v>19</v>
      </c>
      <c r="Y277" s="165" t="s">
        <v>20</v>
      </c>
      <c r="Z277" s="24" t="s">
        <v>180</v>
      </c>
    </row>
    <row r="278" spans="1:26" ht="14.25" customHeight="1" x14ac:dyDescent="0.4">
      <c r="A278" s="108"/>
      <c r="B278" s="109"/>
      <c r="C278" s="152" t="s">
        <v>74</v>
      </c>
      <c r="D278" s="447">
        <v>4</v>
      </c>
      <c r="E278" s="391">
        <f>SUM(E280:E283)</f>
        <v>1180</v>
      </c>
      <c r="F278" s="393"/>
      <c r="G278" s="395"/>
      <c r="H278" s="397"/>
      <c r="I278" s="399"/>
      <c r="J278" s="401"/>
      <c r="K278" s="403"/>
      <c r="L278" s="397"/>
      <c r="M278" s="395"/>
      <c r="N278" s="405"/>
      <c r="O278" s="407"/>
      <c r="P278" s="408"/>
      <c r="Q278" s="410"/>
      <c r="R278" s="412"/>
      <c r="S278" s="414"/>
      <c r="T278" s="397"/>
      <c r="U278" s="375">
        <f>SUM(F278:T279)</f>
        <v>0</v>
      </c>
      <c r="V278" s="377">
        <f>U278*D278</f>
        <v>0</v>
      </c>
      <c r="W278" s="379">
        <f>U278*E278</f>
        <v>0</v>
      </c>
      <c r="X278" s="381"/>
      <c r="Y278" s="383"/>
      <c r="Z278" s="385"/>
    </row>
    <row r="279" spans="1:26" ht="12" customHeight="1" x14ac:dyDescent="0.35">
      <c r="A279"/>
      <c r="B279" s="70"/>
      <c r="C279" s="180" t="s">
        <v>185</v>
      </c>
      <c r="D279" s="448"/>
      <c r="E279" s="392"/>
      <c r="F279" s="394"/>
      <c r="G279" s="396"/>
      <c r="H279" s="398"/>
      <c r="I279" s="400"/>
      <c r="J279" s="402"/>
      <c r="K279" s="404"/>
      <c r="L279" s="398"/>
      <c r="M279" s="396"/>
      <c r="N279" s="406"/>
      <c r="O279" s="382"/>
      <c r="P279" s="409"/>
      <c r="Q279" s="411"/>
      <c r="R279" s="413"/>
      <c r="S279" s="415"/>
      <c r="T279" s="398"/>
      <c r="U279" s="376"/>
      <c r="V279" s="378"/>
      <c r="W279" s="380"/>
      <c r="X279" s="382"/>
      <c r="Y279" s="384"/>
      <c r="Z279" s="385"/>
    </row>
    <row r="280" spans="1:26" ht="17.100000000000001" customHeight="1" x14ac:dyDescent="0.35">
      <c r="A280" s="69"/>
      <c r="B280" s="70"/>
      <c r="C280" s="279" t="s">
        <v>14</v>
      </c>
      <c r="D280" s="279">
        <v>1</v>
      </c>
      <c r="E280" s="92">
        <v>320</v>
      </c>
      <c r="F280" s="297"/>
      <c r="G280" s="299"/>
      <c r="H280" s="294"/>
      <c r="I280" s="301"/>
      <c r="J280" s="303"/>
      <c r="K280" s="312"/>
      <c r="L280" s="294"/>
      <c r="M280" s="299"/>
      <c r="N280" s="297"/>
      <c r="O280" s="277"/>
      <c r="P280" s="305"/>
      <c r="Q280" s="288"/>
      <c r="R280" s="307"/>
      <c r="S280" s="291"/>
      <c r="T280" s="294"/>
      <c r="U280" s="235"/>
      <c r="V280" s="80">
        <f>SUM(F280:T280)</f>
        <v>0</v>
      </c>
      <c r="W280" s="66">
        <f>V280*E280</f>
        <v>0</v>
      </c>
      <c r="X280" s="31"/>
      <c r="Y280" s="218"/>
      <c r="Z280" s="285"/>
    </row>
    <row r="281" spans="1:26" ht="17.100000000000001" customHeight="1" x14ac:dyDescent="0.35">
      <c r="A281" s="69"/>
      <c r="B281" s="70"/>
      <c r="C281" s="279" t="s">
        <v>15</v>
      </c>
      <c r="D281" s="279">
        <v>1</v>
      </c>
      <c r="E281" s="92">
        <v>300</v>
      </c>
      <c r="F281" s="297"/>
      <c r="G281" s="299"/>
      <c r="H281" s="294"/>
      <c r="I281" s="301"/>
      <c r="J281" s="303"/>
      <c r="K281" s="312"/>
      <c r="L281" s="294"/>
      <c r="M281" s="299"/>
      <c r="N281" s="297"/>
      <c r="O281" s="277"/>
      <c r="P281" s="305"/>
      <c r="Q281" s="288"/>
      <c r="R281" s="307"/>
      <c r="S281" s="291"/>
      <c r="T281" s="294"/>
      <c r="U281" s="235"/>
      <c r="V281" s="80">
        <f t="shared" ref="V281:V283" si="36">SUM(F281:T281)</f>
        <v>0</v>
      </c>
      <c r="W281" s="66">
        <f t="shared" ref="W281:W283" si="37">V281*E281</f>
        <v>0</v>
      </c>
      <c r="X281" s="31"/>
      <c r="Y281" s="218"/>
      <c r="Z281" s="285"/>
    </row>
    <row r="282" spans="1:26" ht="17.100000000000001" customHeight="1" x14ac:dyDescent="0.35">
      <c r="A282" s="71"/>
      <c r="B282" s="72"/>
      <c r="C282" s="75" t="s">
        <v>16</v>
      </c>
      <c r="D282" s="75">
        <v>1</v>
      </c>
      <c r="E282" s="92">
        <v>280</v>
      </c>
      <c r="F282" s="297"/>
      <c r="G282" s="299"/>
      <c r="H282" s="294"/>
      <c r="I282" s="301"/>
      <c r="J282" s="303"/>
      <c r="K282" s="312"/>
      <c r="L282" s="294"/>
      <c r="M282" s="299"/>
      <c r="N282" s="297"/>
      <c r="O282" s="277"/>
      <c r="P282" s="305"/>
      <c r="Q282" s="288"/>
      <c r="R282" s="307"/>
      <c r="S282" s="291"/>
      <c r="T282" s="294"/>
      <c r="U282" s="235"/>
      <c r="V282" s="80">
        <f t="shared" si="36"/>
        <v>0</v>
      </c>
      <c r="W282" s="66">
        <f t="shared" si="37"/>
        <v>0</v>
      </c>
      <c r="X282" s="31"/>
      <c r="Y282" s="218"/>
      <c r="Z282" s="285"/>
    </row>
    <row r="283" spans="1:26" ht="17.100000000000001" customHeight="1" thickBot="1" x14ac:dyDescent="0.4">
      <c r="A283" s="3"/>
      <c r="B283" s="76"/>
      <c r="C283" s="75" t="s">
        <v>17</v>
      </c>
      <c r="D283" s="78">
        <v>1</v>
      </c>
      <c r="E283" s="92">
        <v>280</v>
      </c>
      <c r="F283" s="297"/>
      <c r="G283" s="299"/>
      <c r="H283" s="294"/>
      <c r="I283" s="301"/>
      <c r="J283" s="303"/>
      <c r="K283" s="312"/>
      <c r="L283" s="294"/>
      <c r="M283" s="299"/>
      <c r="N283" s="297"/>
      <c r="O283" s="277"/>
      <c r="P283" s="305"/>
      <c r="Q283" s="288"/>
      <c r="R283" s="307"/>
      <c r="S283" s="291"/>
      <c r="T283" s="294"/>
      <c r="U283" s="322"/>
      <c r="V283" s="80">
        <f t="shared" si="36"/>
        <v>0</v>
      </c>
      <c r="W283" s="66">
        <f t="shared" si="37"/>
        <v>0</v>
      </c>
      <c r="X283" s="46"/>
      <c r="Y283" s="228"/>
      <c r="Z283" s="167"/>
    </row>
    <row r="284" spans="1:26" ht="14.1" customHeight="1" x14ac:dyDescent="0.4">
      <c r="A284" s="219"/>
      <c r="B284" s="220"/>
      <c r="C284" s="153" t="s">
        <v>74</v>
      </c>
      <c r="D284" s="447">
        <v>4</v>
      </c>
      <c r="E284" s="391">
        <f>SUM(E286:E289)</f>
        <v>910</v>
      </c>
      <c r="F284" s="393"/>
      <c r="G284" s="395"/>
      <c r="H284" s="397"/>
      <c r="I284" s="399"/>
      <c r="J284" s="401"/>
      <c r="K284" s="403"/>
      <c r="L284" s="397"/>
      <c r="M284" s="395"/>
      <c r="N284" s="405"/>
      <c r="O284" s="407"/>
      <c r="P284" s="408"/>
      <c r="Q284" s="410"/>
      <c r="R284" s="412"/>
      <c r="S284" s="414"/>
      <c r="T284" s="397"/>
      <c r="U284" s="375">
        <f>SUM(F284:T285)</f>
        <v>0</v>
      </c>
      <c r="V284" s="377">
        <f>U284*D284</f>
        <v>0</v>
      </c>
      <c r="W284" s="379">
        <f>U284*E284</f>
        <v>0</v>
      </c>
      <c r="X284" s="36"/>
      <c r="Y284" s="36"/>
      <c r="Z284" s="36"/>
    </row>
    <row r="285" spans="1:26" ht="14.1" customHeight="1" x14ac:dyDescent="0.35">
      <c r="A285" s="69"/>
      <c r="B285" s="70"/>
      <c r="C285" s="107" t="s">
        <v>181</v>
      </c>
      <c r="D285" s="448"/>
      <c r="E285" s="392"/>
      <c r="F285" s="394"/>
      <c r="G285" s="396"/>
      <c r="H285" s="398"/>
      <c r="I285" s="400"/>
      <c r="J285" s="402"/>
      <c r="K285" s="404"/>
      <c r="L285" s="398"/>
      <c r="M285" s="396"/>
      <c r="N285" s="406"/>
      <c r="O285" s="382"/>
      <c r="P285" s="409"/>
      <c r="Q285" s="411"/>
      <c r="R285" s="413"/>
      <c r="S285" s="415"/>
      <c r="T285" s="398"/>
      <c r="U285" s="376"/>
      <c r="V285" s="378"/>
      <c r="W285" s="380"/>
    </row>
    <row r="286" spans="1:26" ht="17.100000000000001" customHeight="1" x14ac:dyDescent="0.35">
      <c r="A286" s="69"/>
      <c r="B286" s="70"/>
      <c r="C286" s="279" t="s">
        <v>14</v>
      </c>
      <c r="D286" s="279">
        <v>1</v>
      </c>
      <c r="E286" s="92">
        <v>240</v>
      </c>
      <c r="F286" s="297"/>
      <c r="G286" s="299"/>
      <c r="H286" s="294"/>
      <c r="I286" s="301"/>
      <c r="J286" s="303"/>
      <c r="K286" s="312"/>
      <c r="L286" s="294"/>
      <c r="M286" s="299"/>
      <c r="N286" s="297"/>
      <c r="O286" s="277"/>
      <c r="P286" s="305"/>
      <c r="Q286" s="288"/>
      <c r="R286" s="307"/>
      <c r="S286" s="291"/>
      <c r="T286" s="294"/>
      <c r="U286" s="235"/>
      <c r="V286" s="80">
        <f>SUM(F286:T286)</f>
        <v>0</v>
      </c>
      <c r="W286" s="66">
        <f>V286*E286</f>
        <v>0</v>
      </c>
    </row>
    <row r="287" spans="1:26" ht="17.100000000000001" customHeight="1" thickBot="1" x14ac:dyDescent="0.4">
      <c r="A287" s="69"/>
      <c r="B287" s="70"/>
      <c r="C287" s="279" t="s">
        <v>15</v>
      </c>
      <c r="D287" s="279">
        <v>1</v>
      </c>
      <c r="E287" s="92">
        <v>230</v>
      </c>
      <c r="F287" s="297"/>
      <c r="G287" s="299"/>
      <c r="H287" s="294"/>
      <c r="I287" s="301"/>
      <c r="J287" s="303"/>
      <c r="K287" s="312"/>
      <c r="L287" s="294"/>
      <c r="M287" s="299"/>
      <c r="N287" s="297"/>
      <c r="O287" s="277"/>
      <c r="P287" s="305"/>
      <c r="Q287" s="288"/>
      <c r="R287" s="307"/>
      <c r="S287" s="291"/>
      <c r="T287" s="294"/>
      <c r="U287" s="235"/>
      <c r="V287" s="80">
        <f t="shared" ref="V287:V289" si="38">SUM(F287:T287)</f>
        <v>0</v>
      </c>
      <c r="W287" s="66">
        <f t="shared" ref="W287:W289" si="39">V287*E287</f>
        <v>0</v>
      </c>
    </row>
    <row r="288" spans="1:26" ht="17.100000000000001" customHeight="1" x14ac:dyDescent="0.35">
      <c r="A288" s="71"/>
      <c r="B288" s="72"/>
      <c r="C288" s="75" t="s">
        <v>16</v>
      </c>
      <c r="D288" s="75">
        <v>1</v>
      </c>
      <c r="E288" s="92">
        <v>220</v>
      </c>
      <c r="F288" s="297"/>
      <c r="G288" s="299"/>
      <c r="H288" s="294"/>
      <c r="I288" s="301"/>
      <c r="J288" s="303"/>
      <c r="K288" s="312"/>
      <c r="L288" s="294"/>
      <c r="M288" s="299"/>
      <c r="N288" s="297"/>
      <c r="O288" s="277"/>
      <c r="P288" s="305"/>
      <c r="Q288" s="288"/>
      <c r="R288" s="307"/>
      <c r="S288" s="291"/>
      <c r="T288" s="294"/>
      <c r="U288" s="235"/>
      <c r="V288" s="80">
        <f t="shared" si="38"/>
        <v>0</v>
      </c>
      <c r="W288" s="66">
        <f t="shared" si="39"/>
        <v>0</v>
      </c>
      <c r="X288" s="386" t="s">
        <v>124</v>
      </c>
      <c r="Y288" s="387"/>
      <c r="Z288" s="388"/>
    </row>
    <row r="289" spans="1:27" ht="17.100000000000001" customHeight="1" thickBot="1" x14ac:dyDescent="0.4">
      <c r="A289" s="73"/>
      <c r="B289" s="74"/>
      <c r="C289" s="77" t="s">
        <v>17</v>
      </c>
      <c r="D289" s="77">
        <v>1</v>
      </c>
      <c r="E289" s="93">
        <v>220</v>
      </c>
      <c r="F289" s="41"/>
      <c r="G289" s="42"/>
      <c r="H289" s="43"/>
      <c r="I289" s="44"/>
      <c r="J289" s="59"/>
      <c r="K289" s="45"/>
      <c r="L289" s="43"/>
      <c r="M289" s="42"/>
      <c r="N289" s="41"/>
      <c r="O289" s="46"/>
      <c r="P289" s="47"/>
      <c r="Q289" s="48"/>
      <c r="R289" s="49"/>
      <c r="S289" s="50"/>
      <c r="T289" s="43"/>
      <c r="U289" s="348"/>
      <c r="V289" s="323">
        <f t="shared" si="38"/>
        <v>0</v>
      </c>
      <c r="W289" s="325">
        <f t="shared" si="39"/>
        <v>0</v>
      </c>
      <c r="X289" s="227" t="s">
        <v>19</v>
      </c>
      <c r="Y289" s="165" t="s">
        <v>20</v>
      </c>
      <c r="Z289" s="24" t="s">
        <v>180</v>
      </c>
    </row>
    <row r="290" spans="1:27" ht="18" x14ac:dyDescent="0.35">
      <c r="A290"/>
      <c r="B290" s="91"/>
      <c r="C290" s="154"/>
      <c r="D290" s="608">
        <v>9</v>
      </c>
      <c r="E290" s="609">
        <v>1450</v>
      </c>
      <c r="F290" s="484"/>
      <c r="G290" s="481"/>
      <c r="H290" s="555"/>
      <c r="I290" s="634"/>
      <c r="J290" s="637"/>
      <c r="K290" s="640"/>
      <c r="L290" s="555"/>
      <c r="M290" s="481"/>
      <c r="N290" s="484"/>
      <c r="O290" s="548"/>
      <c r="P290" s="539"/>
      <c r="Q290" s="542"/>
      <c r="R290" s="545"/>
      <c r="S290" s="552"/>
      <c r="T290" s="555"/>
      <c r="U290" s="560">
        <f>SUM(F290:T293)</f>
        <v>0</v>
      </c>
      <c r="V290" s="560">
        <f>U290*D290</f>
        <v>0</v>
      </c>
      <c r="W290" s="575">
        <f>U290*E290</f>
        <v>0</v>
      </c>
      <c r="X290" s="381"/>
      <c r="Y290" s="383"/>
      <c r="Z290" s="426"/>
    </row>
    <row r="291" spans="1:27" ht="18" x14ac:dyDescent="0.35">
      <c r="A291" s="71"/>
      <c r="B291" s="72"/>
      <c r="C291" s="163" t="s">
        <v>78</v>
      </c>
      <c r="D291" s="491"/>
      <c r="E291" s="531"/>
      <c r="F291" s="485"/>
      <c r="G291" s="482"/>
      <c r="H291" s="556"/>
      <c r="I291" s="635"/>
      <c r="J291" s="638"/>
      <c r="K291" s="641"/>
      <c r="L291" s="556"/>
      <c r="M291" s="482"/>
      <c r="N291" s="485"/>
      <c r="O291" s="549"/>
      <c r="P291" s="540"/>
      <c r="Q291" s="543"/>
      <c r="R291" s="546"/>
      <c r="S291" s="553"/>
      <c r="T291" s="556"/>
      <c r="U291" s="560"/>
      <c r="V291" s="560"/>
      <c r="W291" s="575"/>
      <c r="X291" s="422"/>
      <c r="Y291" s="424"/>
      <c r="Z291" s="427"/>
    </row>
    <row r="292" spans="1:27" ht="18" x14ac:dyDescent="0.35">
      <c r="A292" s="71"/>
      <c r="B292" s="72"/>
      <c r="C292" s="156" t="s">
        <v>177</v>
      </c>
      <c r="D292" s="491"/>
      <c r="E292" s="531"/>
      <c r="F292" s="485"/>
      <c r="G292" s="482"/>
      <c r="H292" s="556"/>
      <c r="I292" s="635"/>
      <c r="J292" s="638"/>
      <c r="K292" s="641"/>
      <c r="L292" s="556"/>
      <c r="M292" s="482"/>
      <c r="N292" s="485"/>
      <c r="O292" s="549"/>
      <c r="P292" s="540"/>
      <c r="Q292" s="543"/>
      <c r="R292" s="546"/>
      <c r="S292" s="553"/>
      <c r="T292" s="556"/>
      <c r="U292" s="560"/>
      <c r="V292" s="560"/>
      <c r="W292" s="575"/>
      <c r="X292" s="422"/>
      <c r="Y292" s="424"/>
      <c r="Z292" s="427"/>
    </row>
    <row r="293" spans="1:27" ht="18.600000000000001" thickBot="1" x14ac:dyDescent="0.4">
      <c r="A293" s="3"/>
      <c r="B293" s="76"/>
      <c r="C293" s="193"/>
      <c r="D293" s="491"/>
      <c r="E293" s="531"/>
      <c r="F293" s="485"/>
      <c r="G293" s="482"/>
      <c r="H293" s="556"/>
      <c r="I293" s="635"/>
      <c r="J293" s="638"/>
      <c r="K293" s="641"/>
      <c r="L293" s="556"/>
      <c r="M293" s="482"/>
      <c r="N293" s="485"/>
      <c r="O293" s="549"/>
      <c r="P293" s="540"/>
      <c r="Q293" s="543"/>
      <c r="R293" s="546"/>
      <c r="S293" s="553"/>
      <c r="T293" s="556"/>
      <c r="U293" s="560"/>
      <c r="V293" s="560"/>
      <c r="W293" s="575"/>
      <c r="X293" s="422"/>
      <c r="Y293" s="424"/>
      <c r="Z293" s="427"/>
    </row>
    <row r="294" spans="1:27" s="186" customFormat="1" ht="15" customHeight="1" thickBot="1" x14ac:dyDescent="0.35">
      <c r="A294" s="436" t="s">
        <v>193</v>
      </c>
      <c r="B294" s="437"/>
      <c r="C294" s="199"/>
      <c r="D294" s="200"/>
      <c r="E294" s="201"/>
      <c r="F294" s="202"/>
      <c r="G294" s="203"/>
      <c r="H294" s="204"/>
      <c r="I294" s="205"/>
      <c r="J294" s="206"/>
      <c r="K294" s="207"/>
      <c r="L294" s="204"/>
      <c r="M294" s="203"/>
      <c r="N294" s="202"/>
      <c r="O294" s="208"/>
      <c r="P294" s="209"/>
      <c r="Q294" s="210"/>
      <c r="R294" s="211"/>
      <c r="S294" s="212"/>
      <c r="T294" s="204"/>
      <c r="U294" s="354"/>
      <c r="V294" s="354"/>
      <c r="W294" s="355"/>
      <c r="X294" s="225"/>
      <c r="Y294" s="213"/>
      <c r="Z294" s="226"/>
      <c r="AA294" s="237"/>
    </row>
    <row r="295" spans="1:27" ht="18" customHeight="1" x14ac:dyDescent="0.35">
      <c r="A295" s="438"/>
      <c r="B295" s="313"/>
      <c r="C295" s="193"/>
      <c r="D295" s="491">
        <v>8</v>
      </c>
      <c r="E295" s="531">
        <v>880</v>
      </c>
      <c r="F295" s="485"/>
      <c r="G295" s="482"/>
      <c r="H295" s="556"/>
      <c r="I295" s="635"/>
      <c r="J295" s="638"/>
      <c r="K295" s="641"/>
      <c r="L295" s="556"/>
      <c r="M295" s="482"/>
      <c r="N295" s="485"/>
      <c r="O295" s="549"/>
      <c r="P295" s="540"/>
      <c r="Q295" s="543"/>
      <c r="R295" s="546"/>
      <c r="S295" s="553"/>
      <c r="T295" s="556"/>
      <c r="U295" s="560">
        <f>SUM(F295:T298)</f>
        <v>0</v>
      </c>
      <c r="V295" s="560">
        <f>U295*D295</f>
        <v>0</v>
      </c>
      <c r="W295" s="575">
        <f>U295*E295</f>
        <v>0</v>
      </c>
      <c r="X295" s="275"/>
      <c r="Y295" s="280"/>
      <c r="Z295" s="282"/>
    </row>
    <row r="296" spans="1:27" ht="18" customHeight="1" x14ac:dyDescent="0.35">
      <c r="A296" s="439"/>
      <c r="B296" s="214"/>
      <c r="C296" s="358" t="s">
        <v>254</v>
      </c>
      <c r="D296" s="491"/>
      <c r="E296" s="531"/>
      <c r="F296" s="485"/>
      <c r="G296" s="482"/>
      <c r="H296" s="556"/>
      <c r="I296" s="635"/>
      <c r="J296" s="638"/>
      <c r="K296" s="641"/>
      <c r="L296" s="556"/>
      <c r="M296" s="482"/>
      <c r="N296" s="485"/>
      <c r="O296" s="549"/>
      <c r="P296" s="540"/>
      <c r="Q296" s="543"/>
      <c r="R296" s="546"/>
      <c r="S296" s="553"/>
      <c r="T296" s="556"/>
      <c r="U296" s="560"/>
      <c r="V296" s="560"/>
      <c r="W296" s="575"/>
      <c r="X296" s="275"/>
      <c r="Y296" s="280"/>
      <c r="Z296" s="282"/>
    </row>
    <row r="297" spans="1:27" ht="18" customHeight="1" x14ac:dyDescent="0.35">
      <c r="A297" s="439"/>
      <c r="B297" s="214"/>
      <c r="C297" s="194" t="s">
        <v>229</v>
      </c>
      <c r="D297" s="491"/>
      <c r="E297" s="531"/>
      <c r="F297" s="485"/>
      <c r="G297" s="482"/>
      <c r="H297" s="556"/>
      <c r="I297" s="635"/>
      <c r="J297" s="638"/>
      <c r="K297" s="641"/>
      <c r="L297" s="556"/>
      <c r="M297" s="482"/>
      <c r="N297" s="485"/>
      <c r="O297" s="549"/>
      <c r="P297" s="540"/>
      <c r="Q297" s="543"/>
      <c r="R297" s="546"/>
      <c r="S297" s="553"/>
      <c r="T297" s="556"/>
      <c r="U297" s="560"/>
      <c r="V297" s="560"/>
      <c r="W297" s="575"/>
      <c r="X297" s="275"/>
      <c r="Y297" s="280"/>
      <c r="Z297" s="282"/>
    </row>
    <row r="298" spans="1:27" ht="18" customHeight="1" thickBot="1" x14ac:dyDescent="0.4">
      <c r="A298" s="440"/>
      <c r="B298" s="192"/>
      <c r="C298" s="155"/>
      <c r="D298" s="492"/>
      <c r="E298" s="532"/>
      <c r="F298" s="486"/>
      <c r="G298" s="483"/>
      <c r="H298" s="557"/>
      <c r="I298" s="636"/>
      <c r="J298" s="639"/>
      <c r="K298" s="642"/>
      <c r="L298" s="557"/>
      <c r="M298" s="483"/>
      <c r="N298" s="486"/>
      <c r="O298" s="550"/>
      <c r="P298" s="541"/>
      <c r="Q298" s="544"/>
      <c r="R298" s="547"/>
      <c r="S298" s="554"/>
      <c r="T298" s="557"/>
      <c r="U298" s="561"/>
      <c r="V298" s="561"/>
      <c r="W298" s="576"/>
      <c r="X298" s="275"/>
      <c r="Y298" s="280"/>
      <c r="Z298" s="282"/>
    </row>
    <row r="299" spans="1:27" ht="14.25" customHeight="1" x14ac:dyDescent="0.4">
      <c r="A299"/>
      <c r="B299" s="109"/>
      <c r="C299" s="152" t="s">
        <v>187</v>
      </c>
      <c r="D299" s="447">
        <v>3</v>
      </c>
      <c r="E299" s="391">
        <f>SUM(E301:E303)</f>
        <v>1040</v>
      </c>
      <c r="F299" s="393"/>
      <c r="G299" s="395"/>
      <c r="H299" s="397"/>
      <c r="I299" s="399"/>
      <c r="J299" s="401"/>
      <c r="K299" s="403"/>
      <c r="L299" s="397"/>
      <c r="M299" s="395"/>
      <c r="N299" s="405"/>
      <c r="O299" s="407"/>
      <c r="P299" s="408"/>
      <c r="Q299" s="410"/>
      <c r="R299" s="412"/>
      <c r="S299" s="414"/>
      <c r="T299" s="397"/>
      <c r="U299" s="375">
        <f>SUM(F299:T300)</f>
        <v>0</v>
      </c>
      <c r="V299" s="377">
        <f>U299*D299</f>
        <v>0</v>
      </c>
      <c r="W299" s="487">
        <f>U299*E299</f>
        <v>0</v>
      </c>
      <c r="X299" s="381"/>
      <c r="Y299" s="383"/>
      <c r="Z299" s="385"/>
    </row>
    <row r="300" spans="1:27" ht="12" customHeight="1" x14ac:dyDescent="0.35">
      <c r="A300" s="431"/>
      <c r="B300" s="70"/>
      <c r="C300" s="178" t="s">
        <v>197</v>
      </c>
      <c r="D300" s="448"/>
      <c r="E300" s="392"/>
      <c r="F300" s="394"/>
      <c r="G300" s="396"/>
      <c r="H300" s="398"/>
      <c r="I300" s="400"/>
      <c r="J300" s="402"/>
      <c r="K300" s="404"/>
      <c r="L300" s="398"/>
      <c r="M300" s="396"/>
      <c r="N300" s="406"/>
      <c r="O300" s="382"/>
      <c r="P300" s="409"/>
      <c r="Q300" s="411"/>
      <c r="R300" s="413"/>
      <c r="S300" s="415"/>
      <c r="T300" s="398"/>
      <c r="U300" s="376"/>
      <c r="V300" s="378"/>
      <c r="W300" s="488"/>
      <c r="X300" s="382"/>
      <c r="Y300" s="384"/>
      <c r="Z300" s="385"/>
    </row>
    <row r="301" spans="1:27" ht="18" customHeight="1" x14ac:dyDescent="0.35">
      <c r="A301" s="432"/>
      <c r="B301" s="70"/>
      <c r="C301" s="279" t="s">
        <v>14</v>
      </c>
      <c r="D301" s="279">
        <v>1</v>
      </c>
      <c r="E301" s="92">
        <v>340</v>
      </c>
      <c r="F301" s="297"/>
      <c r="G301" s="299"/>
      <c r="H301" s="294"/>
      <c r="I301" s="301"/>
      <c r="J301" s="303"/>
      <c r="K301" s="312"/>
      <c r="L301" s="294"/>
      <c r="M301" s="299"/>
      <c r="N301" s="297"/>
      <c r="O301" s="277"/>
      <c r="P301" s="305"/>
      <c r="Q301" s="288"/>
      <c r="R301" s="307"/>
      <c r="S301" s="291"/>
      <c r="T301" s="294"/>
      <c r="U301" s="235"/>
      <c r="V301" s="80">
        <f>SUM(F301:T301)</f>
        <v>0</v>
      </c>
      <c r="W301" s="66">
        <f>V301*E301</f>
        <v>0</v>
      </c>
      <c r="X301" s="31"/>
      <c r="Y301" s="218"/>
      <c r="Z301" s="285"/>
    </row>
    <row r="302" spans="1:27" ht="18" customHeight="1" x14ac:dyDescent="0.35">
      <c r="A302" s="69"/>
      <c r="B302" s="70"/>
      <c r="C302" s="279" t="s">
        <v>15</v>
      </c>
      <c r="D302" s="279">
        <v>1</v>
      </c>
      <c r="E302" s="92">
        <v>340</v>
      </c>
      <c r="F302" s="297"/>
      <c r="G302" s="299"/>
      <c r="H302" s="294"/>
      <c r="I302" s="301"/>
      <c r="J302" s="303"/>
      <c r="K302" s="312"/>
      <c r="L302" s="294"/>
      <c r="M302" s="299"/>
      <c r="N302" s="297"/>
      <c r="O302" s="277"/>
      <c r="P302" s="305"/>
      <c r="Q302" s="288"/>
      <c r="R302" s="307"/>
      <c r="S302" s="291"/>
      <c r="T302" s="294"/>
      <c r="U302" s="235"/>
      <c r="V302" s="80">
        <f t="shared" ref="V302:V303" si="40">SUM(F302:T302)</f>
        <v>0</v>
      </c>
      <c r="W302" s="66">
        <f t="shared" ref="W302:W303" si="41">V302*E302</f>
        <v>0</v>
      </c>
      <c r="X302" s="277"/>
      <c r="Y302" s="278"/>
      <c r="Z302" s="281"/>
    </row>
    <row r="303" spans="1:27" ht="18" customHeight="1" thickBot="1" x14ac:dyDescent="0.4">
      <c r="A303" s="3"/>
      <c r="B303" s="76"/>
      <c r="C303" s="78" t="s">
        <v>16</v>
      </c>
      <c r="D303" s="78">
        <v>1</v>
      </c>
      <c r="E303" s="144">
        <v>360</v>
      </c>
      <c r="F303" s="297"/>
      <c r="G303" s="299"/>
      <c r="H303" s="294"/>
      <c r="I303" s="301"/>
      <c r="J303" s="303"/>
      <c r="K303" s="312"/>
      <c r="L303" s="294"/>
      <c r="M303" s="299"/>
      <c r="N303" s="297"/>
      <c r="O303" s="277"/>
      <c r="P303" s="305"/>
      <c r="Q303" s="288"/>
      <c r="R303" s="307"/>
      <c r="S303" s="291"/>
      <c r="T303" s="294"/>
      <c r="U303" s="322"/>
      <c r="V303" s="328">
        <f t="shared" si="40"/>
        <v>0</v>
      </c>
      <c r="W303" s="243">
        <f t="shared" si="41"/>
        <v>0</v>
      </c>
      <c r="X303" s="31"/>
      <c r="Y303" s="218"/>
      <c r="Z303" s="285"/>
    </row>
    <row r="304" spans="1:27" ht="12" customHeight="1" x14ac:dyDescent="0.4">
      <c r="A304" s="219"/>
      <c r="B304" s="220"/>
      <c r="C304" s="153" t="s">
        <v>187</v>
      </c>
      <c r="D304" s="447">
        <v>3</v>
      </c>
      <c r="E304" s="391">
        <f>SUM(E306:E308)</f>
        <v>790</v>
      </c>
      <c r="F304" s="393"/>
      <c r="G304" s="395"/>
      <c r="H304" s="397"/>
      <c r="I304" s="399"/>
      <c r="J304" s="401"/>
      <c r="K304" s="403"/>
      <c r="L304" s="397"/>
      <c r="M304" s="395"/>
      <c r="N304" s="405"/>
      <c r="O304" s="407"/>
      <c r="P304" s="408"/>
      <c r="Q304" s="410"/>
      <c r="R304" s="412"/>
      <c r="S304" s="414"/>
      <c r="T304" s="397"/>
      <c r="U304" s="375">
        <f>SUM(F304:T305)</f>
        <v>0</v>
      </c>
      <c r="V304" s="377">
        <f>U304*D304</f>
        <v>0</v>
      </c>
      <c r="W304" s="487">
        <f>U304*E304</f>
        <v>0</v>
      </c>
    </row>
    <row r="305" spans="1:27" ht="12" customHeight="1" x14ac:dyDescent="0.35">
      <c r="A305" s="69"/>
      <c r="B305" s="70"/>
      <c r="C305" s="178" t="s">
        <v>196</v>
      </c>
      <c r="D305" s="448"/>
      <c r="E305" s="392"/>
      <c r="F305" s="394"/>
      <c r="G305" s="396"/>
      <c r="H305" s="398"/>
      <c r="I305" s="400"/>
      <c r="J305" s="402"/>
      <c r="K305" s="404"/>
      <c r="L305" s="398"/>
      <c r="M305" s="396"/>
      <c r="N305" s="406"/>
      <c r="O305" s="382"/>
      <c r="P305" s="409"/>
      <c r="Q305" s="411"/>
      <c r="R305" s="413"/>
      <c r="S305" s="415"/>
      <c r="T305" s="398"/>
      <c r="U305" s="376"/>
      <c r="V305" s="378"/>
      <c r="W305" s="488"/>
    </row>
    <row r="306" spans="1:27" ht="18" customHeight="1" thickBot="1" x14ac:dyDescent="0.4">
      <c r="A306" s="69"/>
      <c r="B306" s="70"/>
      <c r="C306" s="279" t="s">
        <v>14</v>
      </c>
      <c r="D306" s="279">
        <v>1</v>
      </c>
      <c r="E306" s="92">
        <v>260</v>
      </c>
      <c r="F306" s="297"/>
      <c r="G306" s="299"/>
      <c r="H306" s="294"/>
      <c r="I306" s="301"/>
      <c r="J306" s="303"/>
      <c r="K306" s="312"/>
      <c r="L306" s="294"/>
      <c r="M306" s="299"/>
      <c r="N306" s="297"/>
      <c r="O306" s="277"/>
      <c r="P306" s="305"/>
      <c r="Q306" s="288"/>
      <c r="R306" s="307"/>
      <c r="S306" s="291"/>
      <c r="T306" s="294"/>
      <c r="U306" s="235"/>
      <c r="V306" s="80">
        <f>SUM(F306:T306)</f>
        <v>0</v>
      </c>
      <c r="W306" s="66">
        <f>V306*E306</f>
        <v>0</v>
      </c>
    </row>
    <row r="307" spans="1:27" ht="18" customHeight="1" x14ac:dyDescent="0.35">
      <c r="A307" s="69"/>
      <c r="B307" s="70"/>
      <c r="C307" s="279" t="s">
        <v>15</v>
      </c>
      <c r="D307" s="279">
        <v>1</v>
      </c>
      <c r="E307" s="92">
        <v>260</v>
      </c>
      <c r="F307" s="297"/>
      <c r="G307" s="299"/>
      <c r="H307" s="294"/>
      <c r="I307" s="301"/>
      <c r="J307" s="303"/>
      <c r="K307" s="312"/>
      <c r="L307" s="294"/>
      <c r="M307" s="299"/>
      <c r="N307" s="297"/>
      <c r="O307" s="277"/>
      <c r="P307" s="305"/>
      <c r="Q307" s="288"/>
      <c r="R307" s="307"/>
      <c r="S307" s="291"/>
      <c r="T307" s="294"/>
      <c r="U307" s="235"/>
      <c r="V307" s="80">
        <f t="shared" ref="V307:V308" si="42">SUM(F307:T307)</f>
        <v>0</v>
      </c>
      <c r="W307" s="66">
        <f t="shared" ref="W307:W308" si="43">V307*E307</f>
        <v>0</v>
      </c>
      <c r="X307" s="386" t="s">
        <v>124</v>
      </c>
      <c r="Y307" s="387"/>
      <c r="Z307" s="388"/>
    </row>
    <row r="308" spans="1:27" ht="18" customHeight="1" thickBot="1" x14ac:dyDescent="0.4">
      <c r="A308" s="73"/>
      <c r="B308" s="74"/>
      <c r="C308" s="77" t="s">
        <v>16</v>
      </c>
      <c r="D308" s="77">
        <v>1</v>
      </c>
      <c r="E308" s="93">
        <v>270</v>
      </c>
      <c r="F308" s="41"/>
      <c r="G308" s="42"/>
      <c r="H308" s="43"/>
      <c r="I308" s="44"/>
      <c r="J308" s="59"/>
      <c r="K308" s="45"/>
      <c r="L308" s="43"/>
      <c r="M308" s="42"/>
      <c r="N308" s="41"/>
      <c r="O308" s="46"/>
      <c r="P308" s="47"/>
      <c r="Q308" s="48"/>
      <c r="R308" s="49"/>
      <c r="S308" s="50"/>
      <c r="T308" s="43"/>
      <c r="U308" s="348"/>
      <c r="V308" s="323">
        <f t="shared" si="42"/>
        <v>0</v>
      </c>
      <c r="W308" s="325">
        <f t="shared" si="43"/>
        <v>0</v>
      </c>
      <c r="X308" s="227" t="s">
        <v>19</v>
      </c>
      <c r="Y308" s="165" t="s">
        <v>20</v>
      </c>
      <c r="Z308" s="24" t="s">
        <v>180</v>
      </c>
    </row>
    <row r="309" spans="1:27" ht="18" customHeight="1" x14ac:dyDescent="0.3">
      <c r="A309" s="451"/>
      <c r="B309" s="452"/>
      <c r="C309" s="215"/>
      <c r="D309" s="608">
        <v>8</v>
      </c>
      <c r="E309" s="609">
        <v>1420</v>
      </c>
      <c r="F309" s="484"/>
      <c r="G309" s="481"/>
      <c r="H309" s="555"/>
      <c r="I309" s="634"/>
      <c r="J309" s="637"/>
      <c r="K309" s="640"/>
      <c r="L309" s="555"/>
      <c r="M309" s="481"/>
      <c r="N309" s="484"/>
      <c r="O309" s="548"/>
      <c r="P309" s="539"/>
      <c r="Q309" s="542"/>
      <c r="R309" s="545"/>
      <c r="S309" s="552"/>
      <c r="T309" s="555"/>
      <c r="U309" s="560">
        <f>SUM(F309:T312)</f>
        <v>0</v>
      </c>
      <c r="V309" s="560">
        <f>U309*D309</f>
        <v>0</v>
      </c>
      <c r="W309" s="575">
        <f>U309*E309</f>
        <v>0</v>
      </c>
      <c r="X309" s="381"/>
      <c r="Y309" s="383"/>
      <c r="Z309" s="426"/>
    </row>
    <row r="310" spans="1:27" ht="18" customHeight="1" x14ac:dyDescent="0.3">
      <c r="A310" s="453"/>
      <c r="B310" s="454"/>
      <c r="C310" s="359" t="s">
        <v>257</v>
      </c>
      <c r="D310" s="491"/>
      <c r="E310" s="531"/>
      <c r="F310" s="485"/>
      <c r="G310" s="482"/>
      <c r="H310" s="556"/>
      <c r="I310" s="635"/>
      <c r="J310" s="638"/>
      <c r="K310" s="641"/>
      <c r="L310" s="556"/>
      <c r="M310" s="482"/>
      <c r="N310" s="485"/>
      <c r="O310" s="549"/>
      <c r="P310" s="540"/>
      <c r="Q310" s="543"/>
      <c r="R310" s="546"/>
      <c r="S310" s="553"/>
      <c r="T310" s="556"/>
      <c r="U310" s="560"/>
      <c r="V310" s="560"/>
      <c r="W310" s="575"/>
      <c r="X310" s="422"/>
      <c r="Y310" s="424"/>
      <c r="Z310" s="427"/>
    </row>
    <row r="311" spans="1:27" ht="18" customHeight="1" x14ac:dyDescent="0.3">
      <c r="A311" s="453"/>
      <c r="B311" s="454"/>
      <c r="C311" s="216" t="s">
        <v>198</v>
      </c>
      <c r="D311" s="491"/>
      <c r="E311" s="531"/>
      <c r="F311" s="485"/>
      <c r="G311" s="482"/>
      <c r="H311" s="556"/>
      <c r="I311" s="635"/>
      <c r="J311" s="638"/>
      <c r="K311" s="641"/>
      <c r="L311" s="556"/>
      <c r="M311" s="482"/>
      <c r="N311" s="485"/>
      <c r="O311" s="549"/>
      <c r="P311" s="540"/>
      <c r="Q311" s="543"/>
      <c r="R311" s="546"/>
      <c r="S311" s="553"/>
      <c r="T311" s="556"/>
      <c r="U311" s="560"/>
      <c r="V311" s="560"/>
      <c r="W311" s="575"/>
      <c r="X311" s="422"/>
      <c r="Y311" s="424"/>
      <c r="Z311" s="427"/>
    </row>
    <row r="312" spans="1:27" ht="18" customHeight="1" thickBot="1" x14ac:dyDescent="0.35">
      <c r="A312" s="453"/>
      <c r="B312" s="454"/>
      <c r="C312" s="193"/>
      <c r="D312" s="491"/>
      <c r="E312" s="531"/>
      <c r="F312" s="485"/>
      <c r="G312" s="482"/>
      <c r="H312" s="556"/>
      <c r="I312" s="635"/>
      <c r="J312" s="638"/>
      <c r="K312" s="641"/>
      <c r="L312" s="556"/>
      <c r="M312" s="482"/>
      <c r="N312" s="485"/>
      <c r="O312" s="549"/>
      <c r="P312" s="540"/>
      <c r="Q312" s="543"/>
      <c r="R312" s="546"/>
      <c r="S312" s="553"/>
      <c r="T312" s="556"/>
      <c r="U312" s="560"/>
      <c r="V312" s="560"/>
      <c r="W312" s="575"/>
      <c r="X312" s="382"/>
      <c r="Y312" s="384"/>
      <c r="Z312" s="679"/>
    </row>
    <row r="313" spans="1:27" ht="18" customHeight="1" x14ac:dyDescent="0.35">
      <c r="A313" s="455"/>
      <c r="B313" s="314"/>
      <c r="C313" s="215"/>
      <c r="D313" s="449">
        <v>8</v>
      </c>
      <c r="E313" s="445">
        <v>1150</v>
      </c>
      <c r="F313" s="643"/>
      <c r="G313" s="568"/>
      <c r="H313" s="559"/>
      <c r="I313" s="659"/>
      <c r="J313" s="658"/>
      <c r="K313" s="657"/>
      <c r="L313" s="559"/>
      <c r="M313" s="568"/>
      <c r="N313" s="643"/>
      <c r="O313" s="644"/>
      <c r="P313" s="564"/>
      <c r="Q313" s="565"/>
      <c r="R313" s="566"/>
      <c r="S313" s="558"/>
      <c r="T313" s="559"/>
      <c r="U313" s="461">
        <f>SUM(F313:T316)</f>
        <v>0</v>
      </c>
      <c r="V313" s="461">
        <f>U313*D313</f>
        <v>0</v>
      </c>
      <c r="W313" s="489">
        <f>U313*E313</f>
        <v>0</v>
      </c>
      <c r="X313" s="224"/>
      <c r="Y313" s="224"/>
      <c r="Z313" s="224"/>
      <c r="AA313" s="23"/>
    </row>
    <row r="314" spans="1:27" ht="18" customHeight="1" thickBot="1" x14ac:dyDescent="0.4">
      <c r="A314" s="455"/>
      <c r="B314" s="214"/>
      <c r="C314" s="360" t="s">
        <v>260</v>
      </c>
      <c r="D314" s="491"/>
      <c r="E314" s="531"/>
      <c r="F314" s="485"/>
      <c r="G314" s="482"/>
      <c r="H314" s="556"/>
      <c r="I314" s="635"/>
      <c r="J314" s="638"/>
      <c r="K314" s="641"/>
      <c r="L314" s="556"/>
      <c r="M314" s="482"/>
      <c r="N314" s="485"/>
      <c r="O314" s="549"/>
      <c r="P314" s="540"/>
      <c r="Q314" s="543"/>
      <c r="R314" s="546"/>
      <c r="S314" s="553"/>
      <c r="T314" s="556"/>
      <c r="U314" s="560"/>
      <c r="V314" s="560"/>
      <c r="W314" s="575"/>
      <c r="X314" s="39"/>
      <c r="Y314" s="39"/>
      <c r="Z314" s="39"/>
      <c r="AA314" s="23"/>
    </row>
    <row r="315" spans="1:27" ht="18" customHeight="1" x14ac:dyDescent="0.35">
      <c r="A315" s="455"/>
      <c r="B315" s="214"/>
      <c r="C315" s="216" t="s">
        <v>199</v>
      </c>
      <c r="D315" s="491"/>
      <c r="E315" s="531"/>
      <c r="F315" s="485"/>
      <c r="G315" s="482"/>
      <c r="H315" s="556"/>
      <c r="I315" s="635"/>
      <c r="J315" s="638"/>
      <c r="K315" s="641"/>
      <c r="L315" s="556"/>
      <c r="M315" s="482"/>
      <c r="N315" s="485"/>
      <c r="O315" s="549"/>
      <c r="P315" s="540"/>
      <c r="Q315" s="543"/>
      <c r="R315" s="546"/>
      <c r="S315" s="553"/>
      <c r="T315" s="556"/>
      <c r="U315" s="560"/>
      <c r="V315" s="560"/>
      <c r="W315" s="575"/>
      <c r="X315" s="386" t="s">
        <v>124</v>
      </c>
      <c r="Y315" s="387"/>
      <c r="Z315" s="388"/>
      <c r="AA315" s="23"/>
    </row>
    <row r="316" spans="1:27" ht="18" customHeight="1" thickBot="1" x14ac:dyDescent="0.4">
      <c r="A316" s="456"/>
      <c r="B316" s="192"/>
      <c r="C316" s="155"/>
      <c r="D316" s="492"/>
      <c r="E316" s="532"/>
      <c r="F316" s="486"/>
      <c r="G316" s="483"/>
      <c r="H316" s="557"/>
      <c r="I316" s="636"/>
      <c r="J316" s="639"/>
      <c r="K316" s="642"/>
      <c r="L316" s="557"/>
      <c r="M316" s="483"/>
      <c r="N316" s="486"/>
      <c r="O316" s="550"/>
      <c r="P316" s="541"/>
      <c r="Q316" s="544"/>
      <c r="R316" s="547"/>
      <c r="S316" s="554"/>
      <c r="T316" s="557"/>
      <c r="U316" s="561"/>
      <c r="V316" s="561"/>
      <c r="W316" s="576"/>
      <c r="X316" s="227" t="s">
        <v>19</v>
      </c>
      <c r="Y316" s="165" t="s">
        <v>20</v>
      </c>
      <c r="Z316" s="24" t="s">
        <v>180</v>
      </c>
    </row>
    <row r="317" spans="1:27" s="186" customFormat="1" ht="15.75" customHeight="1" x14ac:dyDescent="0.3">
      <c r="A317" s="184"/>
      <c r="B317" s="185"/>
      <c r="C317" s="152" t="s">
        <v>194</v>
      </c>
      <c r="D317" s="447">
        <v>6</v>
      </c>
      <c r="E317" s="391">
        <f>SUM(E319:E324)</f>
        <v>1390</v>
      </c>
      <c r="F317" s="393"/>
      <c r="G317" s="395"/>
      <c r="H317" s="397"/>
      <c r="I317" s="399"/>
      <c r="J317" s="401"/>
      <c r="K317" s="403"/>
      <c r="L317" s="397"/>
      <c r="M317" s="395"/>
      <c r="N317" s="405"/>
      <c r="O317" s="407"/>
      <c r="P317" s="408"/>
      <c r="Q317" s="410"/>
      <c r="R317" s="412"/>
      <c r="S317" s="414"/>
      <c r="T317" s="397"/>
      <c r="U317" s="375">
        <f>SUM(F317:T318)</f>
        <v>0</v>
      </c>
      <c r="V317" s="377">
        <f>U317*D317</f>
        <v>0</v>
      </c>
      <c r="W317" s="379">
        <f>U317*E317</f>
        <v>0</v>
      </c>
      <c r="X317" s="381"/>
      <c r="Y317" s="383"/>
      <c r="Z317" s="385"/>
    </row>
    <row r="318" spans="1:27" s="186" customFormat="1" ht="14.1" customHeight="1" x14ac:dyDescent="0.3">
      <c r="A318" s="5"/>
      <c r="B318" s="185"/>
      <c r="C318" s="178" t="s">
        <v>200</v>
      </c>
      <c r="D318" s="448"/>
      <c r="E318" s="392"/>
      <c r="F318" s="394"/>
      <c r="G318" s="396"/>
      <c r="H318" s="398"/>
      <c r="I318" s="400"/>
      <c r="J318" s="402"/>
      <c r="K318" s="404"/>
      <c r="L318" s="398"/>
      <c r="M318" s="396"/>
      <c r="N318" s="406"/>
      <c r="O318" s="382"/>
      <c r="P318" s="409"/>
      <c r="Q318" s="411"/>
      <c r="R318" s="413"/>
      <c r="S318" s="415"/>
      <c r="T318" s="398"/>
      <c r="U318" s="376"/>
      <c r="V318" s="378"/>
      <c r="W318" s="380"/>
      <c r="X318" s="382"/>
      <c r="Y318" s="384"/>
      <c r="Z318" s="385"/>
    </row>
    <row r="319" spans="1:27" ht="17.100000000000001" customHeight="1" x14ac:dyDescent="0.35">
      <c r="A319"/>
      <c r="B319" s="70"/>
      <c r="C319" s="279" t="s">
        <v>14</v>
      </c>
      <c r="D319" s="279">
        <v>1</v>
      </c>
      <c r="E319" s="92">
        <v>230</v>
      </c>
      <c r="F319" s="297"/>
      <c r="G319" s="299"/>
      <c r="H319" s="294"/>
      <c r="I319" s="301"/>
      <c r="J319" s="303"/>
      <c r="K319" s="312"/>
      <c r="L319" s="294"/>
      <c r="M319" s="299"/>
      <c r="N319" s="297"/>
      <c r="O319" s="277"/>
      <c r="P319" s="305"/>
      <c r="Q319" s="288"/>
      <c r="R319" s="307"/>
      <c r="S319" s="291"/>
      <c r="T319" s="294"/>
      <c r="U319" s="235"/>
      <c r="V319" s="80">
        <f>SUM(F319:T319)</f>
        <v>0</v>
      </c>
      <c r="W319" s="66">
        <f>V319*E319</f>
        <v>0</v>
      </c>
      <c r="X319" s="31"/>
      <c r="Y319" s="218"/>
      <c r="Z319" s="285"/>
    </row>
    <row r="320" spans="1:27" ht="17.100000000000001" customHeight="1" x14ac:dyDescent="0.35">
      <c r="A320" s="69"/>
      <c r="B320" s="70"/>
      <c r="C320" s="279" t="s">
        <v>15</v>
      </c>
      <c r="D320" s="279">
        <v>1</v>
      </c>
      <c r="E320" s="92">
        <v>220</v>
      </c>
      <c r="F320" s="297"/>
      <c r="G320" s="299"/>
      <c r="H320" s="294"/>
      <c r="I320" s="301"/>
      <c r="J320" s="303"/>
      <c r="K320" s="312"/>
      <c r="L320" s="294"/>
      <c r="M320" s="299"/>
      <c r="N320" s="297"/>
      <c r="O320" s="277"/>
      <c r="P320" s="305"/>
      <c r="Q320" s="288"/>
      <c r="R320" s="307"/>
      <c r="S320" s="291"/>
      <c r="T320" s="294"/>
      <c r="U320" s="235"/>
      <c r="V320" s="80">
        <f t="shared" ref="V320:V322" si="44">SUM(F320:T320)</f>
        <v>0</v>
      </c>
      <c r="W320" s="66">
        <f t="shared" ref="W320:W324" si="45">V320*E320</f>
        <v>0</v>
      </c>
      <c r="X320" s="277"/>
      <c r="Y320" s="278"/>
      <c r="Z320" s="281"/>
    </row>
    <row r="321" spans="1:26" ht="17.100000000000001" customHeight="1" x14ac:dyDescent="0.35">
      <c r="A321" s="71"/>
      <c r="B321" s="72"/>
      <c r="C321" s="75" t="s">
        <v>16</v>
      </c>
      <c r="D321" s="75">
        <v>1</v>
      </c>
      <c r="E321" s="92">
        <v>230</v>
      </c>
      <c r="F321" s="297"/>
      <c r="G321" s="299"/>
      <c r="H321" s="294"/>
      <c r="I321" s="301"/>
      <c r="J321" s="303"/>
      <c r="K321" s="312"/>
      <c r="L321" s="294"/>
      <c r="M321" s="299"/>
      <c r="N321" s="297"/>
      <c r="O321" s="277"/>
      <c r="P321" s="305"/>
      <c r="Q321" s="288"/>
      <c r="R321" s="307"/>
      <c r="S321" s="291"/>
      <c r="T321" s="294"/>
      <c r="U321" s="235"/>
      <c r="V321" s="80">
        <f t="shared" si="44"/>
        <v>0</v>
      </c>
      <c r="W321" s="66">
        <f t="shared" si="45"/>
        <v>0</v>
      </c>
      <c r="X321" s="277"/>
      <c r="Y321" s="278"/>
      <c r="Z321" s="285"/>
    </row>
    <row r="322" spans="1:26" ht="17.100000000000001" customHeight="1" x14ac:dyDescent="0.35">
      <c r="A322" s="3"/>
      <c r="B322" s="76"/>
      <c r="C322" s="75" t="s">
        <v>17</v>
      </c>
      <c r="D322" s="78">
        <v>1</v>
      </c>
      <c r="E322" s="92">
        <v>230</v>
      </c>
      <c r="F322" s="297"/>
      <c r="G322" s="299"/>
      <c r="H322" s="294"/>
      <c r="I322" s="301"/>
      <c r="J322" s="303"/>
      <c r="K322" s="312"/>
      <c r="L322" s="294"/>
      <c r="M322" s="299"/>
      <c r="N322" s="297"/>
      <c r="O322" s="277"/>
      <c r="P322" s="305"/>
      <c r="Q322" s="288"/>
      <c r="R322" s="307"/>
      <c r="S322" s="291"/>
      <c r="T322" s="294"/>
      <c r="U322" s="322"/>
      <c r="V322" s="80">
        <f t="shared" si="44"/>
        <v>0</v>
      </c>
      <c r="W322" s="66">
        <f t="shared" si="45"/>
        <v>0</v>
      </c>
      <c r="X322" s="277"/>
      <c r="Y322" s="278"/>
      <c r="Z322" s="285"/>
    </row>
    <row r="323" spans="1:26" ht="17.100000000000001" customHeight="1" x14ac:dyDescent="0.35">
      <c r="A323" s="3"/>
      <c r="B323" s="76"/>
      <c r="C323" s="75" t="s">
        <v>18</v>
      </c>
      <c r="D323" s="78">
        <v>1</v>
      </c>
      <c r="E323" s="144">
        <v>240</v>
      </c>
      <c r="F323" s="297"/>
      <c r="G323" s="299"/>
      <c r="H323" s="294"/>
      <c r="I323" s="301"/>
      <c r="J323" s="303"/>
      <c r="K323" s="312"/>
      <c r="L323" s="294"/>
      <c r="M323" s="299"/>
      <c r="N323" s="297"/>
      <c r="O323" s="277"/>
      <c r="P323" s="305"/>
      <c r="Q323" s="288"/>
      <c r="R323" s="307"/>
      <c r="S323" s="291"/>
      <c r="T323" s="294"/>
      <c r="U323" s="322"/>
      <c r="V323" s="80">
        <f t="shared" ref="V323" si="46">SUM(F323:T323)</f>
        <v>0</v>
      </c>
      <c r="W323" s="66">
        <f t="shared" ref="W323" si="47">V323*E323</f>
        <v>0</v>
      </c>
      <c r="X323" s="277"/>
      <c r="Y323" s="278"/>
      <c r="Z323" s="281"/>
    </row>
    <row r="324" spans="1:26" ht="17.100000000000001" customHeight="1" thickBot="1" x14ac:dyDescent="0.4">
      <c r="A324" s="3"/>
      <c r="B324" s="76"/>
      <c r="C324" s="77" t="s">
        <v>45</v>
      </c>
      <c r="D324" s="77">
        <v>1</v>
      </c>
      <c r="E324" s="93">
        <v>240</v>
      </c>
      <c r="F324" s="41"/>
      <c r="G324" s="42"/>
      <c r="H324" s="43"/>
      <c r="I324" s="44"/>
      <c r="J324" s="59"/>
      <c r="K324" s="45"/>
      <c r="L324" s="43"/>
      <c r="M324" s="42"/>
      <c r="N324" s="41"/>
      <c r="O324" s="46"/>
      <c r="P324" s="47"/>
      <c r="Q324" s="48"/>
      <c r="R324" s="49"/>
      <c r="S324" s="50"/>
      <c r="T324" s="43"/>
      <c r="U324" s="348"/>
      <c r="V324" s="323">
        <f>SUM(F324:T324)</f>
        <v>0</v>
      </c>
      <c r="W324" s="325">
        <f t="shared" si="45"/>
        <v>0</v>
      </c>
      <c r="X324" s="46"/>
      <c r="Y324" s="228"/>
      <c r="Z324" s="167"/>
    </row>
    <row r="325" spans="1:26" ht="14.1" customHeight="1" x14ac:dyDescent="0.4">
      <c r="A325" s="219"/>
      <c r="B325" s="220"/>
      <c r="C325" s="223" t="s">
        <v>194</v>
      </c>
      <c r="D325" s="685">
        <v>6</v>
      </c>
      <c r="E325" s="686">
        <f>SUM(E327:E332)</f>
        <v>1090</v>
      </c>
      <c r="F325" s="687"/>
      <c r="G325" s="476"/>
      <c r="H325" s="469"/>
      <c r="I325" s="533"/>
      <c r="J325" s="535"/>
      <c r="K325" s="472"/>
      <c r="L325" s="469"/>
      <c r="M325" s="476"/>
      <c r="N325" s="479"/>
      <c r="O325" s="422"/>
      <c r="P325" s="537"/>
      <c r="Q325" s="463"/>
      <c r="R325" s="465"/>
      <c r="S325" s="467"/>
      <c r="T325" s="469"/>
      <c r="U325" s="563">
        <f>SUM(F325:T326)</f>
        <v>0</v>
      </c>
      <c r="V325" s="551">
        <f>U325*D325</f>
        <v>0</v>
      </c>
      <c r="W325" s="562">
        <f>U325*E325</f>
        <v>0</v>
      </c>
      <c r="X325" s="36"/>
      <c r="Y325" s="36"/>
      <c r="Z325" s="36"/>
    </row>
    <row r="326" spans="1:26" ht="14.1" customHeight="1" x14ac:dyDescent="0.35">
      <c r="A326" s="69"/>
      <c r="B326" s="70"/>
      <c r="C326" s="179" t="s">
        <v>201</v>
      </c>
      <c r="D326" s="448"/>
      <c r="E326" s="392"/>
      <c r="F326" s="394"/>
      <c r="G326" s="396"/>
      <c r="H326" s="398"/>
      <c r="I326" s="400"/>
      <c r="J326" s="402"/>
      <c r="K326" s="404"/>
      <c r="L326" s="398"/>
      <c r="M326" s="396"/>
      <c r="N326" s="406"/>
      <c r="O326" s="382"/>
      <c r="P326" s="409"/>
      <c r="Q326" s="411"/>
      <c r="R326" s="413"/>
      <c r="S326" s="415"/>
      <c r="T326" s="398"/>
      <c r="U326" s="376"/>
      <c r="V326" s="378"/>
      <c r="W326" s="488"/>
    </row>
    <row r="327" spans="1:26" ht="17.100000000000001" customHeight="1" x14ac:dyDescent="0.35">
      <c r="A327" s="69"/>
      <c r="B327" s="70"/>
      <c r="C327" s="279" t="s">
        <v>14</v>
      </c>
      <c r="D327" s="279">
        <v>1</v>
      </c>
      <c r="E327" s="92">
        <v>180</v>
      </c>
      <c r="F327" s="297"/>
      <c r="G327" s="299"/>
      <c r="H327" s="294"/>
      <c r="I327" s="301"/>
      <c r="J327" s="303"/>
      <c r="K327" s="312"/>
      <c r="L327" s="294"/>
      <c r="M327" s="299"/>
      <c r="N327" s="297"/>
      <c r="O327" s="277"/>
      <c r="P327" s="305"/>
      <c r="Q327" s="288"/>
      <c r="R327" s="307"/>
      <c r="S327" s="291"/>
      <c r="T327" s="294"/>
      <c r="U327" s="235"/>
      <c r="V327" s="80">
        <f>SUM(F327:T327)</f>
        <v>0</v>
      </c>
      <c r="W327" s="66">
        <f>V327*E327</f>
        <v>0</v>
      </c>
    </row>
    <row r="328" spans="1:26" ht="17.100000000000001" customHeight="1" x14ac:dyDescent="0.35">
      <c r="A328" s="69"/>
      <c r="B328" s="70"/>
      <c r="C328" s="279" t="s">
        <v>15</v>
      </c>
      <c r="D328" s="279">
        <v>1</v>
      </c>
      <c r="E328" s="92">
        <v>170</v>
      </c>
      <c r="F328" s="297"/>
      <c r="G328" s="299"/>
      <c r="H328" s="294"/>
      <c r="I328" s="301"/>
      <c r="J328" s="303"/>
      <c r="K328" s="312"/>
      <c r="L328" s="294"/>
      <c r="M328" s="299"/>
      <c r="N328" s="297"/>
      <c r="O328" s="277"/>
      <c r="P328" s="305"/>
      <c r="Q328" s="288"/>
      <c r="R328" s="307"/>
      <c r="S328" s="291"/>
      <c r="T328" s="294"/>
      <c r="U328" s="235"/>
      <c r="V328" s="80">
        <f t="shared" ref="V328:V330" si="48">SUM(F328:T328)</f>
        <v>0</v>
      </c>
      <c r="W328" s="66">
        <f t="shared" ref="W328:W332" si="49">V328*E328</f>
        <v>0</v>
      </c>
    </row>
    <row r="329" spans="1:26" ht="17.100000000000001" customHeight="1" x14ac:dyDescent="0.35">
      <c r="A329" s="71"/>
      <c r="B329" s="72"/>
      <c r="C329" s="75" t="s">
        <v>16</v>
      </c>
      <c r="D329" s="75">
        <v>1</v>
      </c>
      <c r="E329" s="92">
        <v>180</v>
      </c>
      <c r="F329" s="297"/>
      <c r="G329" s="299"/>
      <c r="H329" s="294"/>
      <c r="I329" s="301"/>
      <c r="J329" s="303"/>
      <c r="K329" s="312"/>
      <c r="L329" s="294"/>
      <c r="M329" s="299"/>
      <c r="N329" s="297"/>
      <c r="O329" s="277"/>
      <c r="P329" s="305"/>
      <c r="Q329" s="288"/>
      <c r="R329" s="307"/>
      <c r="S329" s="291"/>
      <c r="T329" s="294"/>
      <c r="U329" s="235"/>
      <c r="V329" s="80">
        <f t="shared" si="48"/>
        <v>0</v>
      </c>
      <c r="W329" s="66">
        <f t="shared" si="49"/>
        <v>0</v>
      </c>
    </row>
    <row r="330" spans="1:26" ht="17.100000000000001" customHeight="1" thickBot="1" x14ac:dyDescent="0.4">
      <c r="A330" s="3"/>
      <c r="B330" s="76"/>
      <c r="C330" s="75" t="s">
        <v>17</v>
      </c>
      <c r="D330" s="78">
        <v>1</v>
      </c>
      <c r="E330" s="92">
        <v>180</v>
      </c>
      <c r="F330" s="297"/>
      <c r="G330" s="299"/>
      <c r="H330" s="294"/>
      <c r="I330" s="301"/>
      <c r="J330" s="303"/>
      <c r="K330" s="312"/>
      <c r="L330" s="294"/>
      <c r="M330" s="299"/>
      <c r="N330" s="297"/>
      <c r="O330" s="277"/>
      <c r="P330" s="305"/>
      <c r="Q330" s="288"/>
      <c r="R330" s="307"/>
      <c r="S330" s="291"/>
      <c r="T330" s="294"/>
      <c r="U330" s="322"/>
      <c r="V330" s="80">
        <f t="shared" si="48"/>
        <v>0</v>
      </c>
      <c r="W330" s="66">
        <f t="shared" si="49"/>
        <v>0</v>
      </c>
    </row>
    <row r="331" spans="1:26" ht="17.100000000000001" customHeight="1" x14ac:dyDescent="0.35">
      <c r="A331" s="3"/>
      <c r="B331" s="76"/>
      <c r="C331" s="75" t="s">
        <v>18</v>
      </c>
      <c r="D331" s="78">
        <v>1</v>
      </c>
      <c r="E331" s="144">
        <v>190</v>
      </c>
      <c r="F331" s="297"/>
      <c r="G331" s="299"/>
      <c r="H331" s="294"/>
      <c r="I331" s="301"/>
      <c r="J331" s="303"/>
      <c r="K331" s="312"/>
      <c r="L331" s="294"/>
      <c r="M331" s="299"/>
      <c r="N331" s="297"/>
      <c r="O331" s="277"/>
      <c r="P331" s="305"/>
      <c r="Q331" s="288"/>
      <c r="R331" s="307"/>
      <c r="S331" s="291"/>
      <c r="T331" s="294"/>
      <c r="U331" s="322"/>
      <c r="V331" s="328"/>
      <c r="W331" s="243"/>
      <c r="X331" s="386" t="s">
        <v>124</v>
      </c>
      <c r="Y331" s="387"/>
      <c r="Z331" s="388"/>
    </row>
    <row r="332" spans="1:26" ht="17.100000000000001" customHeight="1" thickBot="1" x14ac:dyDescent="0.4">
      <c r="A332" s="73"/>
      <c r="B332" s="74"/>
      <c r="C332" s="77" t="s">
        <v>45</v>
      </c>
      <c r="D332" s="77">
        <v>1</v>
      </c>
      <c r="E332" s="93">
        <v>190</v>
      </c>
      <c r="F332" s="41"/>
      <c r="G332" s="42"/>
      <c r="H332" s="43"/>
      <c r="I332" s="44"/>
      <c r="J332" s="59"/>
      <c r="K332" s="45"/>
      <c r="L332" s="43"/>
      <c r="M332" s="42"/>
      <c r="N332" s="41"/>
      <c r="O332" s="46"/>
      <c r="P332" s="47"/>
      <c r="Q332" s="48"/>
      <c r="R332" s="49"/>
      <c r="S332" s="50"/>
      <c r="T332" s="43"/>
      <c r="U332" s="348"/>
      <c r="V332" s="323">
        <f>SUM(F332:T332)</f>
        <v>0</v>
      </c>
      <c r="W332" s="325">
        <f t="shared" si="49"/>
        <v>0</v>
      </c>
      <c r="X332" s="227" t="s">
        <v>19</v>
      </c>
      <c r="Y332" s="165" t="s">
        <v>20</v>
      </c>
      <c r="Z332" s="24" t="s">
        <v>180</v>
      </c>
    </row>
    <row r="333" spans="1:26" ht="17.100000000000001" customHeight="1" x14ac:dyDescent="0.3">
      <c r="A333" s="451"/>
      <c r="B333" s="452"/>
      <c r="C333" s="215"/>
      <c r="D333" s="491">
        <v>6</v>
      </c>
      <c r="E333" s="609">
        <v>960</v>
      </c>
      <c r="F333" s="484"/>
      <c r="G333" s="481"/>
      <c r="H333" s="555"/>
      <c r="I333" s="634"/>
      <c r="J333" s="637"/>
      <c r="K333" s="640"/>
      <c r="L333" s="555"/>
      <c r="M333" s="481"/>
      <c r="N333" s="484"/>
      <c r="O333" s="548"/>
      <c r="P333" s="539"/>
      <c r="Q333" s="542"/>
      <c r="R333" s="545"/>
      <c r="S333" s="552"/>
      <c r="T333" s="555"/>
      <c r="U333" s="560">
        <f>SUM(F333:T336)</f>
        <v>0</v>
      </c>
      <c r="V333" s="560">
        <f>U333*D333</f>
        <v>0</v>
      </c>
      <c r="W333" s="575">
        <f>U333*E333</f>
        <v>0</v>
      </c>
      <c r="X333" s="381"/>
      <c r="Y333" s="383"/>
      <c r="Z333" s="426"/>
    </row>
    <row r="334" spans="1:26" ht="17.100000000000001" customHeight="1" x14ac:dyDescent="0.3">
      <c r="A334" s="453"/>
      <c r="B334" s="454"/>
      <c r="C334" s="361" t="s">
        <v>258</v>
      </c>
      <c r="D334" s="491"/>
      <c r="E334" s="531"/>
      <c r="F334" s="485"/>
      <c r="G334" s="482"/>
      <c r="H334" s="556"/>
      <c r="I334" s="635"/>
      <c r="J334" s="638"/>
      <c r="K334" s="641"/>
      <c r="L334" s="556"/>
      <c r="M334" s="482"/>
      <c r="N334" s="485"/>
      <c r="O334" s="549"/>
      <c r="P334" s="540"/>
      <c r="Q334" s="543"/>
      <c r="R334" s="546"/>
      <c r="S334" s="553"/>
      <c r="T334" s="556"/>
      <c r="U334" s="560"/>
      <c r="V334" s="560"/>
      <c r="W334" s="575"/>
      <c r="X334" s="422"/>
      <c r="Y334" s="424"/>
      <c r="Z334" s="427"/>
    </row>
    <row r="335" spans="1:26" ht="17.100000000000001" customHeight="1" x14ac:dyDescent="0.3">
      <c r="A335" s="453"/>
      <c r="B335" s="454"/>
      <c r="C335" s="156" t="s">
        <v>202</v>
      </c>
      <c r="D335" s="491"/>
      <c r="E335" s="531"/>
      <c r="F335" s="485"/>
      <c r="G335" s="482"/>
      <c r="H335" s="556"/>
      <c r="I335" s="635"/>
      <c r="J335" s="638"/>
      <c r="K335" s="641"/>
      <c r="L335" s="556"/>
      <c r="M335" s="482"/>
      <c r="N335" s="485"/>
      <c r="O335" s="549"/>
      <c r="P335" s="540"/>
      <c r="Q335" s="543"/>
      <c r="R335" s="546"/>
      <c r="S335" s="553"/>
      <c r="T335" s="556"/>
      <c r="U335" s="560"/>
      <c r="V335" s="560"/>
      <c r="W335" s="575"/>
      <c r="X335" s="422"/>
      <c r="Y335" s="424"/>
      <c r="Z335" s="427"/>
    </row>
    <row r="336" spans="1:26" ht="17.100000000000001" customHeight="1" thickBot="1" x14ac:dyDescent="0.35">
      <c r="A336" s="453"/>
      <c r="B336" s="454"/>
      <c r="C336" s="155"/>
      <c r="D336" s="492"/>
      <c r="E336" s="532"/>
      <c r="F336" s="486"/>
      <c r="G336" s="483"/>
      <c r="H336" s="557"/>
      <c r="I336" s="636"/>
      <c r="J336" s="639"/>
      <c r="K336" s="642"/>
      <c r="L336" s="557"/>
      <c r="M336" s="483"/>
      <c r="N336" s="486"/>
      <c r="O336" s="550"/>
      <c r="P336" s="541"/>
      <c r="Q336" s="544"/>
      <c r="R336" s="547"/>
      <c r="S336" s="554"/>
      <c r="T336" s="557"/>
      <c r="U336" s="561"/>
      <c r="V336" s="561"/>
      <c r="W336" s="576"/>
      <c r="X336" s="423"/>
      <c r="Y336" s="425"/>
      <c r="Z336" s="428"/>
    </row>
    <row r="337" spans="1:27" ht="17.100000000000001" customHeight="1" x14ac:dyDescent="0.35">
      <c r="A337" s="455"/>
      <c r="B337" s="313"/>
      <c r="C337" s="154"/>
      <c r="D337" s="608">
        <v>6</v>
      </c>
      <c r="E337" s="609">
        <v>770</v>
      </c>
      <c r="F337" s="484"/>
      <c r="G337" s="481"/>
      <c r="H337" s="555"/>
      <c r="I337" s="634"/>
      <c r="J337" s="637"/>
      <c r="K337" s="640"/>
      <c r="L337" s="555"/>
      <c r="M337" s="481"/>
      <c r="N337" s="484"/>
      <c r="O337" s="548"/>
      <c r="P337" s="539"/>
      <c r="Q337" s="542"/>
      <c r="R337" s="545"/>
      <c r="S337" s="552"/>
      <c r="T337" s="555"/>
      <c r="U337" s="560">
        <f>SUM(F337:T340)</f>
        <v>0</v>
      </c>
      <c r="V337" s="560">
        <f>U337*D337</f>
        <v>0</v>
      </c>
      <c r="W337" s="575">
        <f>U337*E337</f>
        <v>0</v>
      </c>
      <c r="X337" s="236"/>
      <c r="Y337" s="236"/>
      <c r="Z337" s="236"/>
      <c r="AA337" s="23"/>
    </row>
    <row r="338" spans="1:27" ht="17.100000000000001" customHeight="1" thickBot="1" x14ac:dyDescent="0.4">
      <c r="A338" s="455"/>
      <c r="B338" s="214"/>
      <c r="C338" s="362" t="s">
        <v>256</v>
      </c>
      <c r="D338" s="491"/>
      <c r="E338" s="531"/>
      <c r="F338" s="485"/>
      <c r="G338" s="482"/>
      <c r="H338" s="556"/>
      <c r="I338" s="635"/>
      <c r="J338" s="638"/>
      <c r="K338" s="641"/>
      <c r="L338" s="556"/>
      <c r="M338" s="482"/>
      <c r="N338" s="485"/>
      <c r="O338" s="549"/>
      <c r="P338" s="540"/>
      <c r="Q338" s="543"/>
      <c r="R338" s="546"/>
      <c r="S338" s="553"/>
      <c r="T338" s="556"/>
      <c r="U338" s="560"/>
      <c r="V338" s="560"/>
      <c r="W338" s="575"/>
      <c r="X338" s="222"/>
      <c r="Y338" s="222"/>
      <c r="Z338" s="222"/>
      <c r="AA338" s="23"/>
    </row>
    <row r="339" spans="1:27" ht="17.100000000000001" customHeight="1" x14ac:dyDescent="0.35">
      <c r="A339" s="455"/>
      <c r="B339" s="214"/>
      <c r="C339" s="156" t="s">
        <v>203</v>
      </c>
      <c r="D339" s="491"/>
      <c r="E339" s="531"/>
      <c r="F339" s="485"/>
      <c r="G339" s="482"/>
      <c r="H339" s="556"/>
      <c r="I339" s="635"/>
      <c r="J339" s="638"/>
      <c r="K339" s="641"/>
      <c r="L339" s="556"/>
      <c r="M339" s="482"/>
      <c r="N339" s="485"/>
      <c r="O339" s="549"/>
      <c r="P339" s="540"/>
      <c r="Q339" s="543"/>
      <c r="R339" s="546"/>
      <c r="S339" s="553"/>
      <c r="T339" s="556"/>
      <c r="U339" s="560"/>
      <c r="V339" s="560"/>
      <c r="W339" s="575"/>
      <c r="X339" s="386" t="s">
        <v>124</v>
      </c>
      <c r="Y339" s="387"/>
      <c r="Z339" s="388"/>
      <c r="AA339" s="23"/>
    </row>
    <row r="340" spans="1:27" ht="17.100000000000001" customHeight="1" thickBot="1" x14ac:dyDescent="0.4">
      <c r="A340" s="456"/>
      <c r="B340" s="192"/>
      <c r="C340" s="155"/>
      <c r="D340" s="492"/>
      <c r="E340" s="532"/>
      <c r="F340" s="486"/>
      <c r="G340" s="483"/>
      <c r="H340" s="557"/>
      <c r="I340" s="636"/>
      <c r="J340" s="639"/>
      <c r="K340" s="642"/>
      <c r="L340" s="557"/>
      <c r="M340" s="483"/>
      <c r="N340" s="486"/>
      <c r="O340" s="550"/>
      <c r="P340" s="541"/>
      <c r="Q340" s="544"/>
      <c r="R340" s="547"/>
      <c r="S340" s="554"/>
      <c r="T340" s="557"/>
      <c r="U340" s="561"/>
      <c r="V340" s="561"/>
      <c r="W340" s="576"/>
      <c r="X340" s="227" t="s">
        <v>19</v>
      </c>
      <c r="Y340" s="165" t="s">
        <v>20</v>
      </c>
      <c r="Z340" s="24" t="s">
        <v>180</v>
      </c>
      <c r="AA340" s="23"/>
    </row>
    <row r="341" spans="1:27" ht="14.1" customHeight="1" x14ac:dyDescent="0.4">
      <c r="A341" s="108"/>
      <c r="B341" s="109"/>
      <c r="C341" s="239" t="s">
        <v>195</v>
      </c>
      <c r="D341" s="447">
        <v>5</v>
      </c>
      <c r="E341" s="391">
        <f>SUM(E343:E347)</f>
        <v>1080</v>
      </c>
      <c r="F341" s="393"/>
      <c r="G341" s="395"/>
      <c r="H341" s="397"/>
      <c r="I341" s="399"/>
      <c r="J341" s="401"/>
      <c r="K341" s="403"/>
      <c r="L341" s="397"/>
      <c r="M341" s="395"/>
      <c r="N341" s="405"/>
      <c r="O341" s="407"/>
      <c r="P341" s="408"/>
      <c r="Q341" s="410"/>
      <c r="R341" s="412"/>
      <c r="S341" s="414"/>
      <c r="T341" s="397"/>
      <c r="U341" s="375">
        <f>SUM(F341:T342)</f>
        <v>0</v>
      </c>
      <c r="V341" s="377">
        <f>U341*D341</f>
        <v>0</v>
      </c>
      <c r="W341" s="379">
        <f>U341*E341</f>
        <v>0</v>
      </c>
      <c r="X341" s="381"/>
      <c r="Y341" s="383"/>
      <c r="Z341" s="385"/>
    </row>
    <row r="342" spans="1:27" ht="14.1" customHeight="1" x14ac:dyDescent="0.35">
      <c r="A342"/>
      <c r="B342" s="70"/>
      <c r="C342" s="181" t="s">
        <v>204</v>
      </c>
      <c r="D342" s="448"/>
      <c r="E342" s="392"/>
      <c r="F342" s="394"/>
      <c r="G342" s="396"/>
      <c r="H342" s="398"/>
      <c r="I342" s="400"/>
      <c r="J342" s="402"/>
      <c r="K342" s="404"/>
      <c r="L342" s="398"/>
      <c r="M342" s="396"/>
      <c r="N342" s="406"/>
      <c r="O342" s="382"/>
      <c r="P342" s="409"/>
      <c r="Q342" s="411"/>
      <c r="R342" s="413"/>
      <c r="S342" s="415"/>
      <c r="T342" s="398"/>
      <c r="U342" s="376"/>
      <c r="V342" s="378"/>
      <c r="W342" s="380"/>
      <c r="X342" s="382"/>
      <c r="Y342" s="384"/>
      <c r="Z342" s="385"/>
    </row>
    <row r="343" spans="1:27" ht="17.100000000000001" customHeight="1" x14ac:dyDescent="0.35">
      <c r="A343"/>
      <c r="B343" s="70"/>
      <c r="C343" s="279" t="s">
        <v>14</v>
      </c>
      <c r="D343" s="279">
        <v>1</v>
      </c>
      <c r="E343" s="92">
        <v>180</v>
      </c>
      <c r="F343" s="297"/>
      <c r="G343" s="299"/>
      <c r="H343" s="294"/>
      <c r="I343" s="301"/>
      <c r="J343" s="303"/>
      <c r="K343" s="312"/>
      <c r="L343" s="294"/>
      <c r="M343" s="299"/>
      <c r="N343" s="297"/>
      <c r="O343" s="277"/>
      <c r="P343" s="305"/>
      <c r="Q343" s="288"/>
      <c r="R343" s="307"/>
      <c r="S343" s="291"/>
      <c r="T343" s="294"/>
      <c r="U343" s="235"/>
      <c r="V343" s="80">
        <f>SUM(F343:T343)</f>
        <v>0</v>
      </c>
      <c r="W343" s="66">
        <f>V343*E343</f>
        <v>0</v>
      </c>
      <c r="X343" s="31"/>
      <c r="Y343" s="218"/>
      <c r="Z343" s="285"/>
    </row>
    <row r="344" spans="1:27" ht="17.100000000000001" customHeight="1" x14ac:dyDescent="0.35">
      <c r="A344" s="69"/>
      <c r="B344" s="70"/>
      <c r="C344" s="279" t="s">
        <v>15</v>
      </c>
      <c r="D344" s="279">
        <v>1</v>
      </c>
      <c r="E344" s="92">
        <v>210</v>
      </c>
      <c r="F344" s="297"/>
      <c r="G344" s="299"/>
      <c r="H344" s="294"/>
      <c r="I344" s="301"/>
      <c r="J344" s="303"/>
      <c r="K344" s="312"/>
      <c r="L344" s="294"/>
      <c r="M344" s="299"/>
      <c r="N344" s="297"/>
      <c r="O344" s="277"/>
      <c r="P344" s="305"/>
      <c r="Q344" s="288"/>
      <c r="R344" s="307"/>
      <c r="S344" s="291"/>
      <c r="T344" s="294"/>
      <c r="U344" s="235"/>
      <c r="V344" s="80">
        <f t="shared" ref="V344:V347" si="50">SUM(F344:T344)</f>
        <v>0</v>
      </c>
      <c r="W344" s="66">
        <f t="shared" ref="W344:W347" si="51">V344*E344</f>
        <v>0</v>
      </c>
      <c r="X344" s="277"/>
      <c r="Y344" s="278"/>
      <c r="Z344" s="281"/>
    </row>
    <row r="345" spans="1:27" ht="17.100000000000001" customHeight="1" x14ac:dyDescent="0.35">
      <c r="A345" s="71"/>
      <c r="B345" s="72"/>
      <c r="C345" s="75" t="s">
        <v>16</v>
      </c>
      <c r="D345" s="75">
        <v>1</v>
      </c>
      <c r="E345" s="92">
        <v>210</v>
      </c>
      <c r="F345" s="297"/>
      <c r="G345" s="299"/>
      <c r="H345" s="294"/>
      <c r="I345" s="301"/>
      <c r="J345" s="303"/>
      <c r="K345" s="312"/>
      <c r="L345" s="294"/>
      <c r="M345" s="299"/>
      <c r="N345" s="297"/>
      <c r="O345" s="277"/>
      <c r="P345" s="305"/>
      <c r="Q345" s="288"/>
      <c r="R345" s="307"/>
      <c r="S345" s="291"/>
      <c r="T345" s="294"/>
      <c r="U345" s="235"/>
      <c r="V345" s="80">
        <f t="shared" si="50"/>
        <v>0</v>
      </c>
      <c r="W345" s="66">
        <f t="shared" si="51"/>
        <v>0</v>
      </c>
      <c r="X345" s="277"/>
      <c r="Y345" s="278"/>
      <c r="Z345" s="285"/>
    </row>
    <row r="346" spans="1:27" ht="17.100000000000001" customHeight="1" x14ac:dyDescent="0.35">
      <c r="A346" s="3"/>
      <c r="B346" s="76"/>
      <c r="C346" s="75" t="s">
        <v>17</v>
      </c>
      <c r="D346" s="78">
        <v>1</v>
      </c>
      <c r="E346" s="92">
        <v>250</v>
      </c>
      <c r="F346" s="297"/>
      <c r="G346" s="299"/>
      <c r="H346" s="294"/>
      <c r="I346" s="301"/>
      <c r="J346" s="303"/>
      <c r="K346" s="312"/>
      <c r="L346" s="294"/>
      <c r="M346" s="299"/>
      <c r="N346" s="297"/>
      <c r="O346" s="277"/>
      <c r="P346" s="305"/>
      <c r="Q346" s="288"/>
      <c r="R346" s="307"/>
      <c r="S346" s="291"/>
      <c r="T346" s="294"/>
      <c r="U346" s="322"/>
      <c r="V346" s="80">
        <f t="shared" si="50"/>
        <v>0</v>
      </c>
      <c r="W346" s="66">
        <f t="shared" si="51"/>
        <v>0</v>
      </c>
      <c r="X346" s="277"/>
      <c r="Y346" s="278"/>
      <c r="Z346" s="285"/>
    </row>
    <row r="347" spans="1:27" ht="17.100000000000001" customHeight="1" thickBot="1" x14ac:dyDescent="0.4">
      <c r="A347" s="3"/>
      <c r="B347" s="76"/>
      <c r="C347" s="75" t="s">
        <v>18</v>
      </c>
      <c r="D347" s="78">
        <v>1</v>
      </c>
      <c r="E347" s="92">
        <v>230</v>
      </c>
      <c r="F347" s="297"/>
      <c r="G347" s="299"/>
      <c r="H347" s="294"/>
      <c r="I347" s="301"/>
      <c r="J347" s="303"/>
      <c r="K347" s="312"/>
      <c r="L347" s="294"/>
      <c r="M347" s="299"/>
      <c r="N347" s="297"/>
      <c r="O347" s="277"/>
      <c r="P347" s="305"/>
      <c r="Q347" s="288"/>
      <c r="R347" s="307"/>
      <c r="S347" s="291"/>
      <c r="T347" s="294"/>
      <c r="U347" s="322"/>
      <c r="V347" s="80">
        <f t="shared" si="50"/>
        <v>0</v>
      </c>
      <c r="W347" s="66">
        <f t="shared" si="51"/>
        <v>0</v>
      </c>
      <c r="X347" s="46"/>
      <c r="Y347" s="228"/>
      <c r="Z347" s="167"/>
    </row>
    <row r="348" spans="1:27" ht="14.1" customHeight="1" x14ac:dyDescent="0.4">
      <c r="A348" s="219"/>
      <c r="B348" s="220"/>
      <c r="C348" s="153" t="s">
        <v>195</v>
      </c>
      <c r="D348" s="447">
        <v>5</v>
      </c>
      <c r="E348" s="391">
        <f>SUM(E350:E354)</f>
        <v>830</v>
      </c>
      <c r="F348" s="393"/>
      <c r="G348" s="395"/>
      <c r="H348" s="397"/>
      <c r="I348" s="399"/>
      <c r="J348" s="401"/>
      <c r="K348" s="403"/>
      <c r="L348" s="397"/>
      <c r="M348" s="395"/>
      <c r="N348" s="405"/>
      <c r="O348" s="407"/>
      <c r="P348" s="408"/>
      <c r="Q348" s="410"/>
      <c r="R348" s="412"/>
      <c r="S348" s="414"/>
      <c r="T348" s="397"/>
      <c r="U348" s="375">
        <f>SUM(F348:T349)</f>
        <v>0</v>
      </c>
      <c r="V348" s="377">
        <f>U348*D348</f>
        <v>0</v>
      </c>
      <c r="W348" s="379">
        <f>U348*E348</f>
        <v>0</v>
      </c>
      <c r="X348" s="36"/>
      <c r="Y348" s="36"/>
      <c r="Z348" s="36"/>
    </row>
    <row r="349" spans="1:27" ht="14.1" customHeight="1" x14ac:dyDescent="0.35">
      <c r="A349" s="69"/>
      <c r="B349" s="70"/>
      <c r="C349" s="178" t="s">
        <v>205</v>
      </c>
      <c r="D349" s="448"/>
      <c r="E349" s="392"/>
      <c r="F349" s="394"/>
      <c r="G349" s="396"/>
      <c r="H349" s="398"/>
      <c r="I349" s="400"/>
      <c r="J349" s="402"/>
      <c r="K349" s="404"/>
      <c r="L349" s="398"/>
      <c r="M349" s="396"/>
      <c r="N349" s="406"/>
      <c r="O349" s="382"/>
      <c r="P349" s="409"/>
      <c r="Q349" s="411"/>
      <c r="R349" s="413"/>
      <c r="S349" s="415"/>
      <c r="T349" s="398"/>
      <c r="U349" s="376"/>
      <c r="V349" s="378"/>
      <c r="W349" s="380"/>
    </row>
    <row r="350" spans="1:27" ht="17.100000000000001" customHeight="1" x14ac:dyDescent="0.35">
      <c r="A350" s="69"/>
      <c r="B350" s="70"/>
      <c r="C350" s="279" t="s">
        <v>14</v>
      </c>
      <c r="D350" s="279">
        <v>1</v>
      </c>
      <c r="E350" s="92">
        <v>140</v>
      </c>
      <c r="F350" s="297"/>
      <c r="G350" s="299"/>
      <c r="H350" s="294"/>
      <c r="I350" s="301"/>
      <c r="J350" s="303"/>
      <c r="K350" s="312"/>
      <c r="L350" s="294"/>
      <c r="M350" s="299"/>
      <c r="N350" s="297"/>
      <c r="O350" s="277"/>
      <c r="P350" s="305"/>
      <c r="Q350" s="288"/>
      <c r="R350" s="307"/>
      <c r="S350" s="291"/>
      <c r="T350" s="294"/>
      <c r="U350" s="235"/>
      <c r="V350" s="80">
        <f>SUM(F350:T350)</f>
        <v>0</v>
      </c>
      <c r="W350" s="66">
        <f>V350*E350</f>
        <v>0</v>
      </c>
    </row>
    <row r="351" spans="1:27" ht="17.100000000000001" customHeight="1" x14ac:dyDescent="0.35">
      <c r="A351" s="69"/>
      <c r="B351" s="70"/>
      <c r="C351" s="279" t="s">
        <v>15</v>
      </c>
      <c r="D351" s="279">
        <v>1</v>
      </c>
      <c r="E351" s="92">
        <v>160</v>
      </c>
      <c r="F351" s="297"/>
      <c r="G351" s="299"/>
      <c r="H351" s="294"/>
      <c r="I351" s="301"/>
      <c r="J351" s="303"/>
      <c r="K351" s="312"/>
      <c r="L351" s="294"/>
      <c r="M351" s="299"/>
      <c r="N351" s="297"/>
      <c r="O351" s="277"/>
      <c r="P351" s="305"/>
      <c r="Q351" s="288"/>
      <c r="R351" s="307"/>
      <c r="S351" s="291"/>
      <c r="T351" s="294"/>
      <c r="U351" s="235"/>
      <c r="V351" s="80">
        <f t="shared" ref="V351:V354" si="52">SUM(F351:T351)</f>
        <v>0</v>
      </c>
      <c r="W351" s="66">
        <f t="shared" ref="W351:W354" si="53">V351*E351</f>
        <v>0</v>
      </c>
    </row>
    <row r="352" spans="1:27" ht="17.100000000000001" customHeight="1" thickBot="1" x14ac:dyDescent="0.4">
      <c r="A352" s="71"/>
      <c r="B352" s="72"/>
      <c r="C352" s="75" t="s">
        <v>16</v>
      </c>
      <c r="D352" s="75">
        <v>1</v>
      </c>
      <c r="E352" s="92">
        <v>160</v>
      </c>
      <c r="F352" s="297"/>
      <c r="G352" s="299"/>
      <c r="H352" s="294"/>
      <c r="I352" s="301"/>
      <c r="J352" s="303"/>
      <c r="K352" s="312"/>
      <c r="L352" s="294"/>
      <c r="M352" s="299"/>
      <c r="N352" s="297"/>
      <c r="O352" s="277"/>
      <c r="P352" s="305"/>
      <c r="Q352" s="288"/>
      <c r="R352" s="307"/>
      <c r="S352" s="291"/>
      <c r="T352" s="294"/>
      <c r="U352" s="235"/>
      <c r="V352" s="80">
        <f t="shared" si="52"/>
        <v>0</v>
      </c>
      <c r="W352" s="66">
        <f t="shared" si="53"/>
        <v>0</v>
      </c>
    </row>
    <row r="353" spans="1:27" ht="17.100000000000001" customHeight="1" x14ac:dyDescent="0.35">
      <c r="A353" s="3"/>
      <c r="B353" s="76"/>
      <c r="C353" s="75" t="s">
        <v>17</v>
      </c>
      <c r="D353" s="78">
        <v>1</v>
      </c>
      <c r="E353" s="92">
        <v>190</v>
      </c>
      <c r="F353" s="297"/>
      <c r="G353" s="299"/>
      <c r="H353" s="294"/>
      <c r="I353" s="301"/>
      <c r="J353" s="303"/>
      <c r="K353" s="312"/>
      <c r="L353" s="294"/>
      <c r="M353" s="299"/>
      <c r="N353" s="297"/>
      <c r="O353" s="277"/>
      <c r="P353" s="305"/>
      <c r="Q353" s="288"/>
      <c r="R353" s="307"/>
      <c r="S353" s="291"/>
      <c r="T353" s="294"/>
      <c r="U353" s="322"/>
      <c r="V353" s="80">
        <f t="shared" si="52"/>
        <v>0</v>
      </c>
      <c r="W353" s="66">
        <f t="shared" si="53"/>
        <v>0</v>
      </c>
      <c r="X353" s="386" t="s">
        <v>124</v>
      </c>
      <c r="Y353" s="387"/>
      <c r="Z353" s="388"/>
    </row>
    <row r="354" spans="1:27" ht="17.100000000000001" customHeight="1" thickBot="1" x14ac:dyDescent="0.4">
      <c r="A354" s="73"/>
      <c r="B354" s="74"/>
      <c r="C354" s="77" t="s">
        <v>18</v>
      </c>
      <c r="D354" s="77">
        <v>1</v>
      </c>
      <c r="E354" s="93">
        <v>180</v>
      </c>
      <c r="F354" s="41"/>
      <c r="G354" s="42"/>
      <c r="H354" s="43"/>
      <c r="I354" s="44"/>
      <c r="J354" s="59"/>
      <c r="K354" s="45"/>
      <c r="L354" s="43"/>
      <c r="M354" s="42"/>
      <c r="N354" s="41"/>
      <c r="O354" s="46"/>
      <c r="P354" s="47"/>
      <c r="Q354" s="48"/>
      <c r="R354" s="49"/>
      <c r="S354" s="50"/>
      <c r="T354" s="43"/>
      <c r="U354" s="348"/>
      <c r="V354" s="323">
        <f t="shared" si="52"/>
        <v>0</v>
      </c>
      <c r="W354" s="325">
        <f t="shared" si="53"/>
        <v>0</v>
      </c>
      <c r="X354" s="227" t="s">
        <v>19</v>
      </c>
      <c r="Y354" s="165" t="s">
        <v>20</v>
      </c>
      <c r="Z354" s="24" t="s">
        <v>180</v>
      </c>
    </row>
    <row r="355" spans="1:27" s="186" customFormat="1" ht="16.5" customHeight="1" x14ac:dyDescent="0.3">
      <c r="A355" s="459"/>
      <c r="B355" s="217"/>
      <c r="C355" s="363" t="s">
        <v>255</v>
      </c>
      <c r="D355" s="389">
        <v>4</v>
      </c>
      <c r="E355" s="391">
        <v>1300</v>
      </c>
      <c r="F355" s="393"/>
      <c r="G355" s="395"/>
      <c r="H355" s="397"/>
      <c r="I355" s="399"/>
      <c r="J355" s="401"/>
      <c r="K355" s="403"/>
      <c r="L355" s="397"/>
      <c r="M355" s="395"/>
      <c r="N355" s="405"/>
      <c r="O355" s="407"/>
      <c r="P355" s="408"/>
      <c r="Q355" s="410"/>
      <c r="R355" s="412"/>
      <c r="S355" s="414"/>
      <c r="T355" s="397"/>
      <c r="U355" s="375">
        <f>SUM(F355:T356)</f>
        <v>0</v>
      </c>
      <c r="V355" s="377">
        <f>U355*D355</f>
        <v>0</v>
      </c>
      <c r="W355" s="379">
        <f>U355*E355</f>
        <v>0</v>
      </c>
      <c r="X355" s="381"/>
      <c r="Y355" s="383"/>
      <c r="Z355" s="385"/>
    </row>
    <row r="356" spans="1:27" ht="12" customHeight="1" x14ac:dyDescent="0.35">
      <c r="A356" s="460"/>
      <c r="B356" s="70"/>
      <c r="C356" s="240" t="s">
        <v>206</v>
      </c>
      <c r="D356" s="390"/>
      <c r="E356" s="392"/>
      <c r="F356" s="394"/>
      <c r="G356" s="396"/>
      <c r="H356" s="398"/>
      <c r="I356" s="400"/>
      <c r="J356" s="402"/>
      <c r="K356" s="404"/>
      <c r="L356" s="398"/>
      <c r="M356" s="396"/>
      <c r="N356" s="406"/>
      <c r="O356" s="382"/>
      <c r="P356" s="409"/>
      <c r="Q356" s="411"/>
      <c r="R356" s="413"/>
      <c r="S356" s="415"/>
      <c r="T356" s="398"/>
      <c r="U356" s="376"/>
      <c r="V356" s="378"/>
      <c r="W356" s="380"/>
      <c r="X356" s="382"/>
      <c r="Y356" s="384"/>
      <c r="Z356" s="385"/>
    </row>
    <row r="357" spans="1:27" ht="17.100000000000001" customHeight="1" x14ac:dyDescent="0.35">
      <c r="A357" s="460"/>
      <c r="B357" s="70"/>
      <c r="C357" s="279" t="s">
        <v>14</v>
      </c>
      <c r="D357" s="279">
        <v>1</v>
      </c>
      <c r="E357" s="92">
        <v>280</v>
      </c>
      <c r="F357" s="297"/>
      <c r="G357" s="299"/>
      <c r="H357" s="294"/>
      <c r="I357" s="301"/>
      <c r="J357" s="303"/>
      <c r="K357" s="312"/>
      <c r="L357" s="294"/>
      <c r="M357" s="299"/>
      <c r="N357" s="297"/>
      <c r="O357" s="277"/>
      <c r="P357" s="305"/>
      <c r="Q357" s="288"/>
      <c r="R357" s="307"/>
      <c r="S357" s="291"/>
      <c r="T357" s="294"/>
      <c r="U357" s="235"/>
      <c r="V357" s="80">
        <f>SUM(F357:T357)</f>
        <v>0</v>
      </c>
      <c r="W357" s="66">
        <f>V357*E357</f>
        <v>0</v>
      </c>
      <c r="X357" s="31"/>
      <c r="Y357" s="218"/>
      <c r="Z357" s="285"/>
    </row>
    <row r="358" spans="1:27" ht="17.100000000000001" customHeight="1" x14ac:dyDescent="0.35">
      <c r="A358" s="460"/>
      <c r="B358" s="70"/>
      <c r="C358" s="279" t="s">
        <v>15</v>
      </c>
      <c r="D358" s="279">
        <v>1</v>
      </c>
      <c r="E358" s="92">
        <v>380</v>
      </c>
      <c r="F358" s="297"/>
      <c r="G358" s="299"/>
      <c r="H358" s="294"/>
      <c r="I358" s="301"/>
      <c r="J358" s="303"/>
      <c r="K358" s="312"/>
      <c r="L358" s="294"/>
      <c r="M358" s="299"/>
      <c r="N358" s="297"/>
      <c r="O358" s="277"/>
      <c r="P358" s="305"/>
      <c r="Q358" s="288"/>
      <c r="R358" s="307"/>
      <c r="S358" s="291"/>
      <c r="T358" s="294"/>
      <c r="U358" s="235"/>
      <c r="V358" s="80">
        <f t="shared" ref="V358:V360" si="54">SUM(F358:T358)</f>
        <v>0</v>
      </c>
      <c r="W358" s="66">
        <f t="shared" ref="W358:W360" si="55">V358*E358</f>
        <v>0</v>
      </c>
      <c r="X358" s="277"/>
      <c r="Y358" s="278"/>
      <c r="Z358" s="281"/>
    </row>
    <row r="359" spans="1:27" ht="17.100000000000001" customHeight="1" x14ac:dyDescent="0.35">
      <c r="A359" s="460"/>
      <c r="B359" s="72"/>
      <c r="C359" s="75" t="s">
        <v>16</v>
      </c>
      <c r="D359" s="75">
        <v>1</v>
      </c>
      <c r="E359" s="92">
        <v>360</v>
      </c>
      <c r="F359" s="297"/>
      <c r="G359" s="299"/>
      <c r="H359" s="294"/>
      <c r="I359" s="301"/>
      <c r="J359" s="303"/>
      <c r="K359" s="312"/>
      <c r="L359" s="294"/>
      <c r="M359" s="299"/>
      <c r="N359" s="297"/>
      <c r="O359" s="277"/>
      <c r="P359" s="305"/>
      <c r="Q359" s="288"/>
      <c r="R359" s="307"/>
      <c r="S359" s="291"/>
      <c r="T359" s="294"/>
      <c r="U359" s="235"/>
      <c r="V359" s="80">
        <f t="shared" si="54"/>
        <v>0</v>
      </c>
      <c r="W359" s="66">
        <f t="shared" si="55"/>
        <v>0</v>
      </c>
      <c r="X359" s="277"/>
      <c r="Y359" s="278"/>
      <c r="Z359" s="285"/>
    </row>
    <row r="360" spans="1:27" ht="17.100000000000001" customHeight="1" thickBot="1" x14ac:dyDescent="0.4">
      <c r="A360" s="460"/>
      <c r="B360" s="76"/>
      <c r="C360" s="77" t="s">
        <v>17</v>
      </c>
      <c r="D360" s="77">
        <v>1</v>
      </c>
      <c r="E360" s="93">
        <v>280</v>
      </c>
      <c r="F360" s="41"/>
      <c r="G360" s="42"/>
      <c r="H360" s="43"/>
      <c r="I360" s="44"/>
      <c r="J360" s="59"/>
      <c r="K360" s="45"/>
      <c r="L360" s="43"/>
      <c r="M360" s="42"/>
      <c r="N360" s="41"/>
      <c r="O360" s="46"/>
      <c r="P360" s="47"/>
      <c r="Q360" s="48"/>
      <c r="R360" s="49"/>
      <c r="S360" s="50"/>
      <c r="T360" s="43"/>
      <c r="U360" s="348"/>
      <c r="V360" s="323">
        <f t="shared" si="54"/>
        <v>0</v>
      </c>
      <c r="W360" s="325">
        <f t="shared" si="55"/>
        <v>0</v>
      </c>
      <c r="X360" s="46"/>
      <c r="Y360" s="228"/>
      <c r="Z360" s="167"/>
    </row>
    <row r="361" spans="1:27" ht="12" customHeight="1" x14ac:dyDescent="0.4">
      <c r="A361" s="457"/>
      <c r="B361" s="220"/>
      <c r="C361" s="364" t="s">
        <v>259</v>
      </c>
      <c r="D361" s="389">
        <v>4</v>
      </c>
      <c r="E361" s="391">
        <v>1020</v>
      </c>
      <c r="F361" s="393"/>
      <c r="G361" s="395"/>
      <c r="H361" s="397"/>
      <c r="I361" s="399"/>
      <c r="J361" s="401"/>
      <c r="K361" s="403"/>
      <c r="L361" s="397"/>
      <c r="M361" s="395"/>
      <c r="N361" s="405"/>
      <c r="O361" s="407"/>
      <c r="P361" s="408"/>
      <c r="Q361" s="410"/>
      <c r="R361" s="412"/>
      <c r="S361" s="414"/>
      <c r="T361" s="397"/>
      <c r="U361" s="375">
        <f>SUM(F361:T362)</f>
        <v>0</v>
      </c>
      <c r="V361" s="377">
        <f>U361*D361</f>
        <v>0</v>
      </c>
      <c r="W361" s="379">
        <f>U361*E361</f>
        <v>0</v>
      </c>
      <c r="X361" s="236"/>
      <c r="Y361" s="236"/>
      <c r="Z361" s="236"/>
      <c r="AA361" s="23"/>
    </row>
    <row r="362" spans="1:27" ht="12" customHeight="1" x14ac:dyDescent="0.35">
      <c r="A362" s="457"/>
      <c r="B362" s="70"/>
      <c r="C362" s="240" t="s">
        <v>207</v>
      </c>
      <c r="D362" s="390"/>
      <c r="E362" s="392"/>
      <c r="F362" s="394"/>
      <c r="G362" s="396"/>
      <c r="H362" s="398"/>
      <c r="I362" s="400"/>
      <c r="J362" s="402"/>
      <c r="K362" s="404"/>
      <c r="L362" s="398"/>
      <c r="M362" s="396"/>
      <c r="N362" s="406"/>
      <c r="O362" s="382"/>
      <c r="P362" s="409"/>
      <c r="Q362" s="411"/>
      <c r="R362" s="413"/>
      <c r="S362" s="415"/>
      <c r="T362" s="398"/>
      <c r="U362" s="376"/>
      <c r="V362" s="378"/>
      <c r="W362" s="380"/>
      <c r="X362" s="221"/>
      <c r="Y362" s="221"/>
      <c r="Z362" s="221"/>
      <c r="AA362" s="23"/>
    </row>
    <row r="363" spans="1:27" ht="17.100000000000001" customHeight="1" x14ac:dyDescent="0.35">
      <c r="A363" s="457"/>
      <c r="B363" s="70"/>
      <c r="C363" s="279" t="s">
        <v>14</v>
      </c>
      <c r="D363" s="279">
        <v>1</v>
      </c>
      <c r="E363" s="92">
        <v>220</v>
      </c>
      <c r="F363" s="297"/>
      <c r="G363" s="299"/>
      <c r="H363" s="294"/>
      <c r="I363" s="301"/>
      <c r="J363" s="303"/>
      <c r="K363" s="312"/>
      <c r="L363" s="294"/>
      <c r="M363" s="299"/>
      <c r="N363" s="297"/>
      <c r="O363" s="277"/>
      <c r="P363" s="305"/>
      <c r="Q363" s="288"/>
      <c r="R363" s="307"/>
      <c r="S363" s="291"/>
      <c r="T363" s="294"/>
      <c r="U363" s="235"/>
      <c r="V363" s="80">
        <f>SUM(F363:T363)</f>
        <v>0</v>
      </c>
      <c r="W363" s="353">
        <f>V363*E363</f>
        <v>0</v>
      </c>
      <c r="X363" s="221"/>
      <c r="Y363" s="221"/>
      <c r="Z363" s="221"/>
      <c r="AA363" s="23"/>
    </row>
    <row r="364" spans="1:27" ht="17.100000000000001" customHeight="1" thickBot="1" x14ac:dyDescent="0.4">
      <c r="A364" s="457"/>
      <c r="B364" s="70"/>
      <c r="C364" s="279" t="s">
        <v>15</v>
      </c>
      <c r="D364" s="279">
        <v>1</v>
      </c>
      <c r="E364" s="92">
        <v>300</v>
      </c>
      <c r="F364" s="297"/>
      <c r="G364" s="299"/>
      <c r="H364" s="294"/>
      <c r="I364" s="301"/>
      <c r="J364" s="303"/>
      <c r="K364" s="312"/>
      <c r="L364" s="294"/>
      <c r="M364" s="299"/>
      <c r="N364" s="297"/>
      <c r="O364" s="277"/>
      <c r="P364" s="305"/>
      <c r="Q364" s="288"/>
      <c r="R364" s="307"/>
      <c r="S364" s="291"/>
      <c r="T364" s="294"/>
      <c r="U364" s="235"/>
      <c r="V364" s="80">
        <f t="shared" ref="V364:V366" si="56">SUM(F364:T364)</f>
        <v>0</v>
      </c>
      <c r="W364" s="353">
        <f t="shared" ref="W364:W366" si="57">V364*E364</f>
        <v>0</v>
      </c>
      <c r="X364" s="221"/>
      <c r="Y364" s="221"/>
      <c r="Z364" s="221"/>
      <c r="AA364" s="23"/>
    </row>
    <row r="365" spans="1:27" ht="17.100000000000001" customHeight="1" x14ac:dyDescent="0.35">
      <c r="A365" s="457"/>
      <c r="B365" s="72"/>
      <c r="C365" s="75" t="s">
        <v>16</v>
      </c>
      <c r="D365" s="75">
        <v>1</v>
      </c>
      <c r="E365" s="92">
        <v>280</v>
      </c>
      <c r="F365" s="297"/>
      <c r="G365" s="299"/>
      <c r="H365" s="294"/>
      <c r="I365" s="301"/>
      <c r="J365" s="303"/>
      <c r="K365" s="312"/>
      <c r="L365" s="294"/>
      <c r="M365" s="299"/>
      <c r="N365" s="297"/>
      <c r="O365" s="277"/>
      <c r="P365" s="305"/>
      <c r="Q365" s="288"/>
      <c r="R365" s="307"/>
      <c r="S365" s="291"/>
      <c r="T365" s="294"/>
      <c r="U365" s="235"/>
      <c r="V365" s="80">
        <f t="shared" si="56"/>
        <v>0</v>
      </c>
      <c r="W365" s="353">
        <f t="shared" si="57"/>
        <v>0</v>
      </c>
      <c r="X365" s="386" t="s">
        <v>124</v>
      </c>
      <c r="Y365" s="387"/>
      <c r="Z365" s="388"/>
      <c r="AA365" s="23"/>
    </row>
    <row r="366" spans="1:27" ht="17.100000000000001" customHeight="1" thickBot="1" x14ac:dyDescent="0.4">
      <c r="A366" s="458"/>
      <c r="B366" s="74"/>
      <c r="C366" s="77" t="s">
        <v>17</v>
      </c>
      <c r="D366" s="77">
        <v>1</v>
      </c>
      <c r="E366" s="93">
        <v>220</v>
      </c>
      <c r="F366" s="41"/>
      <c r="G366" s="42"/>
      <c r="H366" s="43"/>
      <c r="I366" s="44"/>
      <c r="J366" s="59"/>
      <c r="K366" s="45"/>
      <c r="L366" s="43"/>
      <c r="M366" s="42"/>
      <c r="N366" s="41"/>
      <c r="O366" s="46"/>
      <c r="P366" s="47"/>
      <c r="Q366" s="48"/>
      <c r="R366" s="49"/>
      <c r="S366" s="50"/>
      <c r="T366" s="43"/>
      <c r="U366" s="348"/>
      <c r="V366" s="323">
        <f t="shared" si="56"/>
        <v>0</v>
      </c>
      <c r="W366" s="351">
        <f t="shared" si="57"/>
        <v>0</v>
      </c>
      <c r="X366" s="227" t="s">
        <v>19</v>
      </c>
      <c r="Y366" s="165" t="s">
        <v>20</v>
      </c>
      <c r="Z366" s="24" t="s">
        <v>180</v>
      </c>
      <c r="AA366" s="23"/>
    </row>
    <row r="367" spans="1:27" ht="14.25" customHeight="1" x14ac:dyDescent="0.4">
      <c r="A367" s="108"/>
      <c r="B367" s="109"/>
      <c r="C367" s="374" t="s">
        <v>261</v>
      </c>
      <c r="D367" s="389">
        <v>5</v>
      </c>
      <c r="E367" s="391">
        <v>1400</v>
      </c>
      <c r="F367" s="393"/>
      <c r="G367" s="395"/>
      <c r="H367" s="397"/>
      <c r="I367" s="399"/>
      <c r="J367" s="401"/>
      <c r="K367" s="403"/>
      <c r="L367" s="397"/>
      <c r="M367" s="395"/>
      <c r="N367" s="405"/>
      <c r="O367" s="407"/>
      <c r="P367" s="408"/>
      <c r="Q367" s="410"/>
      <c r="R367" s="412"/>
      <c r="S367" s="414"/>
      <c r="T367" s="397"/>
      <c r="U367" s="375">
        <f>SUM(F367:T368)</f>
        <v>0</v>
      </c>
      <c r="V367" s="377">
        <f>U367*D367</f>
        <v>0</v>
      </c>
      <c r="W367" s="379">
        <f>U367*E367</f>
        <v>0</v>
      </c>
      <c r="X367" s="381"/>
      <c r="Y367" s="383"/>
      <c r="Z367" s="385"/>
    </row>
    <row r="368" spans="1:27" ht="13.5" customHeight="1" x14ac:dyDescent="0.35">
      <c r="A368"/>
      <c r="B368" s="70"/>
      <c r="C368" s="240" t="s">
        <v>262</v>
      </c>
      <c r="D368" s="390"/>
      <c r="E368" s="392"/>
      <c r="F368" s="394"/>
      <c r="G368" s="396"/>
      <c r="H368" s="398"/>
      <c r="I368" s="400"/>
      <c r="J368" s="402"/>
      <c r="K368" s="404"/>
      <c r="L368" s="398"/>
      <c r="M368" s="396"/>
      <c r="N368" s="406"/>
      <c r="O368" s="382"/>
      <c r="P368" s="409"/>
      <c r="Q368" s="411"/>
      <c r="R368" s="413"/>
      <c r="S368" s="415"/>
      <c r="T368" s="398"/>
      <c r="U368" s="376"/>
      <c r="V368" s="378"/>
      <c r="W368" s="380"/>
      <c r="X368" s="382"/>
      <c r="Y368" s="384"/>
      <c r="Z368" s="385"/>
    </row>
    <row r="369" spans="1:26" ht="17.100000000000001" customHeight="1" x14ac:dyDescent="0.35">
      <c r="A369"/>
      <c r="B369" s="70"/>
      <c r="C369" s="279" t="s">
        <v>14</v>
      </c>
      <c r="D369" s="279">
        <v>1</v>
      </c>
      <c r="E369" s="92">
        <v>320</v>
      </c>
      <c r="F369" s="297"/>
      <c r="G369" s="299"/>
      <c r="H369" s="294"/>
      <c r="I369" s="301"/>
      <c r="J369" s="303"/>
      <c r="K369" s="312"/>
      <c r="L369" s="294"/>
      <c r="M369" s="299"/>
      <c r="N369" s="297"/>
      <c r="O369" s="277"/>
      <c r="P369" s="305"/>
      <c r="Q369" s="288"/>
      <c r="R369" s="307"/>
      <c r="S369" s="291"/>
      <c r="T369" s="294"/>
      <c r="U369" s="235"/>
      <c r="V369" s="80">
        <f>SUM(F369:T369)</f>
        <v>0</v>
      </c>
      <c r="W369" s="66">
        <f>V369*E369</f>
        <v>0</v>
      </c>
      <c r="X369" s="31"/>
      <c r="Y369" s="218"/>
      <c r="Z369" s="285"/>
    </row>
    <row r="370" spans="1:26" ht="17.100000000000001" customHeight="1" x14ac:dyDescent="0.35">
      <c r="A370" s="69"/>
      <c r="B370" s="70"/>
      <c r="C370" s="279" t="s">
        <v>15</v>
      </c>
      <c r="D370" s="279">
        <v>1</v>
      </c>
      <c r="E370" s="92">
        <v>290</v>
      </c>
      <c r="F370" s="297"/>
      <c r="G370" s="299"/>
      <c r="H370" s="294"/>
      <c r="I370" s="301"/>
      <c r="J370" s="303"/>
      <c r="K370" s="312"/>
      <c r="L370" s="294"/>
      <c r="M370" s="299"/>
      <c r="N370" s="297"/>
      <c r="O370" s="277"/>
      <c r="P370" s="305"/>
      <c r="Q370" s="288"/>
      <c r="R370" s="307"/>
      <c r="S370" s="291"/>
      <c r="T370" s="294"/>
      <c r="U370" s="235"/>
      <c r="V370" s="80">
        <f t="shared" ref="V370:V373" si="58">SUM(F370:T370)</f>
        <v>0</v>
      </c>
      <c r="W370" s="66">
        <f t="shared" ref="W370:W373" si="59">V370*E370</f>
        <v>0</v>
      </c>
      <c r="X370" s="277"/>
      <c r="Y370" s="278"/>
      <c r="Z370" s="281"/>
    </row>
    <row r="371" spans="1:26" ht="17.100000000000001" customHeight="1" x14ac:dyDescent="0.35">
      <c r="A371" s="71"/>
      <c r="B371" s="72"/>
      <c r="C371" s="75" t="s">
        <v>16</v>
      </c>
      <c r="D371" s="75">
        <v>1</v>
      </c>
      <c r="E371" s="92">
        <v>290</v>
      </c>
      <c r="F371" s="297"/>
      <c r="G371" s="299"/>
      <c r="H371" s="294"/>
      <c r="I371" s="301"/>
      <c r="J371" s="303"/>
      <c r="K371" s="312"/>
      <c r="L371" s="294"/>
      <c r="M371" s="299"/>
      <c r="N371" s="297"/>
      <c r="O371" s="277"/>
      <c r="P371" s="305"/>
      <c r="Q371" s="288"/>
      <c r="R371" s="307"/>
      <c r="S371" s="291"/>
      <c r="T371" s="294"/>
      <c r="U371" s="235"/>
      <c r="V371" s="80">
        <f t="shared" si="58"/>
        <v>0</v>
      </c>
      <c r="W371" s="66">
        <f t="shared" si="59"/>
        <v>0</v>
      </c>
      <c r="X371" s="277"/>
      <c r="Y371" s="278"/>
      <c r="Z371" s="285"/>
    </row>
    <row r="372" spans="1:26" ht="17.100000000000001" customHeight="1" x14ac:dyDescent="0.35">
      <c r="A372" s="3"/>
      <c r="B372" s="76"/>
      <c r="C372" s="75" t="s">
        <v>17</v>
      </c>
      <c r="D372" s="78">
        <v>1</v>
      </c>
      <c r="E372" s="92">
        <v>260</v>
      </c>
      <c r="F372" s="297"/>
      <c r="G372" s="299"/>
      <c r="H372" s="294"/>
      <c r="I372" s="301"/>
      <c r="J372" s="303"/>
      <c r="K372" s="312"/>
      <c r="L372" s="294"/>
      <c r="M372" s="299"/>
      <c r="N372" s="297"/>
      <c r="O372" s="277"/>
      <c r="P372" s="305"/>
      <c r="Q372" s="288"/>
      <c r="R372" s="307"/>
      <c r="S372" s="291"/>
      <c r="T372" s="294"/>
      <c r="U372" s="322"/>
      <c r="V372" s="80">
        <f t="shared" si="58"/>
        <v>0</v>
      </c>
      <c r="W372" s="66">
        <f t="shared" si="59"/>
        <v>0</v>
      </c>
      <c r="X372" s="277"/>
      <c r="Y372" s="278"/>
      <c r="Z372" s="285"/>
    </row>
    <row r="373" spans="1:26" ht="17.100000000000001" customHeight="1" thickBot="1" x14ac:dyDescent="0.4">
      <c r="A373" s="73"/>
      <c r="B373" s="74"/>
      <c r="C373" s="77" t="s">
        <v>18</v>
      </c>
      <c r="D373" s="77">
        <v>1</v>
      </c>
      <c r="E373" s="93">
        <v>240</v>
      </c>
      <c r="F373" s="41"/>
      <c r="G373" s="42"/>
      <c r="H373" s="43"/>
      <c r="I373" s="44"/>
      <c r="J373" s="59"/>
      <c r="K373" s="45"/>
      <c r="L373" s="43"/>
      <c r="M373" s="42"/>
      <c r="N373" s="41"/>
      <c r="O373" s="46"/>
      <c r="P373" s="47"/>
      <c r="Q373" s="48"/>
      <c r="R373" s="49"/>
      <c r="S373" s="50"/>
      <c r="T373" s="43"/>
      <c r="U373" s="348"/>
      <c r="V373" s="323">
        <f t="shared" si="58"/>
        <v>0</v>
      </c>
      <c r="W373" s="325">
        <f t="shared" si="59"/>
        <v>0</v>
      </c>
      <c r="X373" s="46"/>
      <c r="Y373" s="228"/>
      <c r="Z373" s="167"/>
    </row>
    <row r="374" spans="1:26" x14ac:dyDescent="0.3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</row>
  </sheetData>
  <sheetProtection algorithmName="SHA-512" hashValue="Yk/GaTGnHD2g7hWysijo+eStH4Eo8SMTqQQsrUoDJugzw1LSWwMdDdewNaqgbdOs7ZfCTlz0/PTwjrHrMxtz2g==" saltValue="wumPaYXcsmdLy5bQ85qXjw==" spinCount="100000" sheet="1" objects="1" scenarios="1" selectLockedCells="1"/>
  <mergeCells count="1166">
    <mergeCell ref="F361:F362"/>
    <mergeCell ref="D361:D362"/>
    <mergeCell ref="E361:E362"/>
    <mergeCell ref="F333:F336"/>
    <mergeCell ref="S333:S336"/>
    <mergeCell ref="T333:T336"/>
    <mergeCell ref="U333:U336"/>
    <mergeCell ref="D333:D336"/>
    <mergeCell ref="E333:E336"/>
    <mergeCell ref="K361:K362"/>
    <mergeCell ref="L361:L362"/>
    <mergeCell ref="M361:M362"/>
    <mergeCell ref="U295:U298"/>
    <mergeCell ref="V355:V356"/>
    <mergeCell ref="W355:W356"/>
    <mergeCell ref="G333:G336"/>
    <mergeCell ref="H333:H336"/>
    <mergeCell ref="I333:I336"/>
    <mergeCell ref="J333:J336"/>
    <mergeCell ref="K333:K336"/>
    <mergeCell ref="L333:L336"/>
    <mergeCell ref="V333:V336"/>
    <mergeCell ref="D295:D298"/>
    <mergeCell ref="E295:E298"/>
    <mergeCell ref="F295:F298"/>
    <mergeCell ref="G295:G298"/>
    <mergeCell ref="H295:H298"/>
    <mergeCell ref="I295:I298"/>
    <mergeCell ref="J295:J298"/>
    <mergeCell ref="K295:K298"/>
    <mergeCell ref="L295:L298"/>
    <mergeCell ref="V295:V298"/>
    <mergeCell ref="W295:W298"/>
    <mergeCell ref="M295:M298"/>
    <mergeCell ref="N295:N298"/>
    <mergeCell ref="O295:O298"/>
    <mergeCell ref="P295:P298"/>
    <mergeCell ref="Q295:Q298"/>
    <mergeCell ref="U337:U340"/>
    <mergeCell ref="V337:V340"/>
    <mergeCell ref="H361:H362"/>
    <mergeCell ref="I361:I362"/>
    <mergeCell ref="J361:J362"/>
    <mergeCell ref="Q355:Q356"/>
    <mergeCell ref="R355:R356"/>
    <mergeCell ref="S355:S356"/>
    <mergeCell ref="T355:T356"/>
    <mergeCell ref="U355:U356"/>
    <mergeCell ref="U361:U362"/>
    <mergeCell ref="V361:V362"/>
    <mergeCell ref="W361:W362"/>
    <mergeCell ref="M355:M356"/>
    <mergeCell ref="N355:N356"/>
    <mergeCell ref="Q337:Q340"/>
    <mergeCell ref="R337:R340"/>
    <mergeCell ref="R295:R298"/>
    <mergeCell ref="W337:W340"/>
    <mergeCell ref="M333:M336"/>
    <mergeCell ref="N333:N336"/>
    <mergeCell ref="W333:W336"/>
    <mergeCell ref="V317:V318"/>
    <mergeCell ref="W317:W318"/>
    <mergeCell ref="W313:W316"/>
    <mergeCell ref="O333:O336"/>
    <mergeCell ref="G341:G342"/>
    <mergeCell ref="H341:H342"/>
    <mergeCell ref="I341:I342"/>
    <mergeCell ref="M337:M340"/>
    <mergeCell ref="N337:N340"/>
    <mergeCell ref="S361:S362"/>
    <mergeCell ref="T361:T362"/>
    <mergeCell ref="N361:N362"/>
    <mergeCell ref="O361:O362"/>
    <mergeCell ref="P361:P362"/>
    <mergeCell ref="Q361:Q362"/>
    <mergeCell ref="R361:R362"/>
    <mergeCell ref="D317:D318"/>
    <mergeCell ref="E317:E318"/>
    <mergeCell ref="F317:F318"/>
    <mergeCell ref="G317:G318"/>
    <mergeCell ref="H317:H318"/>
    <mergeCell ref="G361:G362"/>
    <mergeCell ref="O355:O356"/>
    <mergeCell ref="P355:P356"/>
    <mergeCell ref="I317:I318"/>
    <mergeCell ref="J317:J318"/>
    <mergeCell ref="K317:K318"/>
    <mergeCell ref="D355:D356"/>
    <mergeCell ref="E355:E356"/>
    <mergeCell ref="F355:F356"/>
    <mergeCell ref="G355:G356"/>
    <mergeCell ref="H355:H356"/>
    <mergeCell ref="I355:I356"/>
    <mergeCell ref="J355:J356"/>
    <mergeCell ref="K355:K356"/>
    <mergeCell ref="L355:L356"/>
    <mergeCell ref="D337:D340"/>
    <mergeCell ref="E337:E340"/>
    <mergeCell ref="F337:F340"/>
    <mergeCell ref="G337:G340"/>
    <mergeCell ref="H337:H340"/>
    <mergeCell ref="I337:I340"/>
    <mergeCell ref="J337:J340"/>
    <mergeCell ref="K337:K340"/>
    <mergeCell ref="L337:L340"/>
    <mergeCell ref="D341:D342"/>
    <mergeCell ref="E341:E342"/>
    <mergeCell ref="F341:F342"/>
    <mergeCell ref="Q309:Q312"/>
    <mergeCell ref="R309:R312"/>
    <mergeCell ref="S309:S312"/>
    <mergeCell ref="T309:T312"/>
    <mergeCell ref="S295:S298"/>
    <mergeCell ref="T295:T298"/>
    <mergeCell ref="D313:D316"/>
    <mergeCell ref="E313:E316"/>
    <mergeCell ref="F313:F316"/>
    <mergeCell ref="G313:G316"/>
    <mergeCell ref="H313:H316"/>
    <mergeCell ref="I313:I316"/>
    <mergeCell ref="J313:J316"/>
    <mergeCell ref="K313:K316"/>
    <mergeCell ref="L313:L316"/>
    <mergeCell ref="L317:L318"/>
    <mergeCell ref="L341:L342"/>
    <mergeCell ref="M341:M342"/>
    <mergeCell ref="N341:N342"/>
    <mergeCell ref="O341:O342"/>
    <mergeCell ref="D325:D326"/>
    <mergeCell ref="E325:E326"/>
    <mergeCell ref="F325:F326"/>
    <mergeCell ref="G325:G326"/>
    <mergeCell ref="H325:H326"/>
    <mergeCell ref="I325:I326"/>
    <mergeCell ref="J325:J326"/>
    <mergeCell ref="K325:K326"/>
    <mergeCell ref="L325:L326"/>
    <mergeCell ref="M325:M326"/>
    <mergeCell ref="N325:N326"/>
    <mergeCell ref="O325:O326"/>
    <mergeCell ref="V239:V240"/>
    <mergeCell ref="W239:W240"/>
    <mergeCell ref="I239:I240"/>
    <mergeCell ref="J239:J240"/>
    <mergeCell ref="P290:P293"/>
    <mergeCell ref="Q290:Q293"/>
    <mergeCell ref="R290:R293"/>
    <mergeCell ref="S290:S293"/>
    <mergeCell ref="T290:T293"/>
    <mergeCell ref="D284:D285"/>
    <mergeCell ref="E284:E285"/>
    <mergeCell ref="F284:F285"/>
    <mergeCell ref="G284:G285"/>
    <mergeCell ref="H284:H285"/>
    <mergeCell ref="I284:I285"/>
    <mergeCell ref="J284:J285"/>
    <mergeCell ref="D290:D293"/>
    <mergeCell ref="E290:E293"/>
    <mergeCell ref="F290:F293"/>
    <mergeCell ref="S284:S285"/>
    <mergeCell ref="U199:U200"/>
    <mergeCell ref="V199:V200"/>
    <mergeCell ref="Z248:Z249"/>
    <mergeCell ref="X260:Z260"/>
    <mergeCell ref="Z262:Z263"/>
    <mergeCell ref="X276:Z276"/>
    <mergeCell ref="Z278:Z279"/>
    <mergeCell ref="W199:W200"/>
    <mergeCell ref="X278:X279"/>
    <mergeCell ref="Y278:Y279"/>
    <mergeCell ref="X199:X200"/>
    <mergeCell ref="V183:V184"/>
    <mergeCell ref="W183:W184"/>
    <mergeCell ref="V313:V316"/>
    <mergeCell ref="D309:D312"/>
    <mergeCell ref="E309:E312"/>
    <mergeCell ref="F309:F312"/>
    <mergeCell ref="G309:G312"/>
    <mergeCell ref="H309:H312"/>
    <mergeCell ref="I309:I312"/>
    <mergeCell ref="J309:J312"/>
    <mergeCell ref="K309:K312"/>
    <mergeCell ref="L309:L312"/>
    <mergeCell ref="M309:M312"/>
    <mergeCell ref="N309:N312"/>
    <mergeCell ref="O309:O312"/>
    <mergeCell ref="P309:P312"/>
    <mergeCell ref="M313:M316"/>
    <mergeCell ref="N313:N316"/>
    <mergeCell ref="O313:O316"/>
    <mergeCell ref="L219:L220"/>
    <mergeCell ref="H239:H240"/>
    <mergeCell ref="Z167:Z170"/>
    <mergeCell ref="Z32:Z33"/>
    <mergeCell ref="R199:R200"/>
    <mergeCell ref="S199:S200"/>
    <mergeCell ref="T199:T200"/>
    <mergeCell ref="Z188:Z189"/>
    <mergeCell ref="X177:X178"/>
    <mergeCell ref="Y177:Y178"/>
    <mergeCell ref="Z177:Z178"/>
    <mergeCell ref="U309:U312"/>
    <mergeCell ref="V309:V312"/>
    <mergeCell ref="W309:W312"/>
    <mergeCell ref="X309:X312"/>
    <mergeCell ref="Y309:Y312"/>
    <mergeCell ref="Z309:Z312"/>
    <mergeCell ref="X353:Z353"/>
    <mergeCell ref="Z225:Z226"/>
    <mergeCell ref="Z239:Z240"/>
    <mergeCell ref="U32:U33"/>
    <mergeCell ref="V32:V33"/>
    <mergeCell ref="X167:X170"/>
    <mergeCell ref="U163:U166"/>
    <mergeCell ref="V163:V166"/>
    <mergeCell ref="W163:W166"/>
    <mergeCell ref="W85:W88"/>
    <mergeCell ref="W97:W100"/>
    <mergeCell ref="V225:V226"/>
    <mergeCell ref="V85:V88"/>
    <mergeCell ref="V93:V96"/>
    <mergeCell ref="V97:V100"/>
    <mergeCell ref="W171:W172"/>
    <mergeCell ref="U239:U240"/>
    <mergeCell ref="J225:J226"/>
    <mergeCell ref="M225:M226"/>
    <mergeCell ref="N225:N226"/>
    <mergeCell ref="O225:O226"/>
    <mergeCell ref="P225:P226"/>
    <mergeCell ref="Q225:Q226"/>
    <mergeCell ref="D32:D33"/>
    <mergeCell ref="D188:D189"/>
    <mergeCell ref="D199:D200"/>
    <mergeCell ref="X188:X189"/>
    <mergeCell ref="Y188:Y189"/>
    <mergeCell ref="Z199:Z200"/>
    <mergeCell ref="X210:Z210"/>
    <mergeCell ref="Z212:Z213"/>
    <mergeCell ref="D212:D213"/>
    <mergeCell ref="Y199:Y200"/>
    <mergeCell ref="T212:T213"/>
    <mergeCell ref="U212:U213"/>
    <mergeCell ref="V212:V213"/>
    <mergeCell ref="W212:W213"/>
    <mergeCell ref="X212:X213"/>
    <mergeCell ref="Y212:Y213"/>
    <mergeCell ref="U188:U189"/>
    <mergeCell ref="V188:V189"/>
    <mergeCell ref="W188:W189"/>
    <mergeCell ref="E199:E200"/>
    <mergeCell ref="F199:F200"/>
    <mergeCell ref="G199:G200"/>
    <mergeCell ref="P199:P200"/>
    <mergeCell ref="Q199:Q200"/>
    <mergeCell ref="P188:P189"/>
    <mergeCell ref="Q188:Q189"/>
    <mergeCell ref="R188:R189"/>
    <mergeCell ref="S188:S189"/>
    <mergeCell ref="T188:T189"/>
    <mergeCell ref="I183:I184"/>
    <mergeCell ref="J183:J184"/>
    <mergeCell ref="K183:K184"/>
    <mergeCell ref="L183:L184"/>
    <mergeCell ref="T183:T184"/>
    <mergeCell ref="E212:E213"/>
    <mergeCell ref="F212:F213"/>
    <mergeCell ref="G212:G213"/>
    <mergeCell ref="H212:H213"/>
    <mergeCell ref="I212:I213"/>
    <mergeCell ref="K212:K213"/>
    <mergeCell ref="L212:L213"/>
    <mergeCell ref="M212:M213"/>
    <mergeCell ref="N212:N213"/>
    <mergeCell ref="O212:O213"/>
    <mergeCell ref="P212:P213"/>
    <mergeCell ref="Q212:Q213"/>
    <mergeCell ref="R212:R213"/>
    <mergeCell ref="S212:S213"/>
    <mergeCell ref="H199:H200"/>
    <mergeCell ref="J212:J213"/>
    <mergeCell ref="I199:I200"/>
    <mergeCell ref="J199:J200"/>
    <mergeCell ref="K199:K200"/>
    <mergeCell ref="L199:L200"/>
    <mergeCell ref="M199:M200"/>
    <mergeCell ref="N199:N200"/>
    <mergeCell ref="O199:O200"/>
    <mergeCell ref="R278:R279"/>
    <mergeCell ref="S278:S279"/>
    <mergeCell ref="T167:T170"/>
    <mergeCell ref="H163:H166"/>
    <mergeCell ref="I163:I166"/>
    <mergeCell ref="J163:J166"/>
    <mergeCell ref="K163:K166"/>
    <mergeCell ref="N32:N33"/>
    <mergeCell ref="O32:O33"/>
    <mergeCell ref="P32:P33"/>
    <mergeCell ref="Q32:Q33"/>
    <mergeCell ref="R32:R33"/>
    <mergeCell ref="T32:T33"/>
    <mergeCell ref="S32:S33"/>
    <mergeCell ref="T163:T166"/>
    <mergeCell ref="N163:N166"/>
    <mergeCell ref="O163:O166"/>
    <mergeCell ref="P163:P166"/>
    <mergeCell ref="Q163:Q166"/>
    <mergeCell ref="R163:R166"/>
    <mergeCell ref="S163:S166"/>
    <mergeCell ref="T97:T100"/>
    <mergeCell ref="Q85:Q88"/>
    <mergeCell ref="R85:R88"/>
    <mergeCell ref="Q69:Q72"/>
    <mergeCell ref="O65:O68"/>
    <mergeCell ref="N65:N68"/>
    <mergeCell ref="Q102:Q105"/>
    <mergeCell ref="S102:S105"/>
    <mergeCell ref="P97:P100"/>
    <mergeCell ref="S85:S88"/>
    <mergeCell ref="T85:T88"/>
    <mergeCell ref="E32:E33"/>
    <mergeCell ref="F32:F33"/>
    <mergeCell ref="G32:G33"/>
    <mergeCell ref="H32:H33"/>
    <mergeCell ref="I32:I33"/>
    <mergeCell ref="J32:J33"/>
    <mergeCell ref="K32:K33"/>
    <mergeCell ref="L32:L33"/>
    <mergeCell ref="M32:M33"/>
    <mergeCell ref="N188:N189"/>
    <mergeCell ref="O188:O189"/>
    <mergeCell ref="E188:E189"/>
    <mergeCell ref="F188:F189"/>
    <mergeCell ref="G188:G189"/>
    <mergeCell ref="H188:H189"/>
    <mergeCell ref="I188:I189"/>
    <mergeCell ref="J188:J189"/>
    <mergeCell ref="K188:K189"/>
    <mergeCell ref="L188:L189"/>
    <mergeCell ref="M188:M189"/>
    <mergeCell ref="H102:H105"/>
    <mergeCell ref="I102:I105"/>
    <mergeCell ref="J102:J105"/>
    <mergeCell ref="H65:H68"/>
    <mergeCell ref="O85:O88"/>
    <mergeCell ref="M39:M40"/>
    <mergeCell ref="N39:N40"/>
    <mergeCell ref="L163:L166"/>
    <mergeCell ref="M163:M166"/>
    <mergeCell ref="T278:T279"/>
    <mergeCell ref="U278:U279"/>
    <mergeCell ref="U290:U293"/>
    <mergeCell ref="K284:K285"/>
    <mergeCell ref="L284:L285"/>
    <mergeCell ref="M284:M285"/>
    <mergeCell ref="N284:N285"/>
    <mergeCell ref="J290:J293"/>
    <mergeCell ref="K290:K293"/>
    <mergeCell ref="L290:L293"/>
    <mergeCell ref="V290:V293"/>
    <mergeCell ref="O284:O285"/>
    <mergeCell ref="P284:P285"/>
    <mergeCell ref="Q284:Q285"/>
    <mergeCell ref="R284:R285"/>
    <mergeCell ref="D270:D271"/>
    <mergeCell ref="E270:E271"/>
    <mergeCell ref="F270:F271"/>
    <mergeCell ref="G270:G271"/>
    <mergeCell ref="H270:H271"/>
    <mergeCell ref="I270:I271"/>
    <mergeCell ref="J270:J271"/>
    <mergeCell ref="K270:K271"/>
    <mergeCell ref="M278:M279"/>
    <mergeCell ref="N278:N279"/>
    <mergeCell ref="O278:O279"/>
    <mergeCell ref="G290:G293"/>
    <mergeCell ref="H290:H293"/>
    <mergeCell ref="I290:I293"/>
    <mergeCell ref="T284:T285"/>
    <mergeCell ref="P278:P279"/>
    <mergeCell ref="Q278:Q279"/>
    <mergeCell ref="P248:P249"/>
    <mergeCell ref="Q248:Q249"/>
    <mergeCell ref="R248:R249"/>
    <mergeCell ref="S248:S249"/>
    <mergeCell ref="M255:M256"/>
    <mergeCell ref="N255:N256"/>
    <mergeCell ref="O255:O256"/>
    <mergeCell ref="P255:P256"/>
    <mergeCell ref="Q255:Q256"/>
    <mergeCell ref="R255:R256"/>
    <mergeCell ref="D248:D249"/>
    <mergeCell ref="E248:E249"/>
    <mergeCell ref="F248:F249"/>
    <mergeCell ref="G248:G249"/>
    <mergeCell ref="H248:H249"/>
    <mergeCell ref="I248:I249"/>
    <mergeCell ref="W290:W293"/>
    <mergeCell ref="W284:W285"/>
    <mergeCell ref="V278:V279"/>
    <mergeCell ref="W278:W279"/>
    <mergeCell ref="D278:D279"/>
    <mergeCell ref="E278:E279"/>
    <mergeCell ref="F278:F279"/>
    <mergeCell ref="G278:G279"/>
    <mergeCell ref="H278:H279"/>
    <mergeCell ref="I278:I279"/>
    <mergeCell ref="J278:J279"/>
    <mergeCell ref="K278:K279"/>
    <mergeCell ref="L278:L279"/>
    <mergeCell ref="M290:M293"/>
    <mergeCell ref="N290:N293"/>
    <mergeCell ref="O290:O293"/>
    <mergeCell ref="A247:E247"/>
    <mergeCell ref="F247:W247"/>
    <mergeCell ref="D225:D226"/>
    <mergeCell ref="T248:T249"/>
    <mergeCell ref="P231:P232"/>
    <mergeCell ref="Q231:Q232"/>
    <mergeCell ref="R231:R232"/>
    <mergeCell ref="S231:S232"/>
    <mergeCell ref="T231:T232"/>
    <mergeCell ref="F239:F240"/>
    <mergeCell ref="G239:G240"/>
    <mergeCell ref="T239:T240"/>
    <mergeCell ref="L225:L226"/>
    <mergeCell ref="V248:V249"/>
    <mergeCell ref="W248:W249"/>
    <mergeCell ref="E262:E263"/>
    <mergeCell ref="F262:F263"/>
    <mergeCell ref="G262:G263"/>
    <mergeCell ref="H262:H263"/>
    <mergeCell ref="I262:I263"/>
    <mergeCell ref="J262:J263"/>
    <mergeCell ref="K262:K263"/>
    <mergeCell ref="L262:L263"/>
    <mergeCell ref="E239:E240"/>
    <mergeCell ref="L239:L240"/>
    <mergeCell ref="M239:M240"/>
    <mergeCell ref="N239:N240"/>
    <mergeCell ref="O239:O240"/>
    <mergeCell ref="P239:P240"/>
    <mergeCell ref="Q239:Q240"/>
    <mergeCell ref="R239:R240"/>
    <mergeCell ref="S239:S240"/>
    <mergeCell ref="U167:U170"/>
    <mergeCell ref="V167:V170"/>
    <mergeCell ref="W167:W170"/>
    <mergeCell ref="E177:E178"/>
    <mergeCell ref="F177:F178"/>
    <mergeCell ref="G177:G178"/>
    <mergeCell ref="H177:H178"/>
    <mergeCell ref="I177:I178"/>
    <mergeCell ref="J177:J178"/>
    <mergeCell ref="K177:K178"/>
    <mergeCell ref="L177:L178"/>
    <mergeCell ref="M177:M178"/>
    <mergeCell ref="N177:N178"/>
    <mergeCell ref="W225:W226"/>
    <mergeCell ref="K167:K170"/>
    <mergeCell ref="L167:L170"/>
    <mergeCell ref="M167:M170"/>
    <mergeCell ref="N167:N170"/>
    <mergeCell ref="O167:O170"/>
    <mergeCell ref="P167:P170"/>
    <mergeCell ref="Q167:Q170"/>
    <mergeCell ref="R167:R170"/>
    <mergeCell ref="S167:S170"/>
    <mergeCell ref="E225:E226"/>
    <mergeCell ref="F225:F226"/>
    <mergeCell ref="G225:G226"/>
    <mergeCell ref="H225:H226"/>
    <mergeCell ref="I225:I226"/>
    <mergeCell ref="F183:F184"/>
    <mergeCell ref="G183:G184"/>
    <mergeCell ref="H183:H184"/>
    <mergeCell ref="M171:M172"/>
    <mergeCell ref="A133:C133"/>
    <mergeCell ref="D163:D166"/>
    <mergeCell ref="E163:E166"/>
    <mergeCell ref="F163:F166"/>
    <mergeCell ref="G163:G166"/>
    <mergeCell ref="D167:D170"/>
    <mergeCell ref="E167:E170"/>
    <mergeCell ref="F167:F170"/>
    <mergeCell ref="G167:G170"/>
    <mergeCell ref="H167:H170"/>
    <mergeCell ref="I167:I170"/>
    <mergeCell ref="J167:J170"/>
    <mergeCell ref="A101:C101"/>
    <mergeCell ref="A117:C117"/>
    <mergeCell ref="O97:O100"/>
    <mergeCell ref="I97:I100"/>
    <mergeCell ref="J97:J100"/>
    <mergeCell ref="K97:K100"/>
    <mergeCell ref="L97:L100"/>
    <mergeCell ref="M97:M100"/>
    <mergeCell ref="N97:N100"/>
    <mergeCell ref="C97:C100"/>
    <mergeCell ref="D97:D100"/>
    <mergeCell ref="E97:E100"/>
    <mergeCell ref="F97:F100"/>
    <mergeCell ref="G97:G100"/>
    <mergeCell ref="H97:H100"/>
    <mergeCell ref="C102:C105"/>
    <mergeCell ref="D102:D105"/>
    <mergeCell ref="E102:E105"/>
    <mergeCell ref="F102:F105"/>
    <mergeCell ref="G102:G105"/>
    <mergeCell ref="P102:P105"/>
    <mergeCell ref="W89:W92"/>
    <mergeCell ref="C93:C96"/>
    <mergeCell ref="D93:D96"/>
    <mergeCell ref="E93:E96"/>
    <mergeCell ref="F93:F96"/>
    <mergeCell ref="G93:G96"/>
    <mergeCell ref="H93:H96"/>
    <mergeCell ref="I93:I96"/>
    <mergeCell ref="J93:J96"/>
    <mergeCell ref="K93:K96"/>
    <mergeCell ref="Q89:Q92"/>
    <mergeCell ref="R89:R92"/>
    <mergeCell ref="S89:S92"/>
    <mergeCell ref="T89:T92"/>
    <mergeCell ref="U89:U92"/>
    <mergeCell ref="V89:V92"/>
    <mergeCell ref="K89:K92"/>
    <mergeCell ref="L89:L92"/>
    <mergeCell ref="C89:C92"/>
    <mergeCell ref="D89:D92"/>
    <mergeCell ref="E89:E92"/>
    <mergeCell ref="F89:F92"/>
    <mergeCell ref="G89:G92"/>
    <mergeCell ref="H89:H92"/>
    <mergeCell ref="I89:I92"/>
    <mergeCell ref="J89:J92"/>
    <mergeCell ref="M89:M92"/>
    <mergeCell ref="L93:L96"/>
    <mergeCell ref="M93:M96"/>
    <mergeCell ref="R102:R105"/>
    <mergeCell ref="O39:O40"/>
    <mergeCell ref="J85:J88"/>
    <mergeCell ref="K85:K88"/>
    <mergeCell ref="L85:L88"/>
    <mergeCell ref="M85:M88"/>
    <mergeCell ref="P85:P88"/>
    <mergeCell ref="A84:C84"/>
    <mergeCell ref="C85:C88"/>
    <mergeCell ref="D85:D88"/>
    <mergeCell ref="E85:E88"/>
    <mergeCell ref="F85:F88"/>
    <mergeCell ref="G85:G88"/>
    <mergeCell ref="H85:H88"/>
    <mergeCell ref="I85:I88"/>
    <mergeCell ref="C69:C72"/>
    <mergeCell ref="D69:D72"/>
    <mergeCell ref="E69:E72"/>
    <mergeCell ref="F69:F72"/>
    <mergeCell ref="G69:G72"/>
    <mergeCell ref="H69:H72"/>
    <mergeCell ref="I69:I72"/>
    <mergeCell ref="J69:J72"/>
    <mergeCell ref="C80:C83"/>
    <mergeCell ref="D80:D83"/>
    <mergeCell ref="E80:E83"/>
    <mergeCell ref="F80:F83"/>
    <mergeCell ref="G80:G83"/>
    <mergeCell ref="H80:H83"/>
    <mergeCell ref="I80:I83"/>
    <mergeCell ref="J80:J83"/>
    <mergeCell ref="K80:K83"/>
    <mergeCell ref="L18:L21"/>
    <mergeCell ref="M18:M21"/>
    <mergeCell ref="O18:O21"/>
    <mergeCell ref="N18:N21"/>
    <mergeCell ref="P18:P21"/>
    <mergeCell ref="Q18:Q21"/>
    <mergeCell ref="A46:B46"/>
    <mergeCell ref="C57:C60"/>
    <mergeCell ref="D57:D60"/>
    <mergeCell ref="E57:E60"/>
    <mergeCell ref="F57:F60"/>
    <mergeCell ref="G57:G60"/>
    <mergeCell ref="H57:H60"/>
    <mergeCell ref="I57:I60"/>
    <mergeCell ref="L69:L72"/>
    <mergeCell ref="C53:C56"/>
    <mergeCell ref="D53:D56"/>
    <mergeCell ref="E53:E56"/>
    <mergeCell ref="F53:F56"/>
    <mergeCell ref="G53:G56"/>
    <mergeCell ref="H53:H56"/>
    <mergeCell ref="I53:I56"/>
    <mergeCell ref="J53:J56"/>
    <mergeCell ref="K53:K56"/>
    <mergeCell ref="L53:L56"/>
    <mergeCell ref="L65:L68"/>
    <mergeCell ref="K65:K68"/>
    <mergeCell ref="J65:J68"/>
    <mergeCell ref="I65:I68"/>
    <mergeCell ref="J39:J40"/>
    <mergeCell ref="K39:K40"/>
    <mergeCell ref="L39:L40"/>
    <mergeCell ref="E14:E17"/>
    <mergeCell ref="F14:F17"/>
    <mergeCell ref="G14:G17"/>
    <mergeCell ref="H14:H17"/>
    <mergeCell ref="I14:I17"/>
    <mergeCell ref="J14:J17"/>
    <mergeCell ref="K14:K17"/>
    <mergeCell ref="J57:J60"/>
    <mergeCell ref="K57:K60"/>
    <mergeCell ref="L80:L83"/>
    <mergeCell ref="M80:M83"/>
    <mergeCell ref="N80:N83"/>
    <mergeCell ref="O80:O83"/>
    <mergeCell ref="P80:P83"/>
    <mergeCell ref="U14:U17"/>
    <mergeCell ref="V14:V17"/>
    <mergeCell ref="L14:L17"/>
    <mergeCell ref="M14:M17"/>
    <mergeCell ref="N14:N17"/>
    <mergeCell ref="O14:O17"/>
    <mergeCell ref="P14:P17"/>
    <mergeCell ref="Q14:Q17"/>
    <mergeCell ref="T18:T21"/>
    <mergeCell ref="U18:U21"/>
    <mergeCell ref="V18:V21"/>
    <mergeCell ref="M69:M72"/>
    <mergeCell ref="N69:N72"/>
    <mergeCell ref="O69:O72"/>
    <mergeCell ref="P69:P72"/>
    <mergeCell ref="P65:P68"/>
    <mergeCell ref="K69:K72"/>
    <mergeCell ref="M53:M56"/>
    <mergeCell ref="J2:J4"/>
    <mergeCell ref="K2:K4"/>
    <mergeCell ref="L2:L4"/>
    <mergeCell ref="T2:T4"/>
    <mergeCell ref="I6:I9"/>
    <mergeCell ref="J6:J9"/>
    <mergeCell ref="K6:K9"/>
    <mergeCell ref="L6:L9"/>
    <mergeCell ref="M6:M9"/>
    <mergeCell ref="G65:G68"/>
    <mergeCell ref="F65:F68"/>
    <mergeCell ref="E65:E68"/>
    <mergeCell ref="D65:D68"/>
    <mergeCell ref="C65:C68"/>
    <mergeCell ref="I10:I13"/>
    <mergeCell ref="O6:O9"/>
    <mergeCell ref="P6:P9"/>
    <mergeCell ref="P10:P13"/>
    <mergeCell ref="J10:J13"/>
    <mergeCell ref="K10:K13"/>
    <mergeCell ref="L10:L13"/>
    <mergeCell ref="M10:M13"/>
    <mergeCell ref="N10:N13"/>
    <mergeCell ref="O10:O13"/>
    <mergeCell ref="C10:C13"/>
    <mergeCell ref="D10:D13"/>
    <mergeCell ref="E10:E13"/>
    <mergeCell ref="F10:F13"/>
    <mergeCell ref="G10:G13"/>
    <mergeCell ref="H10:H13"/>
    <mergeCell ref="C14:C17"/>
    <mergeCell ref="D14:D17"/>
    <mergeCell ref="W18:W21"/>
    <mergeCell ref="U39:U40"/>
    <mergeCell ref="V39:V40"/>
    <mergeCell ref="Q53:Q56"/>
    <mergeCell ref="R10:R13"/>
    <mergeCell ref="S10:S13"/>
    <mergeCell ref="T10:T13"/>
    <mergeCell ref="S97:S100"/>
    <mergeCell ref="A5:C5"/>
    <mergeCell ref="N2:N4"/>
    <mergeCell ref="O2:O4"/>
    <mergeCell ref="P2:P4"/>
    <mergeCell ref="Q2:Q4"/>
    <mergeCell ref="R2:R4"/>
    <mergeCell ref="S2:S4"/>
    <mergeCell ref="N6:N9"/>
    <mergeCell ref="C6:C9"/>
    <mergeCell ref="D6:D9"/>
    <mergeCell ref="E6:E9"/>
    <mergeCell ref="F6:F9"/>
    <mergeCell ref="G6:G9"/>
    <mergeCell ref="H6:H9"/>
    <mergeCell ref="Q6:Q9"/>
    <mergeCell ref="R6:R9"/>
    <mergeCell ref="S6:S9"/>
    <mergeCell ref="F2:F4"/>
    <mergeCell ref="G2:G4"/>
    <mergeCell ref="H2:H4"/>
    <mergeCell ref="M2:M4"/>
    <mergeCell ref="Q65:Q68"/>
    <mergeCell ref="N85:N88"/>
    <mergeCell ref="I2:I4"/>
    <mergeCell ref="V65:V68"/>
    <mergeCell ref="X2:Y2"/>
    <mergeCell ref="U3:W3"/>
    <mergeCell ref="X3:Y3"/>
    <mergeCell ref="W39:W40"/>
    <mergeCell ref="U2:W2"/>
    <mergeCell ref="X30:Z30"/>
    <mergeCell ref="Q10:Q13"/>
    <mergeCell ref="U10:U13"/>
    <mergeCell ref="S14:S17"/>
    <mergeCell ref="T14:T17"/>
    <mergeCell ref="T65:T68"/>
    <mergeCell ref="S65:S68"/>
    <mergeCell ref="Y167:Y170"/>
    <mergeCell ref="T6:T9"/>
    <mergeCell ref="R14:R17"/>
    <mergeCell ref="U80:U83"/>
    <mergeCell ref="V80:V83"/>
    <mergeCell ref="W80:W83"/>
    <mergeCell ref="T53:T56"/>
    <mergeCell ref="S57:S60"/>
    <mergeCell ref="T57:T60"/>
    <mergeCell ref="W14:W17"/>
    <mergeCell ref="U65:U68"/>
    <mergeCell ref="T69:T72"/>
    <mergeCell ref="R69:R72"/>
    <mergeCell ref="S69:S72"/>
    <mergeCell ref="T80:T83"/>
    <mergeCell ref="W93:W96"/>
    <mergeCell ref="V10:V13"/>
    <mergeCell ref="W10:W13"/>
    <mergeCell ref="R80:R83"/>
    <mergeCell ref="L205:L206"/>
    <mergeCell ref="M205:M206"/>
    <mergeCell ref="N205:N206"/>
    <mergeCell ref="O205:O206"/>
    <mergeCell ref="P205:P206"/>
    <mergeCell ref="Q205:Q206"/>
    <mergeCell ref="R205:R206"/>
    <mergeCell ref="W219:W220"/>
    <mergeCell ref="V270:V271"/>
    <mergeCell ref="W270:W271"/>
    <mergeCell ref="N262:N263"/>
    <mergeCell ref="U270:U271"/>
    <mergeCell ref="X237:Y237"/>
    <mergeCell ref="X223:Y223"/>
    <mergeCell ref="U1:W1"/>
    <mergeCell ref="X1:Y1"/>
    <mergeCell ref="U6:U9"/>
    <mergeCell ref="V6:V9"/>
    <mergeCell ref="W6:W9"/>
    <mergeCell ref="W65:W68"/>
    <mergeCell ref="U69:U72"/>
    <mergeCell ref="V69:V72"/>
    <mergeCell ref="W69:W72"/>
    <mergeCell ref="U53:U56"/>
    <mergeCell ref="V53:V56"/>
    <mergeCell ref="W53:W56"/>
    <mergeCell ref="U57:U60"/>
    <mergeCell ref="V57:V60"/>
    <mergeCell ref="W57:W60"/>
    <mergeCell ref="W32:W33"/>
    <mergeCell ref="X32:X33"/>
    <mergeCell ref="Y32:Y33"/>
    <mergeCell ref="R57:R60"/>
    <mergeCell ref="N89:N92"/>
    <mergeCell ref="O89:O92"/>
    <mergeCell ref="P89:P92"/>
    <mergeCell ref="R93:R96"/>
    <mergeCell ref="S93:S96"/>
    <mergeCell ref="T93:T96"/>
    <mergeCell ref="U93:U96"/>
    <mergeCell ref="U97:U100"/>
    <mergeCell ref="Q97:Q100"/>
    <mergeCell ref="R97:R100"/>
    <mergeCell ref="M65:M68"/>
    <mergeCell ref="S53:S56"/>
    <mergeCell ref="L57:L60"/>
    <mergeCell ref="N93:N96"/>
    <mergeCell ref="O93:O96"/>
    <mergeCell ref="P93:P96"/>
    <mergeCell ref="Q93:Q96"/>
    <mergeCell ref="U85:U88"/>
    <mergeCell ref="Q80:Q83"/>
    <mergeCell ref="O57:O60"/>
    <mergeCell ref="P57:P60"/>
    <mergeCell ref="Q57:Q60"/>
    <mergeCell ref="S80:S83"/>
    <mergeCell ref="R65:R68"/>
    <mergeCell ref="N53:N56"/>
    <mergeCell ref="O53:O56"/>
    <mergeCell ref="P53:P56"/>
    <mergeCell ref="R53:R56"/>
    <mergeCell ref="Y341:Y342"/>
    <mergeCell ref="Z341:Z342"/>
    <mergeCell ref="S337:S340"/>
    <mergeCell ref="T337:T340"/>
    <mergeCell ref="S313:S316"/>
    <mergeCell ref="T313:T316"/>
    <mergeCell ref="U313:U316"/>
    <mergeCell ref="P317:P318"/>
    <mergeCell ref="Q317:Q318"/>
    <mergeCell ref="R317:R318"/>
    <mergeCell ref="S317:S318"/>
    <mergeCell ref="T317:T318"/>
    <mergeCell ref="W325:W326"/>
    <mergeCell ref="U317:U318"/>
    <mergeCell ref="U325:U326"/>
    <mergeCell ref="P337:P340"/>
    <mergeCell ref="P313:P316"/>
    <mergeCell ref="Q313:Q316"/>
    <mergeCell ref="R313:R316"/>
    <mergeCell ref="P325:P326"/>
    <mergeCell ref="P341:P342"/>
    <mergeCell ref="Q341:Q342"/>
    <mergeCell ref="R341:R342"/>
    <mergeCell ref="S341:S342"/>
    <mergeCell ref="T341:T342"/>
    <mergeCell ref="U341:U342"/>
    <mergeCell ref="V341:V342"/>
    <mergeCell ref="W341:W342"/>
    <mergeCell ref="X341:X342"/>
    <mergeCell ref="X339:Z339"/>
    <mergeCell ref="O337:O340"/>
    <mergeCell ref="M317:M318"/>
    <mergeCell ref="N317:N318"/>
    <mergeCell ref="O317:O318"/>
    <mergeCell ref="D348:D349"/>
    <mergeCell ref="E348:E349"/>
    <mergeCell ref="F348:F349"/>
    <mergeCell ref="G348:G349"/>
    <mergeCell ref="H348:H349"/>
    <mergeCell ref="I348:I349"/>
    <mergeCell ref="J348:J349"/>
    <mergeCell ref="K348:K349"/>
    <mergeCell ref="L348:L349"/>
    <mergeCell ref="V348:V349"/>
    <mergeCell ref="W348:W349"/>
    <mergeCell ref="M348:M349"/>
    <mergeCell ref="N348:N349"/>
    <mergeCell ref="O348:O349"/>
    <mergeCell ref="P348:P349"/>
    <mergeCell ref="Q348:Q349"/>
    <mergeCell ref="R348:R349"/>
    <mergeCell ref="S348:S349"/>
    <mergeCell ref="T348:T349"/>
    <mergeCell ref="U348:U349"/>
    <mergeCell ref="V325:V326"/>
    <mergeCell ref="Q325:Q326"/>
    <mergeCell ref="R325:R326"/>
    <mergeCell ref="S325:S326"/>
    <mergeCell ref="X317:X318"/>
    <mergeCell ref="Y317:Y318"/>
    <mergeCell ref="Z317:Z318"/>
    <mergeCell ref="T325:T326"/>
    <mergeCell ref="J341:J342"/>
    <mergeCell ref="K341:K342"/>
    <mergeCell ref="H299:H300"/>
    <mergeCell ref="I299:I300"/>
    <mergeCell ref="J299:J300"/>
    <mergeCell ref="K299:K300"/>
    <mergeCell ref="L299:L300"/>
    <mergeCell ref="M262:M263"/>
    <mergeCell ref="J248:J249"/>
    <mergeCell ref="K248:K249"/>
    <mergeCell ref="L255:L256"/>
    <mergeCell ref="O262:O263"/>
    <mergeCell ref="P262:P263"/>
    <mergeCell ref="Q262:Q263"/>
    <mergeCell ref="R262:R263"/>
    <mergeCell ref="S262:S263"/>
    <mergeCell ref="T262:T263"/>
    <mergeCell ref="P333:P336"/>
    <mergeCell ref="Q333:Q336"/>
    <mergeCell ref="R333:R336"/>
    <mergeCell ref="L248:L249"/>
    <mergeCell ref="M270:M271"/>
    <mergeCell ref="N270:N271"/>
    <mergeCell ref="O270:O271"/>
    <mergeCell ref="P270:P271"/>
    <mergeCell ref="Q270:Q271"/>
    <mergeCell ref="R270:R271"/>
    <mergeCell ref="S270:S271"/>
    <mergeCell ref="T270:T271"/>
    <mergeCell ref="M248:M249"/>
    <mergeCell ref="N248:N249"/>
    <mergeCell ref="H255:H256"/>
    <mergeCell ref="I255:I256"/>
    <mergeCell ref="J255:J256"/>
    <mergeCell ref="K255:K256"/>
    <mergeCell ref="L270:L271"/>
    <mergeCell ref="Z299:Z300"/>
    <mergeCell ref="D304:D305"/>
    <mergeCell ref="E304:E305"/>
    <mergeCell ref="F304:F305"/>
    <mergeCell ref="G304:G305"/>
    <mergeCell ref="H304:H305"/>
    <mergeCell ref="I304:I305"/>
    <mergeCell ref="J304:J305"/>
    <mergeCell ref="K304:K305"/>
    <mergeCell ref="L304:L305"/>
    <mergeCell ref="M304:M305"/>
    <mergeCell ref="N304:N305"/>
    <mergeCell ref="O304:O305"/>
    <mergeCell ref="P304:P305"/>
    <mergeCell ref="Q304:Q305"/>
    <mergeCell ref="R304:R305"/>
    <mergeCell ref="S304:S305"/>
    <mergeCell ref="T304:T305"/>
    <mergeCell ref="Q299:Q300"/>
    <mergeCell ref="R299:R300"/>
    <mergeCell ref="S299:S300"/>
    <mergeCell ref="T299:T300"/>
    <mergeCell ref="X262:X263"/>
    <mergeCell ref="Y262:Y263"/>
    <mergeCell ref="D262:D263"/>
    <mergeCell ref="V284:V285"/>
    <mergeCell ref="U284:U285"/>
    <mergeCell ref="D299:D300"/>
    <mergeCell ref="E299:E300"/>
    <mergeCell ref="F299:F300"/>
    <mergeCell ref="G299:G300"/>
    <mergeCell ref="D18:D21"/>
    <mergeCell ref="E18:E21"/>
    <mergeCell ref="C18:C21"/>
    <mergeCell ref="F18:F21"/>
    <mergeCell ref="G18:G21"/>
    <mergeCell ref="H18:H21"/>
    <mergeCell ref="I18:I21"/>
    <mergeCell ref="J18:J21"/>
    <mergeCell ref="K18:K21"/>
    <mergeCell ref="R18:R21"/>
    <mergeCell ref="S18:S21"/>
    <mergeCell ref="T102:T105"/>
    <mergeCell ref="A73:C73"/>
    <mergeCell ref="C106:C109"/>
    <mergeCell ref="D106:D109"/>
    <mergeCell ref="E106:E109"/>
    <mergeCell ref="F106:F109"/>
    <mergeCell ref="G106:G109"/>
    <mergeCell ref="H106:H109"/>
    <mergeCell ref="I106:I109"/>
    <mergeCell ref="J106:J109"/>
    <mergeCell ref="K106:K109"/>
    <mergeCell ref="L106:L109"/>
    <mergeCell ref="M106:M109"/>
    <mergeCell ref="N106:N109"/>
    <mergeCell ref="O106:O109"/>
    <mergeCell ref="P106:P109"/>
    <mergeCell ref="S255:S256"/>
    <mergeCell ref="W304:W305"/>
    <mergeCell ref="V299:V300"/>
    <mergeCell ref="W299:W300"/>
    <mergeCell ref="X299:X300"/>
    <mergeCell ref="Y299:Y300"/>
    <mergeCell ref="V262:V263"/>
    <mergeCell ref="W262:W263"/>
    <mergeCell ref="V255:V256"/>
    <mergeCell ref="W255:W256"/>
    <mergeCell ref="U193:U194"/>
    <mergeCell ref="V193:V194"/>
    <mergeCell ref="W193:W194"/>
    <mergeCell ref="M183:M184"/>
    <mergeCell ref="N183:N184"/>
    <mergeCell ref="O183:O184"/>
    <mergeCell ref="P183:P184"/>
    <mergeCell ref="Q183:Q184"/>
    <mergeCell ref="R183:R184"/>
    <mergeCell ref="S183:S184"/>
    <mergeCell ref="U299:U300"/>
    <mergeCell ref="U262:U263"/>
    <mergeCell ref="U248:U249"/>
    <mergeCell ref="T255:T256"/>
    <mergeCell ref="U255:U256"/>
    <mergeCell ref="M231:M232"/>
    <mergeCell ref="N231:N232"/>
    <mergeCell ref="O231:O232"/>
    <mergeCell ref="S205:S206"/>
    <mergeCell ref="T205:T206"/>
    <mergeCell ref="T225:T226"/>
    <mergeCell ref="U225:U226"/>
    <mergeCell ref="O248:O249"/>
    <mergeCell ref="Q106:Q109"/>
    <mergeCell ref="R106:R109"/>
    <mergeCell ref="S106:S109"/>
    <mergeCell ref="T106:T109"/>
    <mergeCell ref="K102:K105"/>
    <mergeCell ref="L102:L105"/>
    <mergeCell ref="M102:M105"/>
    <mergeCell ref="N102:N105"/>
    <mergeCell ref="O102:O105"/>
    <mergeCell ref="D39:D40"/>
    <mergeCell ref="E39:E40"/>
    <mergeCell ref="F39:F40"/>
    <mergeCell ref="G39:G40"/>
    <mergeCell ref="H39:H40"/>
    <mergeCell ref="I39:I40"/>
    <mergeCell ref="U183:U184"/>
    <mergeCell ref="D183:D184"/>
    <mergeCell ref="E183:E184"/>
    <mergeCell ref="N171:N172"/>
    <mergeCell ref="O171:O172"/>
    <mergeCell ref="P171:P172"/>
    <mergeCell ref="Q171:Q172"/>
    <mergeCell ref="R171:R172"/>
    <mergeCell ref="S171:S172"/>
    <mergeCell ref="U171:U172"/>
    <mergeCell ref="P39:P40"/>
    <mergeCell ref="Q39:Q40"/>
    <mergeCell ref="R39:R40"/>
    <mergeCell ref="S39:S40"/>
    <mergeCell ref="T39:T40"/>
    <mergeCell ref="M57:M60"/>
    <mergeCell ref="N57:N60"/>
    <mergeCell ref="V171:V172"/>
    <mergeCell ref="D171:D172"/>
    <mergeCell ref="E171:E172"/>
    <mergeCell ref="F171:F172"/>
    <mergeCell ref="G171:G172"/>
    <mergeCell ref="H171:H172"/>
    <mergeCell ref="I171:I172"/>
    <mergeCell ref="J171:J172"/>
    <mergeCell ref="K171:K172"/>
    <mergeCell ref="L171:L172"/>
    <mergeCell ref="D177:D178"/>
    <mergeCell ref="P177:P178"/>
    <mergeCell ref="O177:O178"/>
    <mergeCell ref="Q177:Q178"/>
    <mergeCell ref="R177:R178"/>
    <mergeCell ref="S177:S178"/>
    <mergeCell ref="T177:T178"/>
    <mergeCell ref="D193:D194"/>
    <mergeCell ref="E193:E194"/>
    <mergeCell ref="F193:F194"/>
    <mergeCell ref="G193:G194"/>
    <mergeCell ref="H193:H194"/>
    <mergeCell ref="I193:I194"/>
    <mergeCell ref="J193:J194"/>
    <mergeCell ref="K193:K194"/>
    <mergeCell ref="L193:L194"/>
    <mergeCell ref="M193:M194"/>
    <mergeCell ref="N193:N194"/>
    <mergeCell ref="O193:O194"/>
    <mergeCell ref="P193:P194"/>
    <mergeCell ref="Q193:Q194"/>
    <mergeCell ref="R193:R194"/>
    <mergeCell ref="S193:S194"/>
    <mergeCell ref="T193:T194"/>
    <mergeCell ref="A206:A208"/>
    <mergeCell ref="D205:D206"/>
    <mergeCell ref="E205:E206"/>
    <mergeCell ref="F205:F206"/>
    <mergeCell ref="G205:G206"/>
    <mergeCell ref="H205:H206"/>
    <mergeCell ref="I205:I206"/>
    <mergeCell ref="J205:J206"/>
    <mergeCell ref="K205:K206"/>
    <mergeCell ref="A300:A301"/>
    <mergeCell ref="A309:B312"/>
    <mergeCell ref="A313:A316"/>
    <mergeCell ref="A333:B336"/>
    <mergeCell ref="A337:A340"/>
    <mergeCell ref="A361:A366"/>
    <mergeCell ref="A355:A360"/>
    <mergeCell ref="V219:V220"/>
    <mergeCell ref="D231:D232"/>
    <mergeCell ref="E231:E232"/>
    <mergeCell ref="F231:F232"/>
    <mergeCell ref="G231:G232"/>
    <mergeCell ref="H231:H232"/>
    <mergeCell ref="I231:I232"/>
    <mergeCell ref="J231:J232"/>
    <mergeCell ref="K231:K232"/>
    <mergeCell ref="L231:L232"/>
    <mergeCell ref="U304:U305"/>
    <mergeCell ref="V304:V305"/>
    <mergeCell ref="M299:M300"/>
    <mergeCell ref="N299:N300"/>
    <mergeCell ref="O299:O300"/>
    <mergeCell ref="P299:P300"/>
    <mergeCell ref="A220:A221"/>
    <mergeCell ref="A226:A227"/>
    <mergeCell ref="A232:A234"/>
    <mergeCell ref="A249:A250"/>
    <mergeCell ref="A294:B294"/>
    <mergeCell ref="A295:A298"/>
    <mergeCell ref="M219:M220"/>
    <mergeCell ref="N219:N220"/>
    <mergeCell ref="O219:O220"/>
    <mergeCell ref="P219:P220"/>
    <mergeCell ref="Q219:Q220"/>
    <mergeCell ref="R219:R220"/>
    <mergeCell ref="S219:S220"/>
    <mergeCell ref="T219:T220"/>
    <mergeCell ref="U219:U220"/>
    <mergeCell ref="D219:D220"/>
    <mergeCell ref="E219:E220"/>
    <mergeCell ref="F219:F220"/>
    <mergeCell ref="G219:G220"/>
    <mergeCell ref="H219:H220"/>
    <mergeCell ref="I219:I220"/>
    <mergeCell ref="J219:J220"/>
    <mergeCell ref="K219:K220"/>
    <mergeCell ref="R225:R226"/>
    <mergeCell ref="S225:S226"/>
    <mergeCell ref="D255:D256"/>
    <mergeCell ref="E255:E256"/>
    <mergeCell ref="F255:F256"/>
    <mergeCell ref="G255:G256"/>
    <mergeCell ref="K225:K226"/>
    <mergeCell ref="D239:D240"/>
    <mergeCell ref="K239:K240"/>
    <mergeCell ref="X355:X356"/>
    <mergeCell ref="Y355:Y356"/>
    <mergeCell ref="Z355:Z356"/>
    <mergeCell ref="X165:Z165"/>
    <mergeCell ref="X186:Z186"/>
    <mergeCell ref="X197:Z197"/>
    <mergeCell ref="X238:Y238"/>
    <mergeCell ref="X239:Y240"/>
    <mergeCell ref="X241:Y241"/>
    <mergeCell ref="X242:Y242"/>
    <mergeCell ref="X243:Y243"/>
    <mergeCell ref="X244:Y244"/>
    <mergeCell ref="X245:Y245"/>
    <mergeCell ref="X246:Y246"/>
    <mergeCell ref="X307:Z307"/>
    <mergeCell ref="X315:Z315"/>
    <mergeCell ref="X333:X336"/>
    <mergeCell ref="Y333:Y336"/>
    <mergeCell ref="Z333:Z336"/>
    <mergeCell ref="X175:Z175"/>
    <mergeCell ref="X331:Z331"/>
    <mergeCell ref="Z290:Z293"/>
    <mergeCell ref="X290:X293"/>
    <mergeCell ref="Y290:Y293"/>
    <mergeCell ref="X248:X249"/>
    <mergeCell ref="Y248:Y249"/>
    <mergeCell ref="X224:Y224"/>
    <mergeCell ref="X225:Y226"/>
    <mergeCell ref="X227:Y227"/>
    <mergeCell ref="X228:Y228"/>
    <mergeCell ref="X229:Y229"/>
    <mergeCell ref="X288:Z288"/>
    <mergeCell ref="U367:U368"/>
    <mergeCell ref="V367:V368"/>
    <mergeCell ref="W367:W368"/>
    <mergeCell ref="X367:X368"/>
    <mergeCell ref="Y367:Y368"/>
    <mergeCell ref="Z367:Z368"/>
    <mergeCell ref="X365:Z365"/>
    <mergeCell ref="D367:D368"/>
    <mergeCell ref="E367:E368"/>
    <mergeCell ref="F367:F368"/>
    <mergeCell ref="G367:G368"/>
    <mergeCell ref="H367:H368"/>
    <mergeCell ref="I367:I368"/>
    <mergeCell ref="J367:J368"/>
    <mergeCell ref="K367:K368"/>
    <mergeCell ref="L367:L368"/>
    <mergeCell ref="M367:M368"/>
    <mergeCell ref="N367:N368"/>
    <mergeCell ref="O367:O368"/>
    <mergeCell ref="P367:P368"/>
    <mergeCell ref="Q367:Q368"/>
    <mergeCell ref="R367:R368"/>
    <mergeCell ref="S367:S368"/>
    <mergeCell ref="T367:T368"/>
  </mergeCells>
  <hyperlinks>
    <hyperlink ref="C248" r:id="rId1" location="/1-volume-whole_set/10-colour-black_ral9005" xr:uid="{00000000-0004-0000-0000-000000000000}"/>
    <hyperlink ref="C262" r:id="rId2" location="/1-volume-whole_set/10-colour-black_ral9005" xr:uid="{00000000-0004-0000-0000-000001000000}"/>
    <hyperlink ref="C278" r:id="rId3" location="/1-volume-whole_set/4-colour-yellow_ral1021" xr:uid="{00000000-0004-0000-0000-000002000000}"/>
    <hyperlink ref="C6:C9" r:id="rId4" location="/1-volume-whole_set/2-colour-blue_ral5015" display="SHELLS / V.001" xr:uid="{421601F6-7B1A-4E49-92C0-0D41293FEEDC}"/>
    <hyperlink ref="C10:C13" r:id="rId5" location="/1-volume-whole_set/2-colour-blue_ral5015" display="VACUUMS / V.002" xr:uid="{3A18EBD5-77F0-4D2F-950B-19812995F618}"/>
    <hyperlink ref="C14:C17" r:id="rId6" location="/1-volume-whole_set/2-colour-blue_ral5015" display="HYBRIDS / V.004" xr:uid="{DF633518-3EA8-4EAC-A403-C32D51267D5C}"/>
    <hyperlink ref="C18" r:id="rId7" location="/1-volume-whole_set/2-colour-blue_ral5015" xr:uid="{FAA4C401-3DAE-4666-A6E1-45F43B08CA1A}"/>
    <hyperlink ref="C22" r:id="rId8" location="/1-volume-whole_set/2-colour-blue_ral5015" xr:uid="{7F21A890-1D4D-4692-B60A-E78674C20F85}"/>
    <hyperlink ref="C28" r:id="rId9" location="/1-volume-whole_set/2-colour-blue_ral5015" xr:uid="{AE1BA77E-45CE-429C-9F93-FE7E657B482C}"/>
    <hyperlink ref="C225" r:id="rId10" location="/1-volume-whole_set/10-colour-black_ral9005" xr:uid="{55AA8F2B-D6D4-4FFE-9B48-D3D6C107883E}"/>
    <hyperlink ref="C32" r:id="rId11" location="/1-volume-whole_set/2-colour-blue_ral5015" xr:uid="{9176AF5C-F8D7-428E-A8E0-03A940F151B5}"/>
    <hyperlink ref="C39" r:id="rId12" location="/1-volume-whole_set/2-colour-blue_ral5015" display="THE SHIELDS / V.014" xr:uid="{0D1F5418-CB51-402E-8464-5F5C87D2CC98}"/>
    <hyperlink ref="C47" r:id="rId13" location="/1-volume-whole_set/2-colour-blue_ral5015" xr:uid="{00190E7A-3DC1-4ABC-9CF9-C478B4CE9BD8}"/>
    <hyperlink ref="C53:C56" r:id="rId14" location="/1-volume-whole_set/2-colour-blue_ral5015" display="SPHERES / V.016" xr:uid="{1D0C8DF0-1E21-4C70-97D3-BA17FCABBB55}"/>
    <hyperlink ref="C57:C60" r:id="rId15" location="/1-volume-whole_set/2-colour-blue_ral5015" display="BALLS / V.017" xr:uid="{5F2F6986-8DD2-417A-ADE9-B62AD513D67E}"/>
    <hyperlink ref="C61" r:id="rId16" location="/1-volume-whole_set/2-colour-blue_ral5015" xr:uid="{E3415812-9605-4B97-A2BA-DF0028CD011D}"/>
    <hyperlink ref="C69:C72" r:id="rId17" location="/2-colour-blue_ral5015" display="HEMISPHERE / V.020" xr:uid="{DFD27F66-187B-4A69-B04B-61CEA98BCE22}"/>
    <hyperlink ref="C74" r:id="rId18" location="/1-volume-whole_set/2-colour-blue_ral5015" xr:uid="{72FC8F44-3A28-47DE-A8FF-577233173A8C}"/>
    <hyperlink ref="C80:C83" r:id="rId19" location="/1-volume-whole_set/2-colour-blue_ral5015" display="GEMS / V.023" xr:uid="{07F3273F-4359-4451-8E32-DF5DBF33A8C1}"/>
    <hyperlink ref="C85:C88" r:id="rId20" location="/1-volume-whole_set/2-colour-blue_ral5015" display="PRISMS / V.025" xr:uid="{76A6408D-D0E7-4844-9A02-30B62FE0A314}"/>
    <hyperlink ref="C89:C92" r:id="rId21" location="/1-volume-whole_set/2-colour-blue_ral5015" display="DELTOIDS / V.026" xr:uid="{B0F34EEA-A4D5-4E8D-AD67-5B1B0F0770AA}"/>
    <hyperlink ref="C93:C96" r:id="rId22" location="/1-volume-whole_set/2-colour-blue_ral5015" display="EPSILONS / V.027" xr:uid="{600AE7F2-4694-4E52-AA53-FBF3BA0A17DB}"/>
    <hyperlink ref="C97:C100" r:id="rId23" location="/1-volume-whole_set/2-colour-blue_ral5015" display="TRAPEZIUS / V.028" xr:uid="{2C06CB1C-DF97-4EEF-A90F-5DA2D77EDFED}"/>
    <hyperlink ref="C102" r:id="rId24" location="/1-volume-whole_set/2-colour-blue_ral5015" xr:uid="{C34A0312-CCC6-4C39-8E6E-BEB02A8D3D37}"/>
    <hyperlink ref="C106" r:id="rId25" location="/1-volume-whole_set/2-colour-blue_ral5015" xr:uid="{76D505C8-B17F-4844-A79F-9F4E3F3B733C}"/>
    <hyperlink ref="C110" r:id="rId26" location="/1-volume-whole_set/2-colour-blue_ral5015" xr:uid="{3E3530A5-9949-4289-98FC-653A860D8BE7}"/>
    <hyperlink ref="C118" r:id="rId27" location="/1-volume-whole_set/2-colour-blue_ral5015" xr:uid="{11E968B5-45F5-498D-AC97-C24BDA926938}"/>
    <hyperlink ref="C123" r:id="rId28" location="/1-volume-whole_set/2-colour-blue_ral5015" xr:uid="{AD4EC505-63F7-4A38-9965-44A75A9F11B9}"/>
    <hyperlink ref="C128" r:id="rId29" location="/1-volume-whole_set/2-colour-blue_ral5015" xr:uid="{4B2D88C9-44A3-48DC-BC12-2165F4238626}"/>
    <hyperlink ref="C134" r:id="rId30" location="/1-volume-whole_set/10-colour-black_ral9005" xr:uid="{4DFD2BC5-BDC2-479F-A549-EB7C00669EB4}"/>
    <hyperlink ref="C140" r:id="rId31" location="/1-volume-whole_set/13-colour-fluorescent_pink" xr:uid="{F925266B-1BAB-4247-BF31-40EBD9BF9372}"/>
    <hyperlink ref="C145" r:id="rId32" location="/1-volume-whole_set/2-colour-blue_ral5015" xr:uid="{F2595709-0B6C-4B53-899E-BFA900309F09}"/>
    <hyperlink ref="C151" r:id="rId33" location="/1-volume-whole_set/3-colour-red_ral3020" display="CONES 01 - M/ V.045  " xr:uid="{00A30696-24C7-492F-8795-437BD8EC699B}"/>
    <hyperlink ref="C157" r:id="rId34" location="/1-volume-whole_set/3-colour-red_ral3020" xr:uid="{31100CA0-DFE7-4633-BFAC-10923FEA93C8}"/>
    <hyperlink ref="C168" r:id="rId35" location="/2-colour-blue_ral5015" xr:uid="{4E1EA416-DCDB-4523-A632-689FA57E27C4}"/>
    <hyperlink ref="C171" r:id="rId36" location="/1-volume-whole_set/2-colour-blue_ral5015" display="BLADES 02 / V.050  " xr:uid="{EFFFAC5B-4D3A-4B7E-9A25-9AD165246111}"/>
    <hyperlink ref="C177" r:id="rId37" location="/1-volume-whole_set/2-colour-blue_ral5015" xr:uid="{100D43E3-EEE9-4986-997E-2A9C55A88A8A}"/>
    <hyperlink ref="C183" r:id="rId38" location="/1-volume-whole_set/2-colour-blue_ral5015" display="BLADES 03 / V.052  " xr:uid="{4AD44EA4-B304-4593-BF54-26C6887EE80D}"/>
    <hyperlink ref="C188" r:id="rId39" location="/1-volume-whole_set/2-colour-blue_ral5015" xr:uid="{7EC5F1EA-5BC2-4808-A8D4-B0EFF156C4FB}"/>
    <hyperlink ref="C193" r:id="rId40" location="/1-volume-whole_set/6-colour-green_ral6037" display="EDGIES 01 / V.054  " xr:uid="{4A116A89-5E52-4361-A20A-154F7C3D3BD2}"/>
    <hyperlink ref="C199" r:id="rId41" location="/1-volume-whole_set/2-colour-blue_ral5015" xr:uid="{6A3FACF6-BAAD-4915-9680-1F0FA2F66F4A}"/>
    <hyperlink ref="C205" r:id="rId42" location="/1-volume-whole_set/6-colour-green_ral6037" display="EDGIES 02/ V.056   " xr:uid="{491EF25C-5E6F-48B7-B55A-1800073796FF}"/>
    <hyperlink ref="C212" r:id="rId43" location="/1-volume-whole_set/6-colour-green_ral6037" xr:uid="{9C610508-8EC2-40E9-934E-9FA0CB7DAE68}"/>
    <hyperlink ref="C219" r:id="rId44" location="/1-volume-whole_set/10-colour-black_ral9005" display="SPLITTERS / V.058  " xr:uid="{83BBA49D-573E-473B-B3BD-3ABB71B4B280}"/>
    <hyperlink ref="C231" r:id="rId45" location="/1-volume-whole_set/8-colour-dark_blue_ral5002" display="WAVES/ V.060   " xr:uid="{DD894A9A-C0DB-47D7-98CE-8FCF1A631C08}"/>
    <hyperlink ref="C239" r:id="rId46" location="/1-volume-whole_set/8-colour-dark_blue_ral5002" display="SPLITTERS " xr:uid="{FF6AACAF-47CC-4B9D-8258-6DBF188B73FE}"/>
    <hyperlink ref="C291" r:id="rId47" location="/2-colour-blue_ral5015" xr:uid="{67169342-0FB9-4BA8-9B60-4C1F15F24E25}"/>
    <hyperlink ref="C317" r:id="rId48" location="/1-volume-whole_set/2-colour-blue_ral5015" display="RAILS" xr:uid="{F5C8E03B-58F0-4652-8A24-E77269F35A9F}"/>
    <hyperlink ref="C341" r:id="rId49" location="/1-volume-whole_set/6-colour-green_ral6037" display="BEANS" xr:uid="{858BCCD8-3B59-4F6B-84A2-88A16D53F046}"/>
    <hyperlink ref="C65:C68" r:id="rId50" location="/2-colour-blue_ral5015" display="3-GLOBE / V.019" xr:uid="{E35C88CB-B161-446D-871E-CD98E49C31B0}"/>
    <hyperlink ref="C299" r:id="rId51" location="/1-volume-whole_set/10-colour-black_ral9005" xr:uid="{658D3579-3B27-406B-8DCA-1D55F17D092F}"/>
    <hyperlink ref="C296" r:id="rId52" location="/10-colour-black_ral9005" xr:uid="{1CD05F7C-2CF3-4436-9AE2-6170A14E93B7}"/>
    <hyperlink ref="C310" r:id="rId53" location="/2-colour-blue_ral5015" xr:uid="{D4E7113B-14CD-4F16-BCD2-5A6D85671955}"/>
    <hyperlink ref="C334" r:id="rId54" location="/6-colour-green_ral6037" xr:uid="{59B4CF2B-06BD-44A4-A7A7-14AE9E42ABA0}"/>
    <hyperlink ref="C355" r:id="rId55" location="/1-volume-whole_set/6-colour-green_ral6037" xr:uid="{93C231E1-9BF2-43C6-AAE8-9499A4D12932}"/>
    <hyperlink ref="C367" r:id="rId56" location="/1-volume-whole_set/2-colour-blue_ral5015" xr:uid="{79A23E65-0FE2-4358-A5FA-2F9FAC29FF56}"/>
  </hyperlinks>
  <pageMargins left="0.7" right="0.7" top="0.75" bottom="0.75" header="0.3" footer="0.3"/>
  <pageSetup paperSize="9" orientation="portrait" r:id="rId57"/>
  <drawing r:id="rId58"/>
  <legacyDrawing r:id="rId59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312"/>
  <sheetViews>
    <sheetView tabSelected="1" zoomScaleNormal="100" workbookViewId="0">
      <pane ySplit="4" topLeftCell="A101" activePane="bottomLeft" state="frozen"/>
      <selection pane="bottomLeft" activeCell="I103" sqref="I103:I106"/>
    </sheetView>
  </sheetViews>
  <sheetFormatPr defaultColWidth="9.109375" defaultRowHeight="14.4" x14ac:dyDescent="0.3"/>
  <cols>
    <col min="1" max="1" width="17.33203125" style="11" customWidth="1"/>
    <col min="2" max="2" width="3" style="11" customWidth="1"/>
    <col min="3" max="3" width="16.5546875" style="11" customWidth="1"/>
    <col min="4" max="4" width="12.109375" style="11" customWidth="1"/>
    <col min="5" max="5" width="14" style="11" customWidth="1"/>
    <col min="6" max="6" width="6" style="11" customWidth="1"/>
    <col min="7" max="20" width="5.6640625" style="11" customWidth="1"/>
    <col min="21" max="23" width="9.109375" style="11"/>
    <col min="24" max="24" width="13.33203125" style="11" customWidth="1"/>
    <col min="25" max="16384" width="9.109375" style="11"/>
  </cols>
  <sheetData>
    <row r="1" spans="1:26" ht="19.2" customHeight="1" x14ac:dyDescent="0.3">
      <c r="A1" s="4" t="s">
        <v>190</v>
      </c>
      <c r="B1" s="4"/>
      <c r="C1" s="4"/>
      <c r="D1" s="100"/>
      <c r="E1" s="83" t="s">
        <v>0</v>
      </c>
      <c r="F1" s="84">
        <f>F6*D6+F10*D10+F14*D14+F19*D19+F23*D23+F27*D27+F31*D31+F35*D35+F39*D39+F44*D44+F48*D48+F52*D52+F57*D57+F61*D61+F65*D65+F69*D69+F73*D73+F77*D77+F82*D82+F86*D86+F90*D90+F94*D94+F99*D99+F103*D103+F107*D107+F111*D111+F115*D115+F120*D120+F124*D124+F128*D128+F133*D133+F138*D138+F142*D142+F146*D146+F150*D150+F155*D155+F159*D159+F163*D163+F167*D167+F171*D171+F175*D175+F179*D179+F183*D183+F188*D188+F192*D192+F196*D196+F200*D200+F204*D204+F208*D208+F212*D212+F216*D216+F220*D220+F224*D224+F229*D229+F233*D233+F237*D237+F241*D241+F245*D245+F249*D249+F253*D253+F257*D257+F261*D261+F265*D265+F269*D269+F273*D273+F277*D277+F281*D281+F285*D285+F289*D289+F294*D294+F298*D298+F302*D302+F306*D306</f>
        <v>0</v>
      </c>
      <c r="G1" s="84">
        <f>G6*D6+G10*D10+G14*D14+G19*D19+G23*D23+G27*D27+G31*D31+G35*D35+G39*D39+G44*D44+G48*D48+G52*D52+G57*D57+G61*D61+G65*D65+G69*D69+G73*D73+G77*D77+G82*D82+G86*D86+G90*D90+G94*D94+G99*D99+G103*D103+G107*D107+G111*D111+G115*D115+G120*D120+G124*D124+G128*D128+G133*D133+G138*D138+G142*D142+G146*D146+G150*D150+G155*D155+G159*D159+G163*D163+G167*D167+G171*D171+G175*D175+G179*D179+G183*D183+G188*D188+G192*D192+G196*D196+G200*D200+G204*D204+G208*D208+G212*D212+G216*D216+G220*D220+G224*D224+G229*D229+G233*D233+G237*D237+G241*D241+G245*D245+G249*D249+G253*D253+G257*D257+G261*D261+G265*D265+G269*D269+G273*D273+G277*D277+G281*D281+G285*D285+G289*D289+G294*D294+G298*D298+G302*D302+G306*D306</f>
        <v>0</v>
      </c>
      <c r="H1" s="84">
        <f>H6*D6+H10*D10+H14*D14+H19*D19+H23*D23+H27*D27+H31*D31+H35*D35+H39*D39+H44*D44+H48*D48+H52*D52+H57*D57+H61*D61+H65*D65+H69*D69+H73*D73+H77*D77+H82*D82+H86*D86+H90*D90+H94*D94+H99*D99+H103*D103+H107*D107+H111*D111+H115*D115+H120*D120+H124*D124+H128*D128+H133*D133+H138*D138+H142*D142+H146*D146+H150*D150+H155*D155+H159*D159+H163*D163+H167*D167+H171*D171+H175*D175+H179*D179+H183*D183+H188*D188+H192*D192+H196*D196+H200*D200+H204*D204+H208*D208+H212*D212+H216*D216+H220*D220+H224*D224+H229*D229+H233*D233+H237*D237+H241*D241+H245*D245+H249*D249+H253*D253+H257*D257+H261*D261+H265*D265+H269*D269+H273*D273+H277*D277+H281*D281+H285*D285+H289*D289+H294*D294+H298*D298+H302*D302+H306*D306</f>
        <v>0</v>
      </c>
      <c r="I1" s="84">
        <f>I6*D6+I10*D10+I14*D14+I19*D19+I23*D23+I27*D27+I31*D31+I35*D35+I39*D39+I44*D44+I48*D48+I52*D52+I57*D57+I61*D61+I65*D65+I69*D69+I73*D73+I77*D77+I82*D82+I86*D86+I90*D90+I94*D94+I99*D99+I103*D103+I107*D107+I111*D111+I115*D115+I120*D120+I124*D124+I128*D128+I133*D133+I138*D138+I142*D142+I146*D146+I150*D150+I155*D155+I159*D159+I163*D163+I167*D167+I171*D171+I175*D175+I179*D179+I183*D183+I188*D188+I192*D192+I196*D196+I200*D200+I204*D204+I208*D208+I212*D212+I216*D216+I220*D220+I224*D224+I229*D229+I233*D233+I237*D237+I241*D241+I245*D245+I249*D249+I253*D253+I257*D257+I261*D261+I265*D265+I269*D269+I273*D273+I277*D277+I281*D281+I285*D285+I289*D289+I294*D294+I298*D298+I302*D302+I306*D306</f>
        <v>0</v>
      </c>
      <c r="J1" s="84">
        <f>J6*D6+J10*D10+J14*D14+J19*D19+J23*D23+J27*D27+J31*D31+J35*D35+J39*D39+J44*D44+J48*D48+J52*D52+J57*D57+J61*D61+J65*D65+J69*D69+J73*D73+J77*D77+J82*D82+J86*D86+J90*D90+J94*D94+J99*D99+J103*D103+J107*D107+J111*D111+J115*D115+J120*D120+J124*D124+J128*D128+J133*D133+J138*D138+J142*D142+J146*D146+J150*D150+J155*D155+J159*D159+J163*D163+J167*D167+J171*D171+J175*D175+J179*D179+J183*D183+J188*D188+J192*D192+J196*D196+J200*D200+J204*D204+J208*D208+J212*D212+J216*D216+J220*D220+J224*D224+J229*D229+J233*D233+J237*D237+J241*D241+J245*D245+J249*D249+J253*D253+J257*D257+J261*D261+J265*D265+J269*D269+J273*D273+J277*D277+J281*D281+J285*D285+J289*D289+J294*D294+J298*D298+J302*D302+J306*D306</f>
        <v>0</v>
      </c>
      <c r="K1" s="84">
        <f>K6*D6+K10*D10+K14*D14+K19*D19+K23*D23+K27*D27+K31*D31+K35*D35+K39*D39+K44*D44+K48*D48+K52*D52+K57*D57+K61*D61+K65*D65+K69*D69+K73*D73+K77*D77+K82*D82+K86*D86+K90*D90+K94*D94+K99*D99+K103*D103+K107*D107+K111*D111+K115*D115+K120*D120+K124*D124+K128*D128+K133*D133+K138*D138+K142*D142+K146*D146+K150*D150+K155*D155+K159*D159+K163*D163+K167*D167+K171*D171+K175*D175+K179*D179+K183*D183+K188*D188+K192*D192+K196*D196+K200*D200+K204*D204+K208*D208+K212*D212+K216*D216+K220*D220+K224*D224+K229*D229+K233*D233+K237*D237+K241*D241+K245*D245+K249*D249+K253*D253+K257*D257+K261*D261+K265*D265+K269*D269+K273*D273+K277*D277+K281*D281+K285*D285+K289*D289+K294*D294+K298*D298+K302*D302+K306*D306</f>
        <v>0</v>
      </c>
      <c r="L1" s="84">
        <f>L6*D6+L10*D10+L14*D14+L19*D19+L23*D23+L27*D27+L31*D31+L35*D35+L39*D39+L44*D44+L48*D48+L52*D52+L57*D57+L61*D61+L65*D65+L69*D69+L73*D73+L77*D77+L82*D82+L86*D86+L90*D90+L94*D94+L99*D99+L103*D103+L107*D107+L111*D111+L115*D115+L120*D120+L124*D124+L128*D128+L133*D133+L138*D138+L142*D142+L146*D146+L150*D150+L155*D155+L159*D159+L163*D163+L167*D167+L171*D171+L175*D175+L179*D179+L183*D183+L188*D188+L192*D192+L196*D196+L200*D200+L204*D204+L208*D208+L212*D212+L216*D216+L220*D220+L224*D224+L229*D229+L233*D233+L237*D237+L241*D241+L245*D245+L249*D249+L253*D253+L257*D257+L261*D261+L265*D265+L269*D269+L273*D273+L277*D277+L281*D281+L285*D285+L289*D289+L294*D294+L298*D298+L302*D302+L306*D306</f>
        <v>0</v>
      </c>
      <c r="M1" s="84">
        <f>M6*D6+M10*D10+M14*D14+M19*D19+M23*D23+M27*D27+M31*D31+M35*D35+M39*D39+M44*D44+M48*D48+M52*D52+M57*D57+M61*D61+M65*D65+M69*D69+M73*D73+M77*D77+M82*D82+M86*D86+M90*D90+M94*D94+M99*D99+M103*D103+M107*D107+M111*D111+M115*D115+M120*D120+M124*D124+M128*D128+M133*D133+M138*D138+M142*D142+M146*D146+M150*D150+M155*D155+M159*D159+M163*D163+M167*D167+M171*D171+M175*D175+M179*D179+M183*D183+M188*D188+M192*D192+M196*D196+M200*D200+M204*D204+M208*D208+M212*D212+M216*D216+M220*D220+M224*D224+M229*D229+M233*D233+M237*D237+M241*D241+M245*D245+M249*D249+M253*D253+M257*D257+M261*D261+M265*D265+M269*D269+M273*D273+M277*D277+M281*D281+M285*D285+M289*D289+M294*D294+M298*D298+M302*D302+M306*D306</f>
        <v>0</v>
      </c>
      <c r="N1" s="84">
        <f>N6*D6+N10*D10+N14*D14+N19*D19+N23*D23+N27*D27+N31*D31+N35*D35+N39*D39+N44*D44+N48*D48+N52*D52+N57*D57+N61*D61+N65*D65+N69*D69+N73*D73+N77*D77+N82*D82+N86*D86+N90*D90+N94*D94+N99*D99+N103*D103+N107*D107+N111*D111+N115*D115+N120*D120+N124*D124+N128*D128+N133*D133+N138*D138+N142*D142+N146*D146+N150*D150+N155*D155+N159*D159+N163*D163+N167*D167+N171*D171+N175*D175+N179*D179+N183*D183+N188*D188+N192*D192+N196*D196+N200*D200+N204*D204+N208*D208+N212*D212+N216*D216+N220*D220+N224*D224+N229*D229+N233*D233+N237*D237+N241*D241+N245*D245+N249*D249+N253*D253+N257*D257+N261*D261+N265*D265+N269*D269+N273*D273+N277*D277+N281*D281+N285*D285+N289*D289+N294*D294+N298*D298+N302*D302+N306*D306</f>
        <v>0</v>
      </c>
      <c r="O1" s="84">
        <f>O6*D6+O10*D10+O14*D14+O19*D19+O23*D23+O27*D27+O31*D31+O35*D35+O39*D39+O44*D44+O48*D48+O52*D52+O57*D57+O61*D61+O65*D65+O69*D69+O73*D73+O77*D77+O82*D82+O86*D86+O90*D90+O94*D94+O99*D99+O103*D103+O107*D107+O111*D111+O115*D115+O120*D120+O124*D124+O128*D128+O133*D133+O138*D138+O142*D142+O146*D146+O150*D150+O155*D155+O159*D159+O163*D163+O167*D167+O171*D171+O175*D175+O179*D179+O183*D183+O188*D188+O192*D192+O196*D196+O200*D200+O204*D204+O208*D208+O212*D212+O216*D216+O220*D220+O224*D224+O229*D229+O233*D233+O237*D237+O241*D241+O245*D245+O249*D249+O253*D253+O257*D257+O261*D261+O265*D265+O269*D269+O273*D273+O277*D277+O281*D281+O285*D285+O289*D289+O294*D294+O298*D298+O302*D302+O306*D306</f>
        <v>0</v>
      </c>
      <c r="P1" s="84">
        <f>P6*D6+P10*D10+P14*D14+P19*D19+P23*D23+P27*D27+P31*D31+P35*D35+P39*D39+P44*D44+P48*D48+P52*D52+P57*D57+P61*D61+P65*D65+P69*D69+P73*D73+P77*D77+P82*D82+P86*D86+P90*D90+P94*D94+P99*D99+P103*D103+P107*D107+P111*D111+P115*D115+P120*D120+P124*D124+P128*D128+P133*D133+P138*D138+P142*D142+P146*D146+P150*D150+P155*D155+P159*D159+P163*D163+P167*D167+P171*D171+P175*D175+P179*D179+P183*D183+P188*D188+P192*D192+P196*D196+P200*D200+P204*D204+P208*D208+P212*D212+P216*D216+P220*D220+P224*D224+P229*D229+P233*D233+P237*D237+P241*D241+P245*D245+P249*D249+P253*D253+P257*D257+P261*D261+P265*D265+P269*D269+P273*D273+P277*D277+P281*D281+P285*D285+P289*D289+P294*D294+P298*D298+P302*D302+P306*D306</f>
        <v>0</v>
      </c>
      <c r="Q1" s="84">
        <f>Q6*D6+Q10*D10+Q14*D14+Q19*D19+Q23*D23+Q27*D27+Q31*D31+Q35*D35+Q39*D39+Q44*D44+Q48*D48+Q52*D52+Q57*D57+Q61*D61+Q65*D65+Q69*D69+Q73*D73+Q77*D77+Q82*D82+Q86*D86+Q90*D90+Q94*D94+Q99*D99+Q103*D103+Q107*D107+Q111*D111+Q115*D115+Q120*D120+Q124*D124+Q128*D128+Q133*D133+Q138*D138+Q142*D142+Q146*D146+Q150*D150+Q155*D155+Q159*D159+Q163*D163+Q167*D167+Q171*D171+Q175*D175+Q179*D179+Q183*D183+Q188*D188+Q192*D192+Q196*D196+Q200*D200+Q204*D204+Q208*D208+Q212*D212+Q216*D216+Q220*D220+Q224*D224+Q229*D229+Q233*D233+Q237*D237+Q241*D241+Q245*D245+Q249*D249+Q253*D253+Q257*D257+Q261*D261+Q265*D265+Q269*D269+Q273*D273+Q277*D277+Q281*D281+Q285*D285+Q289*D289+Q294*D294+Q298*D298+Q302*D302+Q306*D306</f>
        <v>0</v>
      </c>
      <c r="R1" s="84">
        <f>R6*D6+R10*D10+R14*D14+R19*D19+R23*D23+R27*D27+R31*D31+R35*D35+R39*D39+R44*D44+R48*D48+R52*D52+R57*D57+R61*D61+R65*D65+R69*D69+R73*D73+R77*D77+R82*D82+R86*D86+R90*D90+R94*D94+R99*D99+R103*D103+R107*D107+R111*D111+R115*D115+R120*D120+R124*D124+R128*D128+R133*D133+R138*D138+R142*D142+R146*D146+R150*D150+R155*D155+R159*D159+R163*D163+R167*D167+R171*D171+R175*D175+R179*D179+R183*D183+R188*D188+R192*D192+R196*D196+R200*D200+R204*D204+R208*D208+R212*D212+R216*D216+R220*D220+R224*D224+R229*D229+R233*D233+R237*D237+R241*D241+R245*D245+R249*D249+R253*D253+R257*D257+R261*D261+R265*D265+R269*D269+R273*D273+R277*D277+R281*D281+R285*D285+R289*D289+R294*D294+R298*D298+R302*D302+R306*D306</f>
        <v>0</v>
      </c>
      <c r="S1" s="84">
        <f>S6*D6+S10*D10+S14*D14+S19*D19+S23*D23+S27*D27+S31*D31+S35*D35+S39*D39+S44*D44+S48*D48+S52*D52+S57*D57+S61*D61+S65*D65+S69*D69+S73*D73+S77*D77+S82*D82+S86*D86+S90*D90+S94*D94+S99*D99+S103*D103+S107*D107+S111*D111+S115*D115+S120*D120+S124*D124+S128*D128+S133*D133+S138*D138+S142*D142+S146*D146+S150*D150+S155*D155+S159*D159+S163*D163+S167*D167+S171*D171+S175*D175+S179*D179+S183*D179+S188*D188+S192*D192+S196*D196+S200*D200+S204*D204+S208*D208+S212*D212+S216*D216+S220*D220+S224*D224+S229*D229+S233*D233+S237*D237+S241*D241+S245*D245+S249*D249+S253*D253+S257*D257+S261*D261+S265*D265+S269*D269+S273*D273+S277*D277+S281*D281+S285*D285+S289*D289+S294*D294+S298*D298+S302*D302+S306*D306</f>
        <v>0</v>
      </c>
      <c r="T1" s="84">
        <f>T6*D6+T10*D10+T14*D14+T19*D19+T23*D23+T27*D27+T31*D31+T35*D35+T39*D39+T44*D44+T48*D48+T52*D52+T57*D57+T61*D61+T65*D65+T69*D69+T73*D73+T77*D77+T82*D82+T86*D86+T90*D90+T94*D94+T99*D99+T103*D103+T107*D107+T111*D111+T115*D115+T120*D120+T124*D124+T128*D128+T133*D133+T138*D138+T142*D142+T146*D146+T150*D150+T155*D155+T159*D159+T163*D163+T167*D167+T171*D171+T175*D175+T179*D179+T183*D183+T188*D188+T192*D192+T196*D196+T200*D200+T204*D204+T208*D208+T212*D212+T216*D216+T220*D220+T224*D224+T229*D229+T233*D233+T237*D237+T241*D241+T245*D245+T249*D249+T253*D253+T257*D257+T261*D261+T265*D265+T269*D269+T273*D273+T277*D277+T281*D281+T285*D285+T289*D289+T294*D294+T298*D298+T302*D302+T306*D306</f>
        <v>0</v>
      </c>
      <c r="U1" s="772" t="s">
        <v>1</v>
      </c>
      <c r="V1" s="772"/>
      <c r="W1" s="773"/>
      <c r="X1" s="101">
        <f>SUM(V6:V309)</f>
        <v>0</v>
      </c>
      <c r="Y1" s="317"/>
      <c r="Z1" s="1"/>
    </row>
    <row r="2" spans="1:26" ht="15" customHeight="1" x14ac:dyDescent="0.3">
      <c r="A2" s="10"/>
      <c r="B2" s="10"/>
      <c r="C2" s="10"/>
      <c r="D2" s="1"/>
      <c r="E2" s="8"/>
      <c r="F2" s="611" t="s">
        <v>49</v>
      </c>
      <c r="G2" s="774" t="s">
        <v>66</v>
      </c>
      <c r="H2" s="617" t="s">
        <v>67</v>
      </c>
      <c r="I2" s="605" t="s">
        <v>68</v>
      </c>
      <c r="J2" s="623" t="s">
        <v>69</v>
      </c>
      <c r="K2" s="626" t="s">
        <v>70</v>
      </c>
      <c r="L2" s="776" t="s">
        <v>125</v>
      </c>
      <c r="M2" s="779" t="s">
        <v>80</v>
      </c>
      <c r="N2" s="590" t="s">
        <v>71</v>
      </c>
      <c r="O2" s="593" t="s">
        <v>2</v>
      </c>
      <c r="P2" s="596" t="s">
        <v>3</v>
      </c>
      <c r="Q2" s="599" t="s">
        <v>4</v>
      </c>
      <c r="R2" s="602" t="s">
        <v>5</v>
      </c>
      <c r="S2" s="605" t="s">
        <v>6</v>
      </c>
      <c r="T2" s="764" t="s">
        <v>7</v>
      </c>
      <c r="U2" s="766" t="s">
        <v>8</v>
      </c>
      <c r="V2" s="767"/>
      <c r="W2" s="768"/>
      <c r="X2" s="318">
        <f>SUM(U6:U309)</f>
        <v>0</v>
      </c>
      <c r="Y2" s="319"/>
      <c r="Z2" s="1"/>
    </row>
    <row r="3" spans="1:26" ht="24" customHeight="1" x14ac:dyDescent="0.35">
      <c r="A3" s="4"/>
      <c r="B3" s="4"/>
      <c r="C3" s="4"/>
      <c r="D3" s="71"/>
      <c r="E3" s="85"/>
      <c r="F3" s="611"/>
      <c r="G3" s="774"/>
      <c r="H3" s="617"/>
      <c r="I3" s="605"/>
      <c r="J3" s="623"/>
      <c r="K3" s="626"/>
      <c r="L3" s="777"/>
      <c r="M3" s="780"/>
      <c r="N3" s="590"/>
      <c r="O3" s="593"/>
      <c r="P3" s="596"/>
      <c r="Q3" s="599"/>
      <c r="R3" s="602"/>
      <c r="S3" s="605"/>
      <c r="T3" s="764"/>
      <c r="U3" s="579" t="s">
        <v>50</v>
      </c>
      <c r="V3" s="580"/>
      <c r="W3" s="581"/>
      <c r="X3" s="944">
        <f>SUM(W6:W309)</f>
        <v>0</v>
      </c>
      <c r="Y3" s="102"/>
      <c r="Z3" s="1"/>
    </row>
    <row r="4" spans="1:26" ht="51" customHeight="1" x14ac:dyDescent="0.35">
      <c r="A4" s="86"/>
      <c r="B4" s="87"/>
      <c r="C4" s="88" t="s">
        <v>9</v>
      </c>
      <c r="D4" s="88" t="s">
        <v>51</v>
      </c>
      <c r="E4" s="88" t="s">
        <v>265</v>
      </c>
      <c r="F4" s="612"/>
      <c r="G4" s="775"/>
      <c r="H4" s="618"/>
      <c r="I4" s="606"/>
      <c r="J4" s="624"/>
      <c r="K4" s="627"/>
      <c r="L4" s="778"/>
      <c r="M4" s="781"/>
      <c r="N4" s="591"/>
      <c r="O4" s="594"/>
      <c r="P4" s="597"/>
      <c r="Q4" s="600"/>
      <c r="R4" s="603"/>
      <c r="S4" s="606"/>
      <c r="T4" s="765"/>
      <c r="U4" s="89" t="s">
        <v>11</v>
      </c>
      <c r="V4" s="89" t="s">
        <v>12</v>
      </c>
      <c r="W4" s="90" t="s">
        <v>265</v>
      </c>
      <c r="X4" s="1"/>
      <c r="Y4" s="1"/>
      <c r="Z4" s="1"/>
    </row>
    <row r="5" spans="1:26" s="96" customFormat="1" ht="15" customHeight="1" x14ac:dyDescent="0.5">
      <c r="A5" s="769" t="s">
        <v>52</v>
      </c>
      <c r="B5" s="770"/>
      <c r="C5" s="771"/>
      <c r="D5" s="94"/>
      <c r="E5" s="95"/>
      <c r="F5" s="103"/>
      <c r="G5" s="103"/>
      <c r="H5" s="104"/>
      <c r="I5" s="104"/>
      <c r="J5" s="105"/>
      <c r="K5" s="103"/>
      <c r="L5" s="103"/>
      <c r="M5" s="105"/>
      <c r="N5" s="103"/>
      <c r="O5" s="106"/>
      <c r="P5" s="104"/>
      <c r="Q5" s="104"/>
      <c r="R5" s="104"/>
      <c r="S5" s="104"/>
      <c r="T5" s="106"/>
      <c r="U5" s="365"/>
      <c r="V5" s="365"/>
      <c r="W5" s="366"/>
    </row>
    <row r="6" spans="1:26" ht="18" customHeight="1" x14ac:dyDescent="0.35">
      <c r="A6"/>
      <c r="B6" s="91"/>
      <c r="C6" s="761" t="s">
        <v>126</v>
      </c>
      <c r="D6" s="762">
        <v>20</v>
      </c>
      <c r="E6" s="763">
        <v>36</v>
      </c>
      <c r="F6" s="753"/>
      <c r="G6" s="752"/>
      <c r="H6" s="749"/>
      <c r="I6" s="758"/>
      <c r="J6" s="750"/>
      <c r="K6" s="751"/>
      <c r="L6" s="749"/>
      <c r="M6" s="752"/>
      <c r="N6" s="753"/>
      <c r="O6" s="754"/>
      <c r="P6" s="745"/>
      <c r="Q6" s="746"/>
      <c r="R6" s="747"/>
      <c r="S6" s="748"/>
      <c r="T6" s="749"/>
      <c r="U6" s="560">
        <f>SUM(F6:T9)</f>
        <v>0</v>
      </c>
      <c r="V6" s="560">
        <f>U6*D6</f>
        <v>0</v>
      </c>
      <c r="W6" s="575">
        <f>U6*E6</f>
        <v>0</v>
      </c>
    </row>
    <row r="7" spans="1:26" ht="18" customHeight="1" x14ac:dyDescent="0.35">
      <c r="A7" s="71"/>
      <c r="B7" s="72"/>
      <c r="C7" s="527"/>
      <c r="D7" s="730"/>
      <c r="E7" s="732"/>
      <c r="F7" s="708"/>
      <c r="G7" s="705"/>
      <c r="H7" s="723"/>
      <c r="I7" s="735"/>
      <c r="J7" s="738"/>
      <c r="K7" s="741"/>
      <c r="L7" s="723"/>
      <c r="M7" s="705"/>
      <c r="N7" s="708"/>
      <c r="O7" s="711"/>
      <c r="P7" s="714"/>
      <c r="Q7" s="717"/>
      <c r="R7" s="720"/>
      <c r="S7" s="702"/>
      <c r="T7" s="723"/>
      <c r="U7" s="560"/>
      <c r="V7" s="560"/>
      <c r="W7" s="575"/>
    </row>
    <row r="8" spans="1:26" ht="18" customHeight="1" x14ac:dyDescent="0.35">
      <c r="A8" s="71"/>
      <c r="B8" s="72"/>
      <c r="C8" s="527"/>
      <c r="D8" s="730"/>
      <c r="E8" s="732"/>
      <c r="F8" s="708"/>
      <c r="G8" s="705"/>
      <c r="H8" s="723"/>
      <c r="I8" s="735"/>
      <c r="J8" s="738"/>
      <c r="K8" s="741"/>
      <c r="L8" s="723"/>
      <c r="M8" s="705"/>
      <c r="N8" s="708"/>
      <c r="O8" s="711"/>
      <c r="P8" s="714"/>
      <c r="Q8" s="717"/>
      <c r="R8" s="720"/>
      <c r="S8" s="702"/>
      <c r="T8" s="723"/>
      <c r="U8" s="560"/>
      <c r="V8" s="560"/>
      <c r="W8" s="575"/>
    </row>
    <row r="9" spans="1:26" ht="18" customHeight="1" thickBot="1" x14ac:dyDescent="0.4">
      <c r="A9" s="73"/>
      <c r="B9" s="74"/>
      <c r="C9" s="528"/>
      <c r="D9" s="731"/>
      <c r="E9" s="733"/>
      <c r="F9" s="709"/>
      <c r="G9" s="706"/>
      <c r="H9" s="724"/>
      <c r="I9" s="736"/>
      <c r="J9" s="739"/>
      <c r="K9" s="742"/>
      <c r="L9" s="724"/>
      <c r="M9" s="706"/>
      <c r="N9" s="709"/>
      <c r="O9" s="712"/>
      <c r="P9" s="715"/>
      <c r="Q9" s="718"/>
      <c r="R9" s="721"/>
      <c r="S9" s="703"/>
      <c r="T9" s="724"/>
      <c r="U9" s="561"/>
      <c r="V9" s="561"/>
      <c r="W9" s="576"/>
    </row>
    <row r="10" spans="1:26" ht="18" customHeight="1" x14ac:dyDescent="0.35">
      <c r="A10" s="69"/>
      <c r="B10" s="70"/>
      <c r="C10" s="743" t="s">
        <v>127</v>
      </c>
      <c r="D10" s="730">
        <v>30</v>
      </c>
      <c r="E10" s="732">
        <v>54</v>
      </c>
      <c r="F10" s="708"/>
      <c r="G10" s="704"/>
      <c r="H10" s="722"/>
      <c r="I10" s="734"/>
      <c r="J10" s="737"/>
      <c r="K10" s="740"/>
      <c r="L10" s="722"/>
      <c r="M10" s="704"/>
      <c r="N10" s="707"/>
      <c r="O10" s="710"/>
      <c r="P10" s="713"/>
      <c r="Q10" s="716"/>
      <c r="R10" s="719"/>
      <c r="S10" s="701"/>
      <c r="T10" s="722"/>
      <c r="U10" s="560">
        <f>SUM(F10:T13)</f>
        <v>0</v>
      </c>
      <c r="V10" s="725">
        <f>U10*D10</f>
        <v>0</v>
      </c>
      <c r="W10" s="699">
        <f>U10*E10</f>
        <v>0</v>
      </c>
    </row>
    <row r="11" spans="1:26" ht="18" customHeight="1" x14ac:dyDescent="0.35">
      <c r="A11"/>
      <c r="B11" s="72"/>
      <c r="C11" s="527"/>
      <c r="D11" s="730"/>
      <c r="E11" s="732"/>
      <c r="F11" s="708"/>
      <c r="G11" s="705"/>
      <c r="H11" s="723"/>
      <c r="I11" s="735"/>
      <c r="J11" s="738"/>
      <c r="K11" s="741"/>
      <c r="L11" s="723"/>
      <c r="M11" s="705"/>
      <c r="N11" s="708"/>
      <c r="O11" s="711"/>
      <c r="P11" s="714"/>
      <c r="Q11" s="717"/>
      <c r="R11" s="720"/>
      <c r="S11" s="702"/>
      <c r="T11" s="723"/>
      <c r="U11" s="560"/>
      <c r="V11" s="725"/>
      <c r="W11" s="699"/>
    </row>
    <row r="12" spans="1:26" ht="18" customHeight="1" x14ac:dyDescent="0.35">
      <c r="A12" s="71"/>
      <c r="B12" s="72"/>
      <c r="C12" s="527"/>
      <c r="D12" s="730"/>
      <c r="E12" s="732"/>
      <c r="F12" s="708"/>
      <c r="G12" s="705"/>
      <c r="H12" s="723"/>
      <c r="I12" s="735"/>
      <c r="J12" s="738"/>
      <c r="K12" s="741"/>
      <c r="L12" s="723"/>
      <c r="M12" s="705"/>
      <c r="N12" s="708"/>
      <c r="O12" s="711"/>
      <c r="P12" s="714"/>
      <c r="Q12" s="717"/>
      <c r="R12" s="720"/>
      <c r="S12" s="702"/>
      <c r="T12" s="723"/>
      <c r="U12" s="560"/>
      <c r="V12" s="725"/>
      <c r="W12" s="699"/>
    </row>
    <row r="13" spans="1:26" ht="18" customHeight="1" thickBot="1" x14ac:dyDescent="0.4">
      <c r="A13" s="73"/>
      <c r="B13" s="74"/>
      <c r="C13" s="528"/>
      <c r="D13" s="731"/>
      <c r="E13" s="733"/>
      <c r="F13" s="709"/>
      <c r="G13" s="706"/>
      <c r="H13" s="724"/>
      <c r="I13" s="736"/>
      <c r="J13" s="739"/>
      <c r="K13" s="742"/>
      <c r="L13" s="724"/>
      <c r="M13" s="706"/>
      <c r="N13" s="709"/>
      <c r="O13" s="712"/>
      <c r="P13" s="715"/>
      <c r="Q13" s="718"/>
      <c r="R13" s="721"/>
      <c r="S13" s="703"/>
      <c r="T13" s="724"/>
      <c r="U13" s="561"/>
      <c r="V13" s="726"/>
      <c r="W13" s="700"/>
    </row>
    <row r="14" spans="1:26" ht="18" customHeight="1" x14ac:dyDescent="0.35">
      <c r="A14" s="69"/>
      <c r="B14" s="70"/>
      <c r="C14" s="743" t="s">
        <v>128</v>
      </c>
      <c r="D14" s="730">
        <v>30</v>
      </c>
      <c r="E14" s="732">
        <v>54</v>
      </c>
      <c r="F14" s="708"/>
      <c r="G14" s="704"/>
      <c r="H14" s="722"/>
      <c r="I14" s="734"/>
      <c r="J14" s="737"/>
      <c r="K14" s="740"/>
      <c r="L14" s="722"/>
      <c r="M14" s="704"/>
      <c r="N14" s="707"/>
      <c r="O14" s="710"/>
      <c r="P14" s="713"/>
      <c r="Q14" s="716"/>
      <c r="R14" s="719"/>
      <c r="S14" s="701"/>
      <c r="T14" s="722"/>
      <c r="U14" s="560">
        <f>SUM(F14:T17)</f>
        <v>0</v>
      </c>
      <c r="V14" s="725">
        <f>U14*D14</f>
        <v>0</v>
      </c>
      <c r="W14" s="699">
        <f>U14*E14</f>
        <v>0</v>
      </c>
    </row>
    <row r="15" spans="1:26" ht="18" customHeight="1" x14ac:dyDescent="0.35">
      <c r="A15"/>
      <c r="B15" s="72"/>
      <c r="C15" s="527"/>
      <c r="D15" s="730"/>
      <c r="E15" s="732"/>
      <c r="F15" s="708"/>
      <c r="G15" s="705"/>
      <c r="H15" s="723"/>
      <c r="I15" s="735"/>
      <c r="J15" s="738"/>
      <c r="K15" s="741"/>
      <c r="L15" s="723"/>
      <c r="M15" s="705"/>
      <c r="N15" s="708"/>
      <c r="O15" s="711"/>
      <c r="P15" s="714"/>
      <c r="Q15" s="717"/>
      <c r="R15" s="720"/>
      <c r="S15" s="702"/>
      <c r="T15" s="723"/>
      <c r="U15" s="560"/>
      <c r="V15" s="725"/>
      <c r="W15" s="699"/>
    </row>
    <row r="16" spans="1:26" ht="18" customHeight="1" x14ac:dyDescent="0.35">
      <c r="A16" s="71"/>
      <c r="B16" s="72"/>
      <c r="C16" s="527"/>
      <c r="D16" s="730"/>
      <c r="E16" s="732"/>
      <c r="F16" s="708"/>
      <c r="G16" s="705"/>
      <c r="H16" s="723"/>
      <c r="I16" s="735"/>
      <c r="J16" s="738"/>
      <c r="K16" s="741"/>
      <c r="L16" s="723"/>
      <c r="M16" s="705"/>
      <c r="N16" s="708"/>
      <c r="O16" s="711"/>
      <c r="P16" s="714"/>
      <c r="Q16" s="717"/>
      <c r="R16" s="720"/>
      <c r="S16" s="702"/>
      <c r="T16" s="723"/>
      <c r="U16" s="560"/>
      <c r="V16" s="725"/>
      <c r="W16" s="699"/>
    </row>
    <row r="17" spans="1:23" ht="18" customHeight="1" thickBot="1" x14ac:dyDescent="0.4">
      <c r="A17" s="73"/>
      <c r="B17" s="74"/>
      <c r="C17" s="528"/>
      <c r="D17" s="731"/>
      <c r="E17" s="733"/>
      <c r="F17" s="709"/>
      <c r="G17" s="706"/>
      <c r="H17" s="724"/>
      <c r="I17" s="736"/>
      <c r="J17" s="739"/>
      <c r="K17" s="742"/>
      <c r="L17" s="724"/>
      <c r="M17" s="706"/>
      <c r="N17" s="709"/>
      <c r="O17" s="712"/>
      <c r="P17" s="715"/>
      <c r="Q17" s="718"/>
      <c r="R17" s="721"/>
      <c r="S17" s="703"/>
      <c r="T17" s="724"/>
      <c r="U17" s="561"/>
      <c r="V17" s="726"/>
      <c r="W17" s="700"/>
    </row>
    <row r="18" spans="1:23" s="96" customFormat="1" ht="15" customHeight="1" x14ac:dyDescent="0.5">
      <c r="A18" s="755" t="s">
        <v>53</v>
      </c>
      <c r="B18" s="756"/>
      <c r="C18" s="757"/>
      <c r="D18" s="97"/>
      <c r="E18" s="98"/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367"/>
      <c r="V18" s="367"/>
      <c r="W18" s="368"/>
    </row>
    <row r="19" spans="1:23" ht="18" customHeight="1" x14ac:dyDescent="0.35">
      <c r="A19"/>
      <c r="B19" s="70"/>
      <c r="C19" s="743" t="s">
        <v>129</v>
      </c>
      <c r="D19" s="730">
        <v>10</v>
      </c>
      <c r="E19" s="732">
        <v>50</v>
      </c>
      <c r="F19" s="708"/>
      <c r="G19" s="752"/>
      <c r="H19" s="749"/>
      <c r="I19" s="758"/>
      <c r="J19" s="750"/>
      <c r="K19" s="751"/>
      <c r="L19" s="749"/>
      <c r="M19" s="752"/>
      <c r="N19" s="753"/>
      <c r="O19" s="754"/>
      <c r="P19" s="745"/>
      <c r="Q19" s="746"/>
      <c r="R19" s="747"/>
      <c r="S19" s="748"/>
      <c r="T19" s="749"/>
      <c r="U19" s="725">
        <f>SUM(F19:T22)</f>
        <v>0</v>
      </c>
      <c r="V19" s="725">
        <f>U19*D19</f>
        <v>0</v>
      </c>
      <c r="W19" s="699">
        <f>U19*E19</f>
        <v>0</v>
      </c>
    </row>
    <row r="20" spans="1:23" ht="18" customHeight="1" x14ac:dyDescent="0.35">
      <c r="A20" s="71"/>
      <c r="B20" s="72"/>
      <c r="C20" s="527"/>
      <c r="D20" s="730"/>
      <c r="E20" s="732"/>
      <c r="F20" s="708"/>
      <c r="G20" s="705"/>
      <c r="H20" s="723"/>
      <c r="I20" s="735"/>
      <c r="J20" s="738"/>
      <c r="K20" s="741"/>
      <c r="L20" s="723"/>
      <c r="M20" s="705"/>
      <c r="N20" s="708"/>
      <c r="O20" s="711"/>
      <c r="P20" s="714"/>
      <c r="Q20" s="717"/>
      <c r="R20" s="720"/>
      <c r="S20" s="702"/>
      <c r="T20" s="723"/>
      <c r="U20" s="725"/>
      <c r="V20" s="725"/>
      <c r="W20" s="699"/>
    </row>
    <row r="21" spans="1:23" ht="18" customHeight="1" x14ac:dyDescent="0.35">
      <c r="A21" s="71"/>
      <c r="B21" s="72"/>
      <c r="C21" s="527"/>
      <c r="D21" s="730"/>
      <c r="E21" s="732"/>
      <c r="F21" s="708"/>
      <c r="G21" s="705"/>
      <c r="H21" s="723"/>
      <c r="I21" s="735"/>
      <c r="J21" s="738"/>
      <c r="K21" s="741"/>
      <c r="L21" s="723"/>
      <c r="M21" s="705"/>
      <c r="N21" s="708"/>
      <c r="O21" s="711"/>
      <c r="P21" s="714"/>
      <c r="Q21" s="717"/>
      <c r="R21" s="720"/>
      <c r="S21" s="702"/>
      <c r="T21" s="723"/>
      <c r="U21" s="725"/>
      <c r="V21" s="725"/>
      <c r="W21" s="699"/>
    </row>
    <row r="22" spans="1:23" ht="18" customHeight="1" thickBot="1" x14ac:dyDescent="0.4">
      <c r="A22" s="73"/>
      <c r="B22" s="74"/>
      <c r="C22" s="528"/>
      <c r="D22" s="731"/>
      <c r="E22" s="733"/>
      <c r="F22" s="709"/>
      <c r="G22" s="706"/>
      <c r="H22" s="724"/>
      <c r="I22" s="736"/>
      <c r="J22" s="739"/>
      <c r="K22" s="742"/>
      <c r="L22" s="724"/>
      <c r="M22" s="706"/>
      <c r="N22" s="709"/>
      <c r="O22" s="712"/>
      <c r="P22" s="715"/>
      <c r="Q22" s="718"/>
      <c r="R22" s="721"/>
      <c r="S22" s="703"/>
      <c r="T22" s="724"/>
      <c r="U22" s="726"/>
      <c r="V22" s="726"/>
      <c r="W22" s="700"/>
    </row>
    <row r="23" spans="1:23" ht="18" customHeight="1" x14ac:dyDescent="0.35">
      <c r="A23"/>
      <c r="B23" s="70"/>
      <c r="C23" s="743" t="s">
        <v>130</v>
      </c>
      <c r="D23" s="730">
        <v>10</v>
      </c>
      <c r="E23" s="732">
        <v>55</v>
      </c>
      <c r="F23" s="708"/>
      <c r="G23" s="704"/>
      <c r="H23" s="722"/>
      <c r="I23" s="734"/>
      <c r="J23" s="737"/>
      <c r="K23" s="740"/>
      <c r="L23" s="722"/>
      <c r="M23" s="704"/>
      <c r="N23" s="707"/>
      <c r="O23" s="710"/>
      <c r="P23" s="713"/>
      <c r="Q23" s="716"/>
      <c r="R23" s="719"/>
      <c r="S23" s="701"/>
      <c r="T23" s="722"/>
      <c r="U23" s="725">
        <f>SUM(F23:T26)</f>
        <v>0</v>
      </c>
      <c r="V23" s="725">
        <f>U23*D23</f>
        <v>0</v>
      </c>
      <c r="W23" s="699">
        <f>U23*E23</f>
        <v>0</v>
      </c>
    </row>
    <row r="24" spans="1:23" ht="18" customHeight="1" x14ac:dyDescent="0.35">
      <c r="A24" s="71"/>
      <c r="B24" s="72"/>
      <c r="C24" s="527"/>
      <c r="D24" s="730"/>
      <c r="E24" s="732"/>
      <c r="F24" s="708"/>
      <c r="G24" s="705"/>
      <c r="H24" s="723"/>
      <c r="I24" s="735"/>
      <c r="J24" s="738"/>
      <c r="K24" s="741"/>
      <c r="L24" s="723"/>
      <c r="M24" s="705"/>
      <c r="N24" s="708"/>
      <c r="O24" s="711"/>
      <c r="P24" s="714"/>
      <c r="Q24" s="717"/>
      <c r="R24" s="720"/>
      <c r="S24" s="702"/>
      <c r="T24" s="723"/>
      <c r="U24" s="725"/>
      <c r="V24" s="725"/>
      <c r="W24" s="699"/>
    </row>
    <row r="25" spans="1:23" ht="18" customHeight="1" x14ac:dyDescent="0.35">
      <c r="A25" s="71"/>
      <c r="B25" s="72"/>
      <c r="C25" s="527"/>
      <c r="D25" s="730"/>
      <c r="E25" s="732"/>
      <c r="F25" s="708"/>
      <c r="G25" s="705"/>
      <c r="H25" s="723"/>
      <c r="I25" s="735"/>
      <c r="J25" s="738"/>
      <c r="K25" s="741"/>
      <c r="L25" s="723"/>
      <c r="M25" s="705"/>
      <c r="N25" s="708"/>
      <c r="O25" s="711"/>
      <c r="P25" s="714"/>
      <c r="Q25" s="717"/>
      <c r="R25" s="720"/>
      <c r="S25" s="702"/>
      <c r="T25" s="723"/>
      <c r="U25" s="725"/>
      <c r="V25" s="725"/>
      <c r="W25" s="699"/>
    </row>
    <row r="26" spans="1:23" ht="18" customHeight="1" thickBot="1" x14ac:dyDescent="0.4">
      <c r="A26" s="73"/>
      <c r="B26" s="74"/>
      <c r="C26" s="528"/>
      <c r="D26" s="731"/>
      <c r="E26" s="733"/>
      <c r="F26" s="709"/>
      <c r="G26" s="706"/>
      <c r="H26" s="724"/>
      <c r="I26" s="736"/>
      <c r="J26" s="739"/>
      <c r="K26" s="742"/>
      <c r="L26" s="724"/>
      <c r="M26" s="706"/>
      <c r="N26" s="709"/>
      <c r="O26" s="712"/>
      <c r="P26" s="715"/>
      <c r="Q26" s="718"/>
      <c r="R26" s="721"/>
      <c r="S26" s="703"/>
      <c r="T26" s="724"/>
      <c r="U26" s="726"/>
      <c r="V26" s="726"/>
      <c r="W26" s="700"/>
    </row>
    <row r="27" spans="1:23" ht="18" customHeight="1" x14ac:dyDescent="0.35">
      <c r="A27"/>
      <c r="B27" s="70"/>
      <c r="C27" s="743" t="s">
        <v>131</v>
      </c>
      <c r="D27" s="730">
        <v>10</v>
      </c>
      <c r="E27" s="732">
        <v>90</v>
      </c>
      <c r="F27" s="708"/>
      <c r="G27" s="704"/>
      <c r="H27" s="722"/>
      <c r="I27" s="734"/>
      <c r="J27" s="737"/>
      <c r="K27" s="740"/>
      <c r="L27" s="722"/>
      <c r="M27" s="704"/>
      <c r="N27" s="707"/>
      <c r="O27" s="710"/>
      <c r="P27" s="713"/>
      <c r="Q27" s="716"/>
      <c r="R27" s="719"/>
      <c r="S27" s="701"/>
      <c r="T27" s="722"/>
      <c r="U27" s="725">
        <f>SUM(F27:T30)</f>
        <v>0</v>
      </c>
      <c r="V27" s="725">
        <f>U27*D27</f>
        <v>0</v>
      </c>
      <c r="W27" s="699">
        <f>U27*E27</f>
        <v>0</v>
      </c>
    </row>
    <row r="28" spans="1:23" ht="18" customHeight="1" x14ac:dyDescent="0.35">
      <c r="A28" s="71"/>
      <c r="B28" s="72"/>
      <c r="C28" s="527"/>
      <c r="D28" s="730"/>
      <c r="E28" s="732"/>
      <c r="F28" s="708"/>
      <c r="G28" s="705"/>
      <c r="H28" s="723"/>
      <c r="I28" s="735"/>
      <c r="J28" s="738"/>
      <c r="K28" s="741"/>
      <c r="L28" s="723"/>
      <c r="M28" s="705"/>
      <c r="N28" s="708"/>
      <c r="O28" s="711"/>
      <c r="P28" s="714"/>
      <c r="Q28" s="717"/>
      <c r="R28" s="720"/>
      <c r="S28" s="702"/>
      <c r="T28" s="723"/>
      <c r="U28" s="725"/>
      <c r="V28" s="725"/>
      <c r="W28" s="699"/>
    </row>
    <row r="29" spans="1:23" ht="18" customHeight="1" x14ac:dyDescent="0.35">
      <c r="A29" s="71"/>
      <c r="B29" s="72"/>
      <c r="C29" s="527"/>
      <c r="D29" s="730"/>
      <c r="E29" s="732"/>
      <c r="F29" s="708"/>
      <c r="G29" s="705"/>
      <c r="H29" s="723"/>
      <c r="I29" s="735"/>
      <c r="J29" s="738"/>
      <c r="K29" s="741"/>
      <c r="L29" s="723"/>
      <c r="M29" s="705"/>
      <c r="N29" s="708"/>
      <c r="O29" s="711"/>
      <c r="P29" s="714"/>
      <c r="Q29" s="717"/>
      <c r="R29" s="720"/>
      <c r="S29" s="702"/>
      <c r="T29" s="723"/>
      <c r="U29" s="725"/>
      <c r="V29" s="725"/>
      <c r="W29" s="699"/>
    </row>
    <row r="30" spans="1:23" ht="18" customHeight="1" thickBot="1" x14ac:dyDescent="0.4">
      <c r="A30" s="73"/>
      <c r="B30" s="74"/>
      <c r="C30" s="528"/>
      <c r="D30" s="731"/>
      <c r="E30" s="733"/>
      <c r="F30" s="709"/>
      <c r="G30" s="706"/>
      <c r="H30" s="724"/>
      <c r="I30" s="736"/>
      <c r="J30" s="739"/>
      <c r="K30" s="742"/>
      <c r="L30" s="724"/>
      <c r="M30" s="706"/>
      <c r="N30" s="709"/>
      <c r="O30" s="712"/>
      <c r="P30" s="715"/>
      <c r="Q30" s="718"/>
      <c r="R30" s="721"/>
      <c r="S30" s="703"/>
      <c r="T30" s="724"/>
      <c r="U30" s="726"/>
      <c r="V30" s="726"/>
      <c r="W30" s="700"/>
    </row>
    <row r="31" spans="1:23" ht="18" customHeight="1" x14ac:dyDescent="0.35">
      <c r="A31"/>
      <c r="B31" s="70"/>
      <c r="C31" s="743" t="s">
        <v>132</v>
      </c>
      <c r="D31" s="730">
        <v>15</v>
      </c>
      <c r="E31" s="732">
        <v>120</v>
      </c>
      <c r="F31" s="708"/>
      <c r="G31" s="704"/>
      <c r="H31" s="722"/>
      <c r="I31" s="734"/>
      <c r="J31" s="737"/>
      <c r="K31" s="740"/>
      <c r="L31" s="722"/>
      <c r="M31" s="704"/>
      <c r="N31" s="707"/>
      <c r="O31" s="710"/>
      <c r="P31" s="713"/>
      <c r="Q31" s="716"/>
      <c r="R31" s="719"/>
      <c r="S31" s="701"/>
      <c r="T31" s="722"/>
      <c r="U31" s="725">
        <f>SUM(F31:T34)</f>
        <v>0</v>
      </c>
      <c r="V31" s="725">
        <f>U31*D31</f>
        <v>0</v>
      </c>
      <c r="W31" s="699">
        <f>U31*E31</f>
        <v>0</v>
      </c>
    </row>
    <row r="32" spans="1:23" ht="18" customHeight="1" x14ac:dyDescent="0.35">
      <c r="A32" s="71"/>
      <c r="B32" s="72"/>
      <c r="C32" s="527"/>
      <c r="D32" s="730"/>
      <c r="E32" s="732"/>
      <c r="F32" s="708"/>
      <c r="G32" s="705"/>
      <c r="H32" s="723"/>
      <c r="I32" s="735"/>
      <c r="J32" s="738"/>
      <c r="K32" s="741"/>
      <c r="L32" s="723"/>
      <c r="M32" s="705"/>
      <c r="N32" s="708"/>
      <c r="O32" s="711"/>
      <c r="P32" s="714"/>
      <c r="Q32" s="717"/>
      <c r="R32" s="720"/>
      <c r="S32" s="702"/>
      <c r="T32" s="723"/>
      <c r="U32" s="725"/>
      <c r="V32" s="725"/>
      <c r="W32" s="699"/>
    </row>
    <row r="33" spans="1:23" ht="18" customHeight="1" x14ac:dyDescent="0.35">
      <c r="A33" s="71"/>
      <c r="B33" s="72"/>
      <c r="C33" s="527"/>
      <c r="D33" s="730"/>
      <c r="E33" s="732"/>
      <c r="F33" s="708"/>
      <c r="G33" s="705"/>
      <c r="H33" s="723"/>
      <c r="I33" s="735"/>
      <c r="J33" s="738"/>
      <c r="K33" s="741"/>
      <c r="L33" s="723"/>
      <c r="M33" s="705"/>
      <c r="N33" s="708"/>
      <c r="O33" s="711"/>
      <c r="P33" s="714"/>
      <c r="Q33" s="717"/>
      <c r="R33" s="720"/>
      <c r="S33" s="702"/>
      <c r="T33" s="723"/>
      <c r="U33" s="725"/>
      <c r="V33" s="725"/>
      <c r="W33" s="699"/>
    </row>
    <row r="34" spans="1:23" ht="18" customHeight="1" thickBot="1" x14ac:dyDescent="0.4">
      <c r="A34" s="73"/>
      <c r="B34" s="74"/>
      <c r="C34" s="528"/>
      <c r="D34" s="731"/>
      <c r="E34" s="733"/>
      <c r="F34" s="709"/>
      <c r="G34" s="706"/>
      <c r="H34" s="724"/>
      <c r="I34" s="736"/>
      <c r="J34" s="739"/>
      <c r="K34" s="742"/>
      <c r="L34" s="724"/>
      <c r="M34" s="706"/>
      <c r="N34" s="709"/>
      <c r="O34" s="712"/>
      <c r="P34" s="715"/>
      <c r="Q34" s="718"/>
      <c r="R34" s="721"/>
      <c r="S34" s="703"/>
      <c r="T34" s="724"/>
      <c r="U34" s="726"/>
      <c r="V34" s="726"/>
      <c r="W34" s="700"/>
    </row>
    <row r="35" spans="1:23" ht="18" customHeight="1" x14ac:dyDescent="0.35">
      <c r="A35"/>
      <c r="B35" s="70"/>
      <c r="C35" s="743" t="s">
        <v>133</v>
      </c>
      <c r="D35" s="730">
        <v>6</v>
      </c>
      <c r="E35" s="732">
        <v>120</v>
      </c>
      <c r="F35" s="708"/>
      <c r="G35" s="704"/>
      <c r="H35" s="722"/>
      <c r="I35" s="734"/>
      <c r="J35" s="737"/>
      <c r="K35" s="740"/>
      <c r="L35" s="722"/>
      <c r="M35" s="704"/>
      <c r="N35" s="707"/>
      <c r="O35" s="710"/>
      <c r="P35" s="713"/>
      <c r="Q35" s="716"/>
      <c r="R35" s="719"/>
      <c r="S35" s="701"/>
      <c r="T35" s="722"/>
      <c r="U35" s="725">
        <f>SUM(F35:T38)</f>
        <v>0</v>
      </c>
      <c r="V35" s="725">
        <f>U35*D35</f>
        <v>0</v>
      </c>
      <c r="W35" s="699">
        <f>U35*E35</f>
        <v>0</v>
      </c>
    </row>
    <row r="36" spans="1:23" ht="18" customHeight="1" x14ac:dyDescent="0.35">
      <c r="A36" s="71"/>
      <c r="B36" s="72"/>
      <c r="C36" s="527"/>
      <c r="D36" s="730"/>
      <c r="E36" s="732"/>
      <c r="F36" s="708"/>
      <c r="G36" s="705"/>
      <c r="H36" s="723"/>
      <c r="I36" s="735"/>
      <c r="J36" s="738"/>
      <c r="K36" s="741"/>
      <c r="L36" s="723"/>
      <c r="M36" s="705"/>
      <c r="N36" s="708"/>
      <c r="O36" s="711"/>
      <c r="P36" s="714"/>
      <c r="Q36" s="717"/>
      <c r="R36" s="720"/>
      <c r="S36" s="702"/>
      <c r="T36" s="723"/>
      <c r="U36" s="725"/>
      <c r="V36" s="725"/>
      <c r="W36" s="699"/>
    </row>
    <row r="37" spans="1:23" ht="18" customHeight="1" x14ac:dyDescent="0.35">
      <c r="A37" s="71"/>
      <c r="B37" s="72"/>
      <c r="C37" s="527"/>
      <c r="D37" s="730"/>
      <c r="E37" s="732"/>
      <c r="F37" s="708"/>
      <c r="G37" s="705"/>
      <c r="H37" s="723"/>
      <c r="I37" s="735"/>
      <c r="J37" s="738"/>
      <c r="K37" s="741"/>
      <c r="L37" s="723"/>
      <c r="M37" s="705"/>
      <c r="N37" s="708"/>
      <c r="O37" s="711"/>
      <c r="P37" s="714"/>
      <c r="Q37" s="717"/>
      <c r="R37" s="720"/>
      <c r="S37" s="702"/>
      <c r="T37" s="723"/>
      <c r="U37" s="725"/>
      <c r="V37" s="725"/>
      <c r="W37" s="699"/>
    </row>
    <row r="38" spans="1:23" ht="18" customHeight="1" thickBot="1" x14ac:dyDescent="0.4">
      <c r="A38" s="73"/>
      <c r="B38" s="74"/>
      <c r="C38" s="528"/>
      <c r="D38" s="731"/>
      <c r="E38" s="733"/>
      <c r="F38" s="709"/>
      <c r="G38" s="706"/>
      <c r="H38" s="724"/>
      <c r="I38" s="736"/>
      <c r="J38" s="739"/>
      <c r="K38" s="742"/>
      <c r="L38" s="724"/>
      <c r="M38" s="706"/>
      <c r="N38" s="709"/>
      <c r="O38" s="712"/>
      <c r="P38" s="715"/>
      <c r="Q38" s="718"/>
      <c r="R38" s="721"/>
      <c r="S38" s="703"/>
      <c r="T38" s="724"/>
      <c r="U38" s="726"/>
      <c r="V38" s="726"/>
      <c r="W38" s="700"/>
    </row>
    <row r="39" spans="1:23" ht="18" customHeight="1" x14ac:dyDescent="0.35">
      <c r="A39"/>
      <c r="B39" s="70"/>
      <c r="C39" s="743" t="s">
        <v>134</v>
      </c>
      <c r="D39" s="730">
        <v>6</v>
      </c>
      <c r="E39" s="732">
        <v>45</v>
      </c>
      <c r="F39" s="708"/>
      <c r="G39" s="704"/>
      <c r="H39" s="722"/>
      <c r="I39" s="734"/>
      <c r="J39" s="737"/>
      <c r="K39" s="740"/>
      <c r="L39" s="722"/>
      <c r="M39" s="704"/>
      <c r="N39" s="707"/>
      <c r="O39" s="710"/>
      <c r="P39" s="713"/>
      <c r="Q39" s="716"/>
      <c r="R39" s="719"/>
      <c r="S39" s="701"/>
      <c r="T39" s="722"/>
      <c r="U39" s="725">
        <f>SUM(F39:T42)</f>
        <v>0</v>
      </c>
      <c r="V39" s="725">
        <f>U39*D39</f>
        <v>0</v>
      </c>
      <c r="W39" s="699">
        <f>U39*E39</f>
        <v>0</v>
      </c>
    </row>
    <row r="40" spans="1:23" ht="18" customHeight="1" x14ac:dyDescent="0.35">
      <c r="A40" s="71"/>
      <c r="B40" s="72"/>
      <c r="C40" s="527"/>
      <c r="D40" s="730"/>
      <c r="E40" s="732"/>
      <c r="F40" s="708"/>
      <c r="G40" s="705"/>
      <c r="H40" s="723"/>
      <c r="I40" s="735"/>
      <c r="J40" s="738"/>
      <c r="K40" s="741"/>
      <c r="L40" s="723"/>
      <c r="M40" s="705"/>
      <c r="N40" s="708"/>
      <c r="O40" s="711"/>
      <c r="P40" s="714"/>
      <c r="Q40" s="717"/>
      <c r="R40" s="720"/>
      <c r="S40" s="702"/>
      <c r="T40" s="723"/>
      <c r="U40" s="725"/>
      <c r="V40" s="725"/>
      <c r="W40" s="699"/>
    </row>
    <row r="41" spans="1:23" ht="18" customHeight="1" x14ac:dyDescent="0.35">
      <c r="A41" s="71"/>
      <c r="B41" s="72"/>
      <c r="C41" s="527"/>
      <c r="D41" s="730"/>
      <c r="E41" s="732"/>
      <c r="F41" s="708"/>
      <c r="G41" s="705"/>
      <c r="H41" s="723"/>
      <c r="I41" s="735"/>
      <c r="J41" s="738"/>
      <c r="K41" s="741"/>
      <c r="L41" s="723"/>
      <c r="M41" s="705"/>
      <c r="N41" s="708"/>
      <c r="O41" s="711"/>
      <c r="P41" s="714"/>
      <c r="Q41" s="717"/>
      <c r="R41" s="720"/>
      <c r="S41" s="702"/>
      <c r="T41" s="723"/>
      <c r="U41" s="725"/>
      <c r="V41" s="725"/>
      <c r="W41" s="699"/>
    </row>
    <row r="42" spans="1:23" ht="18" customHeight="1" thickBot="1" x14ac:dyDescent="0.4">
      <c r="A42" s="73"/>
      <c r="B42" s="74"/>
      <c r="C42" s="528"/>
      <c r="D42" s="731"/>
      <c r="E42" s="733"/>
      <c r="F42" s="709"/>
      <c r="G42" s="706"/>
      <c r="H42" s="724"/>
      <c r="I42" s="736"/>
      <c r="J42" s="739"/>
      <c r="K42" s="742"/>
      <c r="L42" s="724"/>
      <c r="M42" s="706"/>
      <c r="N42" s="709"/>
      <c r="O42" s="712"/>
      <c r="P42" s="715"/>
      <c r="Q42" s="718"/>
      <c r="R42" s="721"/>
      <c r="S42" s="703"/>
      <c r="T42" s="724"/>
      <c r="U42" s="726"/>
      <c r="V42" s="726"/>
      <c r="W42" s="700"/>
    </row>
    <row r="43" spans="1:23" s="96" customFormat="1" ht="15" customHeight="1" x14ac:dyDescent="0.5">
      <c r="A43" s="755" t="s">
        <v>54</v>
      </c>
      <c r="B43" s="756"/>
      <c r="C43" s="757"/>
      <c r="D43" s="97"/>
      <c r="E43" s="98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367"/>
      <c r="V43" s="367"/>
      <c r="W43" s="368"/>
    </row>
    <row r="44" spans="1:23" ht="18" customHeight="1" x14ac:dyDescent="0.35">
      <c r="A44"/>
      <c r="B44" s="70"/>
      <c r="C44" s="743" t="s">
        <v>135</v>
      </c>
      <c r="D44" s="730">
        <v>12</v>
      </c>
      <c r="E44" s="732">
        <v>95</v>
      </c>
      <c r="F44" s="708"/>
      <c r="G44" s="752"/>
      <c r="H44" s="749"/>
      <c r="I44" s="758"/>
      <c r="J44" s="750"/>
      <c r="K44" s="751"/>
      <c r="L44" s="749"/>
      <c r="M44" s="752"/>
      <c r="N44" s="753"/>
      <c r="O44" s="754"/>
      <c r="P44" s="745"/>
      <c r="Q44" s="746"/>
      <c r="R44" s="747"/>
      <c r="S44" s="748"/>
      <c r="T44" s="749"/>
      <c r="U44" s="725">
        <f>SUM(F44:T47)</f>
        <v>0</v>
      </c>
      <c r="V44" s="725">
        <f>U44*D44</f>
        <v>0</v>
      </c>
      <c r="W44" s="699">
        <f>U44*E44</f>
        <v>0</v>
      </c>
    </row>
    <row r="45" spans="1:23" ht="18" customHeight="1" x14ac:dyDescent="0.35">
      <c r="A45" s="71"/>
      <c r="B45" s="72"/>
      <c r="C45" s="527"/>
      <c r="D45" s="730"/>
      <c r="E45" s="732"/>
      <c r="F45" s="708"/>
      <c r="G45" s="705"/>
      <c r="H45" s="723"/>
      <c r="I45" s="735"/>
      <c r="J45" s="738"/>
      <c r="K45" s="741"/>
      <c r="L45" s="723"/>
      <c r="M45" s="705"/>
      <c r="N45" s="708"/>
      <c r="O45" s="711"/>
      <c r="P45" s="714"/>
      <c r="Q45" s="717"/>
      <c r="R45" s="720"/>
      <c r="S45" s="702"/>
      <c r="T45" s="723"/>
      <c r="U45" s="725"/>
      <c r="V45" s="725"/>
      <c r="W45" s="699"/>
    </row>
    <row r="46" spans="1:23" ht="18" customHeight="1" x14ac:dyDescent="0.35">
      <c r="A46" s="71"/>
      <c r="B46" s="72"/>
      <c r="C46" s="527"/>
      <c r="D46" s="730"/>
      <c r="E46" s="732"/>
      <c r="F46" s="708"/>
      <c r="G46" s="705"/>
      <c r="H46" s="723"/>
      <c r="I46" s="735"/>
      <c r="J46" s="738"/>
      <c r="K46" s="741"/>
      <c r="L46" s="723"/>
      <c r="M46" s="705"/>
      <c r="N46" s="708"/>
      <c r="O46" s="711"/>
      <c r="P46" s="714"/>
      <c r="Q46" s="717"/>
      <c r="R46" s="720"/>
      <c r="S46" s="702"/>
      <c r="T46" s="723"/>
      <c r="U46" s="725"/>
      <c r="V46" s="725"/>
      <c r="W46" s="699"/>
    </row>
    <row r="47" spans="1:23" ht="18" customHeight="1" thickBot="1" x14ac:dyDescent="0.4">
      <c r="A47" s="73"/>
      <c r="B47" s="74"/>
      <c r="C47" s="528"/>
      <c r="D47" s="731"/>
      <c r="E47" s="733"/>
      <c r="F47" s="709"/>
      <c r="G47" s="706"/>
      <c r="H47" s="724"/>
      <c r="I47" s="736"/>
      <c r="J47" s="739"/>
      <c r="K47" s="742"/>
      <c r="L47" s="724"/>
      <c r="M47" s="706"/>
      <c r="N47" s="709"/>
      <c r="O47" s="712"/>
      <c r="P47" s="715"/>
      <c r="Q47" s="718"/>
      <c r="R47" s="721"/>
      <c r="S47" s="703"/>
      <c r="T47" s="724"/>
      <c r="U47" s="726"/>
      <c r="V47" s="726"/>
      <c r="W47" s="700"/>
    </row>
    <row r="48" spans="1:23" ht="18" customHeight="1" x14ac:dyDescent="0.35">
      <c r="A48" s="69"/>
      <c r="B48" s="70"/>
      <c r="C48" s="743" t="s">
        <v>136</v>
      </c>
      <c r="D48" s="730">
        <v>15</v>
      </c>
      <c r="E48" s="732">
        <v>62</v>
      </c>
      <c r="F48" s="708"/>
      <c r="G48" s="704"/>
      <c r="H48" s="722"/>
      <c r="I48" s="734"/>
      <c r="J48" s="737"/>
      <c r="K48" s="740"/>
      <c r="L48" s="722"/>
      <c r="M48" s="704"/>
      <c r="N48" s="707"/>
      <c r="O48" s="710"/>
      <c r="P48" s="713"/>
      <c r="Q48" s="716"/>
      <c r="R48" s="719"/>
      <c r="S48" s="701"/>
      <c r="T48" s="722"/>
      <c r="U48" s="725">
        <f>SUM(F48:T51)</f>
        <v>0</v>
      </c>
      <c r="V48" s="725">
        <f>U48*D48</f>
        <v>0</v>
      </c>
      <c r="W48" s="699">
        <f>U48*E48</f>
        <v>0</v>
      </c>
    </row>
    <row r="49" spans="1:23" ht="18" customHeight="1" x14ac:dyDescent="0.35">
      <c r="A49"/>
      <c r="B49" s="72"/>
      <c r="C49" s="527"/>
      <c r="D49" s="730"/>
      <c r="E49" s="732"/>
      <c r="F49" s="708"/>
      <c r="G49" s="705"/>
      <c r="H49" s="723"/>
      <c r="I49" s="735"/>
      <c r="J49" s="738"/>
      <c r="K49" s="741"/>
      <c r="L49" s="723"/>
      <c r="M49" s="705"/>
      <c r="N49" s="708"/>
      <c r="O49" s="711"/>
      <c r="P49" s="714"/>
      <c r="Q49" s="717"/>
      <c r="R49" s="720"/>
      <c r="S49" s="702"/>
      <c r="T49" s="723"/>
      <c r="U49" s="725"/>
      <c r="V49" s="725"/>
      <c r="W49" s="699"/>
    </row>
    <row r="50" spans="1:23" ht="18" customHeight="1" x14ac:dyDescent="0.35">
      <c r="A50" s="71"/>
      <c r="B50" s="72"/>
      <c r="C50" s="527"/>
      <c r="D50" s="730"/>
      <c r="E50" s="732"/>
      <c r="F50" s="708"/>
      <c r="G50" s="705"/>
      <c r="H50" s="723"/>
      <c r="I50" s="735"/>
      <c r="J50" s="738"/>
      <c r="K50" s="741"/>
      <c r="L50" s="723"/>
      <c r="M50" s="705"/>
      <c r="N50" s="708"/>
      <c r="O50" s="711"/>
      <c r="P50" s="714"/>
      <c r="Q50" s="717"/>
      <c r="R50" s="720"/>
      <c r="S50" s="702"/>
      <c r="T50" s="723"/>
      <c r="U50" s="725"/>
      <c r="V50" s="725"/>
      <c r="W50" s="699"/>
    </row>
    <row r="51" spans="1:23" ht="18" customHeight="1" thickBot="1" x14ac:dyDescent="0.4">
      <c r="A51" s="73"/>
      <c r="B51" s="74"/>
      <c r="C51" s="528"/>
      <c r="D51" s="731"/>
      <c r="E51" s="733"/>
      <c r="F51" s="709"/>
      <c r="G51" s="706"/>
      <c r="H51" s="724"/>
      <c r="I51" s="736"/>
      <c r="J51" s="739"/>
      <c r="K51" s="742"/>
      <c r="L51" s="724"/>
      <c r="M51" s="706"/>
      <c r="N51" s="709"/>
      <c r="O51" s="712"/>
      <c r="P51" s="715"/>
      <c r="Q51" s="718"/>
      <c r="R51" s="721"/>
      <c r="S51" s="703"/>
      <c r="T51" s="724"/>
      <c r="U51" s="726"/>
      <c r="V51" s="726"/>
      <c r="W51" s="700"/>
    </row>
    <row r="52" spans="1:23" ht="18" customHeight="1" x14ac:dyDescent="0.35">
      <c r="A52"/>
      <c r="B52" s="70"/>
      <c r="C52" s="743" t="s">
        <v>137</v>
      </c>
      <c r="D52" s="730">
        <v>10</v>
      </c>
      <c r="E52" s="732">
        <v>90</v>
      </c>
      <c r="F52" s="708"/>
      <c r="G52" s="704"/>
      <c r="H52" s="722"/>
      <c r="I52" s="734"/>
      <c r="J52" s="737"/>
      <c r="K52" s="740"/>
      <c r="L52" s="722"/>
      <c r="M52" s="704"/>
      <c r="N52" s="707"/>
      <c r="O52" s="710"/>
      <c r="P52" s="713"/>
      <c r="Q52" s="716"/>
      <c r="R52" s="719"/>
      <c r="S52" s="701"/>
      <c r="T52" s="722"/>
      <c r="U52" s="725">
        <f>SUM(F52:T55)</f>
        <v>0</v>
      </c>
      <c r="V52" s="725">
        <f>U52*D52</f>
        <v>0</v>
      </c>
      <c r="W52" s="699">
        <f>U52*E52</f>
        <v>0</v>
      </c>
    </row>
    <row r="53" spans="1:23" ht="18" customHeight="1" x14ac:dyDescent="0.35">
      <c r="A53" s="71"/>
      <c r="B53" s="72"/>
      <c r="C53" s="527"/>
      <c r="D53" s="730"/>
      <c r="E53" s="732"/>
      <c r="F53" s="708"/>
      <c r="G53" s="705"/>
      <c r="H53" s="723"/>
      <c r="I53" s="735"/>
      <c r="J53" s="738"/>
      <c r="K53" s="741"/>
      <c r="L53" s="723"/>
      <c r="M53" s="705"/>
      <c r="N53" s="708"/>
      <c r="O53" s="711"/>
      <c r="P53" s="714"/>
      <c r="Q53" s="717"/>
      <c r="R53" s="720"/>
      <c r="S53" s="702"/>
      <c r="T53" s="723"/>
      <c r="U53" s="725"/>
      <c r="V53" s="725"/>
      <c r="W53" s="699"/>
    </row>
    <row r="54" spans="1:23" ht="18" customHeight="1" x14ac:dyDescent="0.35">
      <c r="A54" s="71"/>
      <c r="B54" s="72"/>
      <c r="C54" s="527"/>
      <c r="D54" s="730"/>
      <c r="E54" s="732"/>
      <c r="F54" s="708"/>
      <c r="G54" s="705"/>
      <c r="H54" s="723"/>
      <c r="I54" s="735"/>
      <c r="J54" s="738"/>
      <c r="K54" s="741"/>
      <c r="L54" s="723"/>
      <c r="M54" s="705"/>
      <c r="N54" s="708"/>
      <c r="O54" s="711"/>
      <c r="P54" s="714"/>
      <c r="Q54" s="717"/>
      <c r="R54" s="720"/>
      <c r="S54" s="702"/>
      <c r="T54" s="723"/>
      <c r="U54" s="725"/>
      <c r="V54" s="725"/>
      <c r="W54" s="699"/>
    </row>
    <row r="55" spans="1:23" ht="18" customHeight="1" thickBot="1" x14ac:dyDescent="0.4">
      <c r="A55" s="73"/>
      <c r="B55" s="74"/>
      <c r="C55" s="528"/>
      <c r="D55" s="731"/>
      <c r="E55" s="733"/>
      <c r="F55" s="709"/>
      <c r="G55" s="706"/>
      <c r="H55" s="724"/>
      <c r="I55" s="736"/>
      <c r="J55" s="739"/>
      <c r="K55" s="742"/>
      <c r="L55" s="724"/>
      <c r="M55" s="706"/>
      <c r="N55" s="709"/>
      <c r="O55" s="712"/>
      <c r="P55" s="715"/>
      <c r="Q55" s="718"/>
      <c r="R55" s="721"/>
      <c r="S55" s="703"/>
      <c r="T55" s="724"/>
      <c r="U55" s="726"/>
      <c r="V55" s="726"/>
      <c r="W55" s="700"/>
    </row>
    <row r="56" spans="1:23" s="96" customFormat="1" ht="15" customHeight="1" x14ac:dyDescent="0.5">
      <c r="A56" s="755" t="s">
        <v>55</v>
      </c>
      <c r="B56" s="756"/>
      <c r="C56" s="757"/>
      <c r="D56" s="97"/>
      <c r="E56" s="98"/>
      <c r="F56" s="99"/>
      <c r="G56" s="99"/>
      <c r="H56" s="99"/>
      <c r="I56" s="99"/>
      <c r="J56" s="99"/>
      <c r="K56" s="99"/>
      <c r="L56" s="99"/>
      <c r="M56" s="99"/>
      <c r="N56" s="99"/>
      <c r="O56" s="99"/>
      <c r="P56" s="99"/>
      <c r="Q56" s="99"/>
      <c r="R56" s="99"/>
      <c r="S56" s="99"/>
      <c r="T56" s="99"/>
      <c r="U56" s="367"/>
      <c r="V56" s="367"/>
      <c r="W56" s="368"/>
    </row>
    <row r="57" spans="1:23" ht="18" customHeight="1" x14ac:dyDescent="0.35">
      <c r="A57"/>
      <c r="B57" s="70"/>
      <c r="C57" s="743" t="s">
        <v>138</v>
      </c>
      <c r="D57" s="730">
        <v>10</v>
      </c>
      <c r="E57" s="732">
        <v>70</v>
      </c>
      <c r="F57" s="708"/>
      <c r="G57" s="752"/>
      <c r="H57" s="749"/>
      <c r="I57" s="758"/>
      <c r="J57" s="750"/>
      <c r="K57" s="751"/>
      <c r="L57" s="749"/>
      <c r="M57" s="752"/>
      <c r="N57" s="753"/>
      <c r="O57" s="754"/>
      <c r="P57" s="745"/>
      <c r="Q57" s="746"/>
      <c r="R57" s="747"/>
      <c r="S57" s="748"/>
      <c r="T57" s="749"/>
      <c r="U57" s="760">
        <f>SUM(F57:T60)</f>
        <v>0</v>
      </c>
      <c r="V57" s="725">
        <f>U57*D57</f>
        <v>0</v>
      </c>
      <c r="W57" s="699">
        <f>U57*E57</f>
        <v>0</v>
      </c>
    </row>
    <row r="58" spans="1:23" ht="18" customHeight="1" x14ac:dyDescent="0.35">
      <c r="A58" s="71"/>
      <c r="B58" s="72"/>
      <c r="C58" s="527"/>
      <c r="D58" s="730"/>
      <c r="E58" s="732"/>
      <c r="F58" s="708"/>
      <c r="G58" s="705"/>
      <c r="H58" s="723"/>
      <c r="I58" s="735"/>
      <c r="J58" s="738"/>
      <c r="K58" s="741"/>
      <c r="L58" s="723"/>
      <c r="M58" s="705"/>
      <c r="N58" s="708"/>
      <c r="O58" s="711"/>
      <c r="P58" s="714"/>
      <c r="Q58" s="717"/>
      <c r="R58" s="720"/>
      <c r="S58" s="702"/>
      <c r="T58" s="723"/>
      <c r="U58" s="725"/>
      <c r="V58" s="725"/>
      <c r="W58" s="699"/>
    </row>
    <row r="59" spans="1:23" ht="18" customHeight="1" x14ac:dyDescent="0.35">
      <c r="A59" s="71"/>
      <c r="B59" s="72"/>
      <c r="C59" s="527"/>
      <c r="D59" s="730"/>
      <c r="E59" s="732"/>
      <c r="F59" s="708"/>
      <c r="G59" s="705"/>
      <c r="H59" s="723"/>
      <c r="I59" s="735"/>
      <c r="J59" s="738"/>
      <c r="K59" s="741"/>
      <c r="L59" s="723"/>
      <c r="M59" s="705"/>
      <c r="N59" s="708"/>
      <c r="O59" s="711"/>
      <c r="P59" s="714"/>
      <c r="Q59" s="717"/>
      <c r="R59" s="720"/>
      <c r="S59" s="702"/>
      <c r="T59" s="723"/>
      <c r="U59" s="725"/>
      <c r="V59" s="725"/>
      <c r="W59" s="699"/>
    </row>
    <row r="60" spans="1:23" ht="18" customHeight="1" thickBot="1" x14ac:dyDescent="0.4">
      <c r="A60" s="73"/>
      <c r="B60" s="74"/>
      <c r="C60" s="528"/>
      <c r="D60" s="731"/>
      <c r="E60" s="733"/>
      <c r="F60" s="709"/>
      <c r="G60" s="706"/>
      <c r="H60" s="724"/>
      <c r="I60" s="736"/>
      <c r="J60" s="739"/>
      <c r="K60" s="742"/>
      <c r="L60" s="724"/>
      <c r="M60" s="706"/>
      <c r="N60" s="709"/>
      <c r="O60" s="712"/>
      <c r="P60" s="715"/>
      <c r="Q60" s="718"/>
      <c r="R60" s="721"/>
      <c r="S60" s="703"/>
      <c r="T60" s="724"/>
      <c r="U60" s="726"/>
      <c r="V60" s="726"/>
      <c r="W60" s="700"/>
    </row>
    <row r="61" spans="1:23" ht="18" customHeight="1" x14ac:dyDescent="0.35">
      <c r="A61" s="69"/>
      <c r="B61" s="70"/>
      <c r="C61" s="743" t="s">
        <v>139</v>
      </c>
      <c r="D61" s="730">
        <v>10</v>
      </c>
      <c r="E61" s="732">
        <v>80</v>
      </c>
      <c r="F61" s="708"/>
      <c r="G61" s="704"/>
      <c r="H61" s="722"/>
      <c r="I61" s="734"/>
      <c r="J61" s="737"/>
      <c r="K61" s="740"/>
      <c r="L61" s="722"/>
      <c r="M61" s="704"/>
      <c r="N61" s="707"/>
      <c r="O61" s="710"/>
      <c r="P61" s="713"/>
      <c r="Q61" s="716"/>
      <c r="R61" s="719"/>
      <c r="S61" s="701"/>
      <c r="T61" s="722"/>
      <c r="U61" s="759">
        <f>SUM(F61:T64)</f>
        <v>0</v>
      </c>
      <c r="V61" s="725">
        <f>U61*D61</f>
        <v>0</v>
      </c>
      <c r="W61" s="699">
        <f>U61*E61</f>
        <v>0</v>
      </c>
    </row>
    <row r="62" spans="1:23" ht="18" customHeight="1" x14ac:dyDescent="0.35">
      <c r="A62"/>
      <c r="B62" s="72"/>
      <c r="C62" s="527"/>
      <c r="D62" s="730"/>
      <c r="E62" s="732"/>
      <c r="F62" s="708"/>
      <c r="G62" s="705"/>
      <c r="H62" s="723"/>
      <c r="I62" s="735"/>
      <c r="J62" s="738"/>
      <c r="K62" s="741"/>
      <c r="L62" s="723"/>
      <c r="M62" s="705"/>
      <c r="N62" s="708"/>
      <c r="O62" s="711"/>
      <c r="P62" s="714"/>
      <c r="Q62" s="717"/>
      <c r="R62" s="720"/>
      <c r="S62" s="702"/>
      <c r="T62" s="723"/>
      <c r="U62" s="725"/>
      <c r="V62" s="725"/>
      <c r="W62" s="699"/>
    </row>
    <row r="63" spans="1:23" ht="18" customHeight="1" x14ac:dyDescent="0.35">
      <c r="A63" s="71"/>
      <c r="B63" s="72"/>
      <c r="C63" s="527"/>
      <c r="D63" s="730"/>
      <c r="E63" s="732"/>
      <c r="F63" s="708"/>
      <c r="G63" s="705"/>
      <c r="H63" s="723"/>
      <c r="I63" s="735"/>
      <c r="J63" s="738"/>
      <c r="K63" s="741"/>
      <c r="L63" s="723"/>
      <c r="M63" s="705"/>
      <c r="N63" s="708"/>
      <c r="O63" s="711"/>
      <c r="P63" s="714"/>
      <c r="Q63" s="717"/>
      <c r="R63" s="720"/>
      <c r="S63" s="702"/>
      <c r="T63" s="723"/>
      <c r="U63" s="725"/>
      <c r="V63" s="725"/>
      <c r="W63" s="699"/>
    </row>
    <row r="64" spans="1:23" ht="18" customHeight="1" thickBot="1" x14ac:dyDescent="0.4">
      <c r="A64" s="73"/>
      <c r="B64" s="74"/>
      <c r="C64" s="528"/>
      <c r="D64" s="731"/>
      <c r="E64" s="733"/>
      <c r="F64" s="709"/>
      <c r="G64" s="706"/>
      <c r="H64" s="724"/>
      <c r="I64" s="736"/>
      <c r="J64" s="739"/>
      <c r="K64" s="742"/>
      <c r="L64" s="724"/>
      <c r="M64" s="706"/>
      <c r="N64" s="709"/>
      <c r="O64" s="712"/>
      <c r="P64" s="715"/>
      <c r="Q64" s="718"/>
      <c r="R64" s="721"/>
      <c r="S64" s="703"/>
      <c r="T64" s="724"/>
      <c r="U64" s="726"/>
      <c r="V64" s="726"/>
      <c r="W64" s="700"/>
    </row>
    <row r="65" spans="1:23" ht="18" customHeight="1" x14ac:dyDescent="0.35">
      <c r="A65"/>
      <c r="B65" s="70"/>
      <c r="C65" s="743" t="s">
        <v>140</v>
      </c>
      <c r="D65" s="730">
        <v>12</v>
      </c>
      <c r="E65" s="732">
        <v>90</v>
      </c>
      <c r="F65" s="708"/>
      <c r="G65" s="704"/>
      <c r="H65" s="722"/>
      <c r="I65" s="734"/>
      <c r="J65" s="737"/>
      <c r="K65" s="740"/>
      <c r="L65" s="722"/>
      <c r="M65" s="704"/>
      <c r="N65" s="707"/>
      <c r="O65" s="710"/>
      <c r="P65" s="713"/>
      <c r="Q65" s="716"/>
      <c r="R65" s="719"/>
      <c r="S65" s="701"/>
      <c r="T65" s="722"/>
      <c r="U65" s="759">
        <f>SUM(F65:T68)</f>
        <v>0</v>
      </c>
      <c r="V65" s="725">
        <f>U65*D65</f>
        <v>0</v>
      </c>
      <c r="W65" s="699">
        <f>U65*E65</f>
        <v>0</v>
      </c>
    </row>
    <row r="66" spans="1:23" ht="18" customHeight="1" x14ac:dyDescent="0.35">
      <c r="A66" s="71"/>
      <c r="B66" s="72"/>
      <c r="C66" s="527"/>
      <c r="D66" s="730"/>
      <c r="E66" s="732"/>
      <c r="F66" s="708"/>
      <c r="G66" s="705"/>
      <c r="H66" s="723"/>
      <c r="I66" s="735"/>
      <c r="J66" s="738"/>
      <c r="K66" s="741"/>
      <c r="L66" s="723"/>
      <c r="M66" s="705"/>
      <c r="N66" s="708"/>
      <c r="O66" s="711"/>
      <c r="P66" s="714"/>
      <c r="Q66" s="717"/>
      <c r="R66" s="720"/>
      <c r="S66" s="702"/>
      <c r="T66" s="723"/>
      <c r="U66" s="725"/>
      <c r="V66" s="725"/>
      <c r="W66" s="699"/>
    </row>
    <row r="67" spans="1:23" ht="18" customHeight="1" x14ac:dyDescent="0.35">
      <c r="A67" s="71"/>
      <c r="B67" s="72"/>
      <c r="C67" s="527"/>
      <c r="D67" s="730"/>
      <c r="E67" s="732"/>
      <c r="F67" s="708"/>
      <c r="G67" s="705"/>
      <c r="H67" s="723"/>
      <c r="I67" s="735"/>
      <c r="J67" s="738"/>
      <c r="K67" s="741"/>
      <c r="L67" s="723"/>
      <c r="M67" s="705"/>
      <c r="N67" s="708"/>
      <c r="O67" s="711"/>
      <c r="P67" s="714"/>
      <c r="Q67" s="717"/>
      <c r="R67" s="720"/>
      <c r="S67" s="702"/>
      <c r="T67" s="723"/>
      <c r="U67" s="725"/>
      <c r="V67" s="725"/>
      <c r="W67" s="699"/>
    </row>
    <row r="68" spans="1:23" ht="18" customHeight="1" thickBot="1" x14ac:dyDescent="0.4">
      <c r="A68" s="73"/>
      <c r="B68" s="74"/>
      <c r="C68" s="528"/>
      <c r="D68" s="731"/>
      <c r="E68" s="733"/>
      <c r="F68" s="709"/>
      <c r="G68" s="706"/>
      <c r="H68" s="724"/>
      <c r="I68" s="736"/>
      <c r="J68" s="739"/>
      <c r="K68" s="742"/>
      <c r="L68" s="724"/>
      <c r="M68" s="706"/>
      <c r="N68" s="709"/>
      <c r="O68" s="712"/>
      <c r="P68" s="715"/>
      <c r="Q68" s="718"/>
      <c r="R68" s="721"/>
      <c r="S68" s="703"/>
      <c r="T68" s="724"/>
      <c r="U68" s="726"/>
      <c r="V68" s="726"/>
      <c r="W68" s="700"/>
    </row>
    <row r="69" spans="1:23" ht="18" customHeight="1" x14ac:dyDescent="0.35">
      <c r="A69"/>
      <c r="B69" s="70"/>
      <c r="C69" s="743" t="s">
        <v>141</v>
      </c>
      <c r="D69" s="730">
        <v>8</v>
      </c>
      <c r="E69" s="732">
        <v>95</v>
      </c>
      <c r="F69" s="708"/>
      <c r="G69" s="704"/>
      <c r="H69" s="722"/>
      <c r="I69" s="734"/>
      <c r="J69" s="737"/>
      <c r="K69" s="740"/>
      <c r="L69" s="722"/>
      <c r="M69" s="704"/>
      <c r="N69" s="707"/>
      <c r="O69" s="710"/>
      <c r="P69" s="713"/>
      <c r="Q69" s="716"/>
      <c r="R69" s="719"/>
      <c r="S69" s="701"/>
      <c r="T69" s="722"/>
      <c r="U69" s="759">
        <f>SUM(F69:T72)</f>
        <v>0</v>
      </c>
      <c r="V69" s="725">
        <f>U69*D69</f>
        <v>0</v>
      </c>
      <c r="W69" s="699">
        <f>U69*E69</f>
        <v>0</v>
      </c>
    </row>
    <row r="70" spans="1:23" ht="18" customHeight="1" x14ac:dyDescent="0.35">
      <c r="A70" s="71"/>
      <c r="B70" s="72"/>
      <c r="C70" s="527"/>
      <c r="D70" s="730"/>
      <c r="E70" s="732"/>
      <c r="F70" s="708"/>
      <c r="G70" s="705"/>
      <c r="H70" s="723"/>
      <c r="I70" s="735"/>
      <c r="J70" s="738"/>
      <c r="K70" s="741"/>
      <c r="L70" s="723"/>
      <c r="M70" s="705"/>
      <c r="N70" s="708"/>
      <c r="O70" s="711"/>
      <c r="P70" s="714"/>
      <c r="Q70" s="717"/>
      <c r="R70" s="720"/>
      <c r="S70" s="702"/>
      <c r="T70" s="723"/>
      <c r="U70" s="725"/>
      <c r="V70" s="725"/>
      <c r="W70" s="699"/>
    </row>
    <row r="71" spans="1:23" ht="18" customHeight="1" x14ac:dyDescent="0.35">
      <c r="A71" s="71"/>
      <c r="B71" s="72"/>
      <c r="C71" s="527"/>
      <c r="D71" s="730"/>
      <c r="E71" s="732"/>
      <c r="F71" s="708"/>
      <c r="G71" s="705"/>
      <c r="H71" s="723"/>
      <c r="I71" s="735"/>
      <c r="J71" s="738"/>
      <c r="K71" s="741"/>
      <c r="L71" s="723"/>
      <c r="M71" s="705"/>
      <c r="N71" s="708"/>
      <c r="O71" s="711"/>
      <c r="P71" s="714"/>
      <c r="Q71" s="717"/>
      <c r="R71" s="720"/>
      <c r="S71" s="702"/>
      <c r="T71" s="723"/>
      <c r="U71" s="725"/>
      <c r="V71" s="725"/>
      <c r="W71" s="699"/>
    </row>
    <row r="72" spans="1:23" ht="18" customHeight="1" thickBot="1" x14ac:dyDescent="0.4">
      <c r="A72" s="73"/>
      <c r="B72" s="74"/>
      <c r="C72" s="528"/>
      <c r="D72" s="731"/>
      <c r="E72" s="733"/>
      <c r="F72" s="709"/>
      <c r="G72" s="706"/>
      <c r="H72" s="724"/>
      <c r="I72" s="736"/>
      <c r="J72" s="739"/>
      <c r="K72" s="742"/>
      <c r="L72" s="724"/>
      <c r="M72" s="706"/>
      <c r="N72" s="709"/>
      <c r="O72" s="712"/>
      <c r="P72" s="715"/>
      <c r="Q72" s="718"/>
      <c r="R72" s="721"/>
      <c r="S72" s="703"/>
      <c r="T72" s="724"/>
      <c r="U72" s="726"/>
      <c r="V72" s="726"/>
      <c r="W72" s="700"/>
    </row>
    <row r="73" spans="1:23" ht="18" customHeight="1" x14ac:dyDescent="0.35">
      <c r="A73"/>
      <c r="B73" s="70"/>
      <c r="C73" s="743" t="s">
        <v>142</v>
      </c>
      <c r="D73" s="730">
        <v>6</v>
      </c>
      <c r="E73" s="732">
        <v>120</v>
      </c>
      <c r="F73" s="708"/>
      <c r="G73" s="704"/>
      <c r="H73" s="722"/>
      <c r="I73" s="734"/>
      <c r="J73" s="737"/>
      <c r="K73" s="740"/>
      <c r="L73" s="722"/>
      <c r="M73" s="704"/>
      <c r="N73" s="707"/>
      <c r="O73" s="710"/>
      <c r="P73" s="713"/>
      <c r="Q73" s="716"/>
      <c r="R73" s="719"/>
      <c r="S73" s="701"/>
      <c r="T73" s="722"/>
      <c r="U73" s="725">
        <f>SUM(F73:T76)</f>
        <v>0</v>
      </c>
      <c r="V73" s="725">
        <f>U73*D73</f>
        <v>0</v>
      </c>
      <c r="W73" s="699">
        <f>U73*E73</f>
        <v>0</v>
      </c>
    </row>
    <row r="74" spans="1:23" ht="18" customHeight="1" x14ac:dyDescent="0.35">
      <c r="A74" s="71"/>
      <c r="B74" s="72"/>
      <c r="C74" s="527"/>
      <c r="D74" s="730"/>
      <c r="E74" s="732"/>
      <c r="F74" s="708"/>
      <c r="G74" s="705"/>
      <c r="H74" s="723"/>
      <c r="I74" s="735"/>
      <c r="J74" s="738"/>
      <c r="K74" s="741"/>
      <c r="L74" s="723"/>
      <c r="M74" s="705"/>
      <c r="N74" s="708"/>
      <c r="O74" s="711"/>
      <c r="P74" s="714"/>
      <c r="Q74" s="717"/>
      <c r="R74" s="720"/>
      <c r="S74" s="702"/>
      <c r="T74" s="723"/>
      <c r="U74" s="725"/>
      <c r="V74" s="725"/>
      <c r="W74" s="699"/>
    </row>
    <row r="75" spans="1:23" ht="18" customHeight="1" x14ac:dyDescent="0.35">
      <c r="A75" s="71"/>
      <c r="B75" s="72"/>
      <c r="C75" s="527"/>
      <c r="D75" s="730"/>
      <c r="E75" s="732"/>
      <c r="F75" s="708"/>
      <c r="G75" s="705"/>
      <c r="H75" s="723"/>
      <c r="I75" s="735"/>
      <c r="J75" s="738"/>
      <c r="K75" s="741"/>
      <c r="L75" s="723"/>
      <c r="M75" s="705"/>
      <c r="N75" s="708"/>
      <c r="O75" s="711"/>
      <c r="P75" s="714"/>
      <c r="Q75" s="717"/>
      <c r="R75" s="720"/>
      <c r="S75" s="702"/>
      <c r="T75" s="723"/>
      <c r="U75" s="725"/>
      <c r="V75" s="725"/>
      <c r="W75" s="699"/>
    </row>
    <row r="76" spans="1:23" ht="18" customHeight="1" thickBot="1" x14ac:dyDescent="0.4">
      <c r="A76" s="73"/>
      <c r="B76" s="74"/>
      <c r="C76" s="528"/>
      <c r="D76" s="731"/>
      <c r="E76" s="733"/>
      <c r="F76" s="709"/>
      <c r="G76" s="706"/>
      <c r="H76" s="724"/>
      <c r="I76" s="736"/>
      <c r="J76" s="739"/>
      <c r="K76" s="742"/>
      <c r="L76" s="724"/>
      <c r="M76" s="706"/>
      <c r="N76" s="709"/>
      <c r="O76" s="712"/>
      <c r="P76" s="715"/>
      <c r="Q76" s="718"/>
      <c r="R76" s="721"/>
      <c r="S76" s="703"/>
      <c r="T76" s="724"/>
      <c r="U76" s="726"/>
      <c r="V76" s="726"/>
      <c r="W76" s="700"/>
    </row>
    <row r="77" spans="1:23" ht="18" customHeight="1" x14ac:dyDescent="0.35">
      <c r="A77"/>
      <c r="B77" s="70"/>
      <c r="C77" s="743" t="s">
        <v>143</v>
      </c>
      <c r="D77" s="730">
        <v>3</v>
      </c>
      <c r="E77" s="732">
        <v>120</v>
      </c>
      <c r="F77" s="708"/>
      <c r="G77" s="704"/>
      <c r="H77" s="722"/>
      <c r="I77" s="734"/>
      <c r="J77" s="737"/>
      <c r="K77" s="740"/>
      <c r="L77" s="722"/>
      <c r="M77" s="704"/>
      <c r="N77" s="707"/>
      <c r="O77" s="710"/>
      <c r="P77" s="713"/>
      <c r="Q77" s="716"/>
      <c r="R77" s="719"/>
      <c r="S77" s="701"/>
      <c r="T77" s="722"/>
      <c r="U77" s="725">
        <f>SUM(F77:T80)</f>
        <v>0</v>
      </c>
      <c r="V77" s="725">
        <f>U77*D77</f>
        <v>0</v>
      </c>
      <c r="W77" s="699">
        <f>U77*E77</f>
        <v>0</v>
      </c>
    </row>
    <row r="78" spans="1:23" ht="18" customHeight="1" x14ac:dyDescent="0.35">
      <c r="A78" s="71"/>
      <c r="B78" s="72"/>
      <c r="C78" s="527"/>
      <c r="D78" s="730"/>
      <c r="E78" s="732"/>
      <c r="F78" s="708"/>
      <c r="G78" s="705"/>
      <c r="H78" s="723"/>
      <c r="I78" s="735"/>
      <c r="J78" s="738"/>
      <c r="K78" s="741"/>
      <c r="L78" s="723"/>
      <c r="M78" s="705"/>
      <c r="N78" s="708"/>
      <c r="O78" s="711"/>
      <c r="P78" s="714"/>
      <c r="Q78" s="717"/>
      <c r="R78" s="720"/>
      <c r="S78" s="702"/>
      <c r="T78" s="723"/>
      <c r="U78" s="725"/>
      <c r="V78" s="725"/>
      <c r="W78" s="699"/>
    </row>
    <row r="79" spans="1:23" ht="18" customHeight="1" x14ac:dyDescent="0.35">
      <c r="A79" s="71"/>
      <c r="B79" s="72"/>
      <c r="C79" s="527"/>
      <c r="D79" s="730"/>
      <c r="E79" s="732"/>
      <c r="F79" s="708"/>
      <c r="G79" s="705"/>
      <c r="H79" s="723"/>
      <c r="I79" s="735"/>
      <c r="J79" s="738"/>
      <c r="K79" s="741"/>
      <c r="L79" s="723"/>
      <c r="M79" s="705"/>
      <c r="N79" s="708"/>
      <c r="O79" s="711"/>
      <c r="P79" s="714"/>
      <c r="Q79" s="717"/>
      <c r="R79" s="720"/>
      <c r="S79" s="702"/>
      <c r="T79" s="723"/>
      <c r="U79" s="725"/>
      <c r="V79" s="725"/>
      <c r="W79" s="699"/>
    </row>
    <row r="80" spans="1:23" ht="18" customHeight="1" thickBot="1" x14ac:dyDescent="0.4">
      <c r="A80" s="73"/>
      <c r="B80" s="74"/>
      <c r="C80" s="528"/>
      <c r="D80" s="731"/>
      <c r="E80" s="733"/>
      <c r="F80" s="709"/>
      <c r="G80" s="706"/>
      <c r="H80" s="724"/>
      <c r="I80" s="736"/>
      <c r="J80" s="739"/>
      <c r="K80" s="742"/>
      <c r="L80" s="724"/>
      <c r="M80" s="706"/>
      <c r="N80" s="709"/>
      <c r="O80" s="712"/>
      <c r="P80" s="715"/>
      <c r="Q80" s="718"/>
      <c r="R80" s="721"/>
      <c r="S80" s="703"/>
      <c r="T80" s="724"/>
      <c r="U80" s="726"/>
      <c r="V80" s="726"/>
      <c r="W80" s="700"/>
    </row>
    <row r="81" spans="1:23" s="96" customFormat="1" ht="15" customHeight="1" x14ac:dyDescent="0.5">
      <c r="A81" s="755" t="s">
        <v>56</v>
      </c>
      <c r="B81" s="756"/>
      <c r="C81" s="757"/>
      <c r="D81" s="97"/>
      <c r="E81" s="98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367"/>
      <c r="V81" s="367"/>
      <c r="W81" s="368"/>
    </row>
    <row r="82" spans="1:23" ht="18" customHeight="1" x14ac:dyDescent="0.35">
      <c r="A82"/>
      <c r="B82" s="70"/>
      <c r="C82" s="743" t="s">
        <v>144</v>
      </c>
      <c r="D82" s="730">
        <v>10</v>
      </c>
      <c r="E82" s="732">
        <v>135</v>
      </c>
      <c r="F82" s="708"/>
      <c r="G82" s="752"/>
      <c r="H82" s="749"/>
      <c r="I82" s="758"/>
      <c r="J82" s="750"/>
      <c r="K82" s="751"/>
      <c r="L82" s="749"/>
      <c r="M82" s="752"/>
      <c r="N82" s="753"/>
      <c r="O82" s="754"/>
      <c r="P82" s="745"/>
      <c r="Q82" s="746"/>
      <c r="R82" s="747"/>
      <c r="S82" s="748"/>
      <c r="T82" s="749"/>
      <c r="U82" s="725">
        <f>SUM(F82:T85)</f>
        <v>0</v>
      </c>
      <c r="V82" s="725">
        <f>U82*D82</f>
        <v>0</v>
      </c>
      <c r="W82" s="699">
        <f>U82*E82</f>
        <v>0</v>
      </c>
    </row>
    <row r="83" spans="1:23" ht="18" customHeight="1" x14ac:dyDescent="0.35">
      <c r="A83" s="71"/>
      <c r="B83" s="72"/>
      <c r="C83" s="527"/>
      <c r="D83" s="730"/>
      <c r="E83" s="732"/>
      <c r="F83" s="708"/>
      <c r="G83" s="705"/>
      <c r="H83" s="723"/>
      <c r="I83" s="735"/>
      <c r="J83" s="738"/>
      <c r="K83" s="741"/>
      <c r="L83" s="723"/>
      <c r="M83" s="705"/>
      <c r="N83" s="708"/>
      <c r="O83" s="711"/>
      <c r="P83" s="714"/>
      <c r="Q83" s="717"/>
      <c r="R83" s="720"/>
      <c r="S83" s="702"/>
      <c r="T83" s="723"/>
      <c r="U83" s="725"/>
      <c r="V83" s="725"/>
      <c r="W83" s="699"/>
    </row>
    <row r="84" spans="1:23" ht="18" customHeight="1" x14ac:dyDescent="0.35">
      <c r="A84" s="71"/>
      <c r="B84" s="72"/>
      <c r="C84" s="527"/>
      <c r="D84" s="730"/>
      <c r="E84" s="732"/>
      <c r="F84" s="708"/>
      <c r="G84" s="705"/>
      <c r="H84" s="723"/>
      <c r="I84" s="735"/>
      <c r="J84" s="738"/>
      <c r="K84" s="741"/>
      <c r="L84" s="723"/>
      <c r="M84" s="705"/>
      <c r="N84" s="708"/>
      <c r="O84" s="711"/>
      <c r="P84" s="714"/>
      <c r="Q84" s="717"/>
      <c r="R84" s="720"/>
      <c r="S84" s="702"/>
      <c r="T84" s="723"/>
      <c r="U84" s="725"/>
      <c r="V84" s="725"/>
      <c r="W84" s="699"/>
    </row>
    <row r="85" spans="1:23" ht="18" customHeight="1" thickBot="1" x14ac:dyDescent="0.4">
      <c r="A85" s="73"/>
      <c r="B85" s="74"/>
      <c r="C85" s="528"/>
      <c r="D85" s="731"/>
      <c r="E85" s="733"/>
      <c r="F85" s="709"/>
      <c r="G85" s="706"/>
      <c r="H85" s="724"/>
      <c r="I85" s="736"/>
      <c r="J85" s="739"/>
      <c r="K85" s="742"/>
      <c r="L85" s="724"/>
      <c r="M85" s="706"/>
      <c r="N85" s="709"/>
      <c r="O85" s="712"/>
      <c r="P85" s="715"/>
      <c r="Q85" s="718"/>
      <c r="R85" s="721"/>
      <c r="S85" s="703"/>
      <c r="T85" s="724"/>
      <c r="U85" s="726"/>
      <c r="V85" s="726"/>
      <c r="W85" s="700"/>
    </row>
    <row r="86" spans="1:23" ht="18" customHeight="1" x14ac:dyDescent="0.35">
      <c r="A86"/>
      <c r="B86" s="70"/>
      <c r="C86" s="743" t="s">
        <v>145</v>
      </c>
      <c r="D86" s="730">
        <v>3</v>
      </c>
      <c r="E86" s="732">
        <v>90</v>
      </c>
      <c r="F86" s="708"/>
      <c r="G86" s="704"/>
      <c r="H86" s="722"/>
      <c r="I86" s="734"/>
      <c r="J86" s="737"/>
      <c r="K86" s="740"/>
      <c r="L86" s="722"/>
      <c r="M86" s="704"/>
      <c r="N86" s="707"/>
      <c r="O86" s="710"/>
      <c r="P86" s="713"/>
      <c r="Q86" s="716"/>
      <c r="R86" s="719"/>
      <c r="S86" s="701"/>
      <c r="T86" s="722"/>
      <c r="U86" s="725">
        <f>SUM(F86:T89)</f>
        <v>0</v>
      </c>
      <c r="V86" s="725">
        <f>U86*D86</f>
        <v>0</v>
      </c>
      <c r="W86" s="699">
        <f>U86*E86</f>
        <v>0</v>
      </c>
    </row>
    <row r="87" spans="1:23" ht="18" customHeight="1" x14ac:dyDescent="0.35">
      <c r="A87" s="71"/>
      <c r="B87" s="72"/>
      <c r="C87" s="527"/>
      <c r="D87" s="730"/>
      <c r="E87" s="732"/>
      <c r="F87" s="708"/>
      <c r="G87" s="705"/>
      <c r="H87" s="723"/>
      <c r="I87" s="735"/>
      <c r="J87" s="738"/>
      <c r="K87" s="741"/>
      <c r="L87" s="723"/>
      <c r="M87" s="705"/>
      <c r="N87" s="708"/>
      <c r="O87" s="711"/>
      <c r="P87" s="714"/>
      <c r="Q87" s="717"/>
      <c r="R87" s="720"/>
      <c r="S87" s="702"/>
      <c r="T87" s="723"/>
      <c r="U87" s="725"/>
      <c r="V87" s="725"/>
      <c r="W87" s="699"/>
    </row>
    <row r="88" spans="1:23" ht="18" customHeight="1" x14ac:dyDescent="0.35">
      <c r="A88" s="71"/>
      <c r="B88" s="72"/>
      <c r="C88" s="527"/>
      <c r="D88" s="730"/>
      <c r="E88" s="732"/>
      <c r="F88" s="708"/>
      <c r="G88" s="705"/>
      <c r="H88" s="723"/>
      <c r="I88" s="735"/>
      <c r="J88" s="738"/>
      <c r="K88" s="741"/>
      <c r="L88" s="723"/>
      <c r="M88" s="705"/>
      <c r="N88" s="708"/>
      <c r="O88" s="711"/>
      <c r="P88" s="714"/>
      <c r="Q88" s="717"/>
      <c r="R88" s="720"/>
      <c r="S88" s="702"/>
      <c r="T88" s="723"/>
      <c r="U88" s="725"/>
      <c r="V88" s="725"/>
      <c r="W88" s="699"/>
    </row>
    <row r="89" spans="1:23" ht="18" customHeight="1" thickBot="1" x14ac:dyDescent="0.4">
      <c r="A89" s="73"/>
      <c r="B89" s="74"/>
      <c r="C89" s="528"/>
      <c r="D89" s="731"/>
      <c r="E89" s="733"/>
      <c r="F89" s="709"/>
      <c r="G89" s="706"/>
      <c r="H89" s="724"/>
      <c r="I89" s="736"/>
      <c r="J89" s="739"/>
      <c r="K89" s="742"/>
      <c r="L89" s="724"/>
      <c r="M89" s="706"/>
      <c r="N89" s="709"/>
      <c r="O89" s="712"/>
      <c r="P89" s="715"/>
      <c r="Q89" s="718"/>
      <c r="R89" s="721"/>
      <c r="S89" s="703"/>
      <c r="T89" s="724"/>
      <c r="U89" s="726"/>
      <c r="V89" s="726"/>
      <c r="W89" s="700"/>
    </row>
    <row r="90" spans="1:23" ht="18" customHeight="1" x14ac:dyDescent="0.35">
      <c r="A90"/>
      <c r="B90" s="70"/>
      <c r="C90" s="743" t="s">
        <v>146</v>
      </c>
      <c r="D90" s="730">
        <v>5</v>
      </c>
      <c r="E90" s="732">
        <v>100</v>
      </c>
      <c r="F90" s="708"/>
      <c r="G90" s="704"/>
      <c r="H90" s="722"/>
      <c r="I90" s="734"/>
      <c r="J90" s="737"/>
      <c r="K90" s="740"/>
      <c r="L90" s="722"/>
      <c r="M90" s="704"/>
      <c r="N90" s="707"/>
      <c r="O90" s="710"/>
      <c r="P90" s="713"/>
      <c r="Q90" s="716"/>
      <c r="R90" s="719"/>
      <c r="S90" s="701"/>
      <c r="T90" s="722"/>
      <c r="U90" s="725">
        <f>SUM(F90:T93)</f>
        <v>0</v>
      </c>
      <c r="V90" s="725">
        <f>U90*D90</f>
        <v>0</v>
      </c>
      <c r="W90" s="699">
        <f>U90*E90</f>
        <v>0</v>
      </c>
    </row>
    <row r="91" spans="1:23" ht="18" customHeight="1" x14ac:dyDescent="0.35">
      <c r="A91" s="71"/>
      <c r="B91" s="72"/>
      <c r="C91" s="527"/>
      <c r="D91" s="730"/>
      <c r="E91" s="732"/>
      <c r="F91" s="708"/>
      <c r="G91" s="705"/>
      <c r="H91" s="723"/>
      <c r="I91" s="735"/>
      <c r="J91" s="738"/>
      <c r="K91" s="741"/>
      <c r="L91" s="723"/>
      <c r="M91" s="705"/>
      <c r="N91" s="708"/>
      <c r="O91" s="711"/>
      <c r="P91" s="714"/>
      <c r="Q91" s="717"/>
      <c r="R91" s="720"/>
      <c r="S91" s="702"/>
      <c r="T91" s="723"/>
      <c r="U91" s="725"/>
      <c r="V91" s="725"/>
      <c r="W91" s="699"/>
    </row>
    <row r="92" spans="1:23" ht="18" customHeight="1" x14ac:dyDescent="0.35">
      <c r="A92" s="71"/>
      <c r="B92" s="72"/>
      <c r="C92" s="527"/>
      <c r="D92" s="730"/>
      <c r="E92" s="732"/>
      <c r="F92" s="708"/>
      <c r="G92" s="705"/>
      <c r="H92" s="723"/>
      <c r="I92" s="735"/>
      <c r="J92" s="738"/>
      <c r="K92" s="741"/>
      <c r="L92" s="723"/>
      <c r="M92" s="705"/>
      <c r="N92" s="708"/>
      <c r="O92" s="711"/>
      <c r="P92" s="714"/>
      <c r="Q92" s="717"/>
      <c r="R92" s="720"/>
      <c r="S92" s="702"/>
      <c r="T92" s="723"/>
      <c r="U92" s="725"/>
      <c r="V92" s="725"/>
      <c r="W92" s="699"/>
    </row>
    <row r="93" spans="1:23" ht="18" customHeight="1" thickBot="1" x14ac:dyDescent="0.4">
      <c r="A93" s="73"/>
      <c r="B93" s="74"/>
      <c r="C93" s="528"/>
      <c r="D93" s="731"/>
      <c r="E93" s="733"/>
      <c r="F93" s="709"/>
      <c r="G93" s="706"/>
      <c r="H93" s="724"/>
      <c r="I93" s="736"/>
      <c r="J93" s="739"/>
      <c r="K93" s="742"/>
      <c r="L93" s="724"/>
      <c r="M93" s="706"/>
      <c r="N93" s="709"/>
      <c r="O93" s="712"/>
      <c r="P93" s="715"/>
      <c r="Q93" s="718"/>
      <c r="R93" s="721"/>
      <c r="S93" s="703"/>
      <c r="T93" s="724"/>
      <c r="U93" s="726"/>
      <c r="V93" s="726"/>
      <c r="W93" s="700"/>
    </row>
    <row r="94" spans="1:23" ht="18" customHeight="1" x14ac:dyDescent="0.35">
      <c r="A94"/>
      <c r="B94" s="70"/>
      <c r="C94" s="743" t="s">
        <v>147</v>
      </c>
      <c r="D94" s="730">
        <v>3</v>
      </c>
      <c r="E94" s="732">
        <v>130</v>
      </c>
      <c r="F94" s="708"/>
      <c r="G94" s="704"/>
      <c r="H94" s="722"/>
      <c r="I94" s="734"/>
      <c r="J94" s="737"/>
      <c r="K94" s="740"/>
      <c r="L94" s="722"/>
      <c r="M94" s="704"/>
      <c r="N94" s="707"/>
      <c r="O94" s="710"/>
      <c r="P94" s="713"/>
      <c r="Q94" s="716"/>
      <c r="R94" s="719"/>
      <c r="S94" s="701"/>
      <c r="T94" s="722"/>
      <c r="U94" s="725">
        <f>SUM(F94:T97)</f>
        <v>0</v>
      </c>
      <c r="V94" s="725">
        <f>U94*D94</f>
        <v>0</v>
      </c>
      <c r="W94" s="699">
        <f>U94*E94</f>
        <v>0</v>
      </c>
    </row>
    <row r="95" spans="1:23" ht="18" customHeight="1" x14ac:dyDescent="0.35">
      <c r="A95" s="71"/>
      <c r="B95" s="72"/>
      <c r="C95" s="527"/>
      <c r="D95" s="730"/>
      <c r="E95" s="732"/>
      <c r="F95" s="708"/>
      <c r="G95" s="705"/>
      <c r="H95" s="723"/>
      <c r="I95" s="735"/>
      <c r="J95" s="738"/>
      <c r="K95" s="741"/>
      <c r="L95" s="723"/>
      <c r="M95" s="705"/>
      <c r="N95" s="708"/>
      <c r="O95" s="711"/>
      <c r="P95" s="714"/>
      <c r="Q95" s="717"/>
      <c r="R95" s="720"/>
      <c r="S95" s="702"/>
      <c r="T95" s="723"/>
      <c r="U95" s="725"/>
      <c r="V95" s="725"/>
      <c r="W95" s="699"/>
    </row>
    <row r="96" spans="1:23" ht="18" customHeight="1" x14ac:dyDescent="0.35">
      <c r="A96" s="71"/>
      <c r="B96" s="72"/>
      <c r="C96" s="527"/>
      <c r="D96" s="730"/>
      <c r="E96" s="732"/>
      <c r="F96" s="708"/>
      <c r="G96" s="705"/>
      <c r="H96" s="723"/>
      <c r="I96" s="735"/>
      <c r="J96" s="738"/>
      <c r="K96" s="741"/>
      <c r="L96" s="723"/>
      <c r="M96" s="705"/>
      <c r="N96" s="708"/>
      <c r="O96" s="711"/>
      <c r="P96" s="714"/>
      <c r="Q96" s="717"/>
      <c r="R96" s="720"/>
      <c r="S96" s="702"/>
      <c r="T96" s="723"/>
      <c r="U96" s="725"/>
      <c r="V96" s="725"/>
      <c r="W96" s="699"/>
    </row>
    <row r="97" spans="1:23" ht="18" customHeight="1" thickBot="1" x14ac:dyDescent="0.4">
      <c r="A97" s="73"/>
      <c r="B97" s="74"/>
      <c r="C97" s="528"/>
      <c r="D97" s="731"/>
      <c r="E97" s="733"/>
      <c r="F97" s="709"/>
      <c r="G97" s="706"/>
      <c r="H97" s="724"/>
      <c r="I97" s="736"/>
      <c r="J97" s="739"/>
      <c r="K97" s="742"/>
      <c r="L97" s="724"/>
      <c r="M97" s="706"/>
      <c r="N97" s="709"/>
      <c r="O97" s="712"/>
      <c r="P97" s="715"/>
      <c r="Q97" s="718"/>
      <c r="R97" s="721"/>
      <c r="S97" s="703"/>
      <c r="T97" s="724"/>
      <c r="U97" s="726"/>
      <c r="V97" s="726"/>
      <c r="W97" s="700"/>
    </row>
    <row r="98" spans="1:23" s="96" customFormat="1" ht="15" customHeight="1" thickBot="1" x14ac:dyDescent="0.55000000000000004">
      <c r="A98" s="755" t="s">
        <v>57</v>
      </c>
      <c r="B98" s="756"/>
      <c r="C98" s="757"/>
      <c r="D98" s="97"/>
      <c r="E98" s="98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367"/>
      <c r="V98" s="367"/>
      <c r="W98" s="368"/>
    </row>
    <row r="99" spans="1:23" ht="18" customHeight="1" x14ac:dyDescent="0.35">
      <c r="A99"/>
      <c r="B99" s="70"/>
      <c r="C99" s="527" t="s">
        <v>148</v>
      </c>
      <c r="D99" s="730">
        <v>6</v>
      </c>
      <c r="E99" s="732">
        <v>130</v>
      </c>
      <c r="F99" s="708"/>
      <c r="G99" s="704"/>
      <c r="H99" s="722"/>
      <c r="I99" s="734"/>
      <c r="J99" s="737"/>
      <c r="K99" s="740"/>
      <c r="L99" s="722"/>
      <c r="M99" s="704"/>
      <c r="N99" s="707"/>
      <c r="O99" s="710"/>
      <c r="P99" s="713"/>
      <c r="Q99" s="716"/>
      <c r="R99" s="719"/>
      <c r="S99" s="701"/>
      <c r="T99" s="722"/>
      <c r="U99" s="725">
        <f>SUM(F99:T102)</f>
        <v>0</v>
      </c>
      <c r="V99" s="725">
        <f>U99*D99</f>
        <v>0</v>
      </c>
      <c r="W99" s="699">
        <f>U99*E99</f>
        <v>0</v>
      </c>
    </row>
    <row r="100" spans="1:23" ht="18" customHeight="1" x14ac:dyDescent="0.35">
      <c r="A100" s="71"/>
      <c r="B100" s="72"/>
      <c r="C100" s="527"/>
      <c r="D100" s="730"/>
      <c r="E100" s="732"/>
      <c r="F100" s="708"/>
      <c r="G100" s="705"/>
      <c r="H100" s="723"/>
      <c r="I100" s="735"/>
      <c r="J100" s="738"/>
      <c r="K100" s="741"/>
      <c r="L100" s="723"/>
      <c r="M100" s="705"/>
      <c r="N100" s="708"/>
      <c r="O100" s="711"/>
      <c r="P100" s="714"/>
      <c r="Q100" s="717"/>
      <c r="R100" s="720"/>
      <c r="S100" s="702"/>
      <c r="T100" s="723"/>
      <c r="U100" s="725"/>
      <c r="V100" s="725"/>
      <c r="W100" s="699"/>
    </row>
    <row r="101" spans="1:23" ht="18" customHeight="1" x14ac:dyDescent="0.35">
      <c r="A101" s="71"/>
      <c r="B101" s="72"/>
      <c r="C101" s="527"/>
      <c r="D101" s="730"/>
      <c r="E101" s="732"/>
      <c r="F101" s="708"/>
      <c r="G101" s="705"/>
      <c r="H101" s="723"/>
      <c r="I101" s="735"/>
      <c r="J101" s="738"/>
      <c r="K101" s="741"/>
      <c r="L101" s="723"/>
      <c r="M101" s="705"/>
      <c r="N101" s="708"/>
      <c r="O101" s="711"/>
      <c r="P101" s="714"/>
      <c r="Q101" s="717"/>
      <c r="R101" s="720"/>
      <c r="S101" s="702"/>
      <c r="T101" s="723"/>
      <c r="U101" s="725"/>
      <c r="V101" s="725"/>
      <c r="W101" s="699"/>
    </row>
    <row r="102" spans="1:23" ht="18" customHeight="1" thickBot="1" x14ac:dyDescent="0.4">
      <c r="A102" s="73"/>
      <c r="B102" s="74"/>
      <c r="C102" s="528"/>
      <c r="D102" s="731"/>
      <c r="E102" s="733"/>
      <c r="F102" s="709"/>
      <c r="G102" s="706"/>
      <c r="H102" s="724"/>
      <c r="I102" s="736"/>
      <c r="J102" s="739"/>
      <c r="K102" s="742"/>
      <c r="L102" s="724"/>
      <c r="M102" s="706"/>
      <c r="N102" s="709"/>
      <c r="O102" s="712"/>
      <c r="P102" s="715"/>
      <c r="Q102" s="718"/>
      <c r="R102" s="721"/>
      <c r="S102" s="703"/>
      <c r="T102" s="724"/>
      <c r="U102" s="726"/>
      <c r="V102" s="726"/>
      <c r="W102" s="700"/>
    </row>
    <row r="103" spans="1:23" ht="18" customHeight="1" x14ac:dyDescent="0.35">
      <c r="A103"/>
      <c r="B103" s="70"/>
      <c r="C103" s="743" t="s">
        <v>149</v>
      </c>
      <c r="D103" s="730">
        <v>8</v>
      </c>
      <c r="E103" s="732">
        <v>125</v>
      </c>
      <c r="F103" s="708"/>
      <c r="G103" s="704"/>
      <c r="H103" s="722"/>
      <c r="I103" s="734"/>
      <c r="J103" s="737"/>
      <c r="K103" s="740"/>
      <c r="L103" s="722"/>
      <c r="M103" s="704"/>
      <c r="N103" s="707"/>
      <c r="O103" s="710"/>
      <c r="P103" s="713"/>
      <c r="Q103" s="716"/>
      <c r="R103" s="719"/>
      <c r="S103" s="701"/>
      <c r="T103" s="722"/>
      <c r="U103" s="725">
        <f>SUM(F103:T106)</f>
        <v>0</v>
      </c>
      <c r="V103" s="725">
        <f>U103*D103</f>
        <v>0</v>
      </c>
      <c r="W103" s="699">
        <f>U103*E103</f>
        <v>0</v>
      </c>
    </row>
    <row r="104" spans="1:23" ht="18" customHeight="1" x14ac:dyDescent="0.35">
      <c r="A104" s="71"/>
      <c r="B104" s="72"/>
      <c r="C104" s="527"/>
      <c r="D104" s="730"/>
      <c r="E104" s="732"/>
      <c r="F104" s="708"/>
      <c r="G104" s="705"/>
      <c r="H104" s="723"/>
      <c r="I104" s="735"/>
      <c r="J104" s="738"/>
      <c r="K104" s="741"/>
      <c r="L104" s="723"/>
      <c r="M104" s="705"/>
      <c r="N104" s="708"/>
      <c r="O104" s="711"/>
      <c r="P104" s="714"/>
      <c r="Q104" s="717"/>
      <c r="R104" s="720"/>
      <c r="S104" s="702"/>
      <c r="T104" s="723"/>
      <c r="U104" s="725"/>
      <c r="V104" s="725"/>
      <c r="W104" s="699"/>
    </row>
    <row r="105" spans="1:23" ht="18" customHeight="1" x14ac:dyDescent="0.35">
      <c r="A105" s="71"/>
      <c r="B105" s="72"/>
      <c r="C105" s="527"/>
      <c r="D105" s="730"/>
      <c r="E105" s="732"/>
      <c r="F105" s="708"/>
      <c r="G105" s="705"/>
      <c r="H105" s="723"/>
      <c r="I105" s="735"/>
      <c r="J105" s="738"/>
      <c r="K105" s="741"/>
      <c r="L105" s="723"/>
      <c r="M105" s="705"/>
      <c r="N105" s="708"/>
      <c r="O105" s="711"/>
      <c r="P105" s="714"/>
      <c r="Q105" s="717"/>
      <c r="R105" s="720"/>
      <c r="S105" s="702"/>
      <c r="T105" s="723"/>
      <c r="U105" s="725"/>
      <c r="V105" s="725"/>
      <c r="W105" s="699"/>
    </row>
    <row r="106" spans="1:23" ht="18" customHeight="1" thickBot="1" x14ac:dyDescent="0.4">
      <c r="A106" s="73"/>
      <c r="B106" s="74"/>
      <c r="C106" s="528"/>
      <c r="D106" s="731"/>
      <c r="E106" s="733"/>
      <c r="F106" s="709"/>
      <c r="G106" s="706"/>
      <c r="H106" s="724"/>
      <c r="I106" s="736"/>
      <c r="J106" s="739"/>
      <c r="K106" s="742"/>
      <c r="L106" s="724"/>
      <c r="M106" s="706"/>
      <c r="N106" s="709"/>
      <c r="O106" s="712"/>
      <c r="P106" s="715"/>
      <c r="Q106" s="718"/>
      <c r="R106" s="721"/>
      <c r="S106" s="703"/>
      <c r="T106" s="724"/>
      <c r="U106" s="726"/>
      <c r="V106" s="726"/>
      <c r="W106" s="700"/>
    </row>
    <row r="107" spans="1:23" ht="18" customHeight="1" x14ac:dyDescent="0.35">
      <c r="A107"/>
      <c r="B107" s="70"/>
      <c r="C107" s="743" t="s">
        <v>150</v>
      </c>
      <c r="D107" s="730">
        <v>6</v>
      </c>
      <c r="E107" s="732">
        <v>130</v>
      </c>
      <c r="F107" s="708"/>
      <c r="G107" s="704"/>
      <c r="H107" s="722"/>
      <c r="I107" s="734"/>
      <c r="J107" s="737"/>
      <c r="K107" s="740"/>
      <c r="L107" s="722"/>
      <c r="M107" s="704"/>
      <c r="N107" s="707"/>
      <c r="O107" s="710"/>
      <c r="P107" s="713"/>
      <c r="Q107" s="716"/>
      <c r="R107" s="719"/>
      <c r="S107" s="701"/>
      <c r="T107" s="722"/>
      <c r="U107" s="725">
        <f>SUM(F107:T110)</f>
        <v>0</v>
      </c>
      <c r="V107" s="725">
        <f>U107*D107</f>
        <v>0</v>
      </c>
      <c r="W107" s="699">
        <f>U107*E107</f>
        <v>0</v>
      </c>
    </row>
    <row r="108" spans="1:23" ht="18" customHeight="1" x14ac:dyDescent="0.35">
      <c r="A108" s="71"/>
      <c r="B108" s="72"/>
      <c r="C108" s="527"/>
      <c r="D108" s="730"/>
      <c r="E108" s="732"/>
      <c r="F108" s="708"/>
      <c r="G108" s="705"/>
      <c r="H108" s="723"/>
      <c r="I108" s="735"/>
      <c r="J108" s="738"/>
      <c r="K108" s="741"/>
      <c r="L108" s="723"/>
      <c r="M108" s="705"/>
      <c r="N108" s="708"/>
      <c r="O108" s="711"/>
      <c r="P108" s="714"/>
      <c r="Q108" s="717"/>
      <c r="R108" s="720"/>
      <c r="S108" s="702"/>
      <c r="T108" s="723"/>
      <c r="U108" s="725"/>
      <c r="V108" s="725"/>
      <c r="W108" s="699"/>
    </row>
    <row r="109" spans="1:23" ht="18" customHeight="1" x14ac:dyDescent="0.35">
      <c r="A109" s="71"/>
      <c r="B109" s="72"/>
      <c r="C109" s="527"/>
      <c r="D109" s="730"/>
      <c r="E109" s="732"/>
      <c r="F109" s="708"/>
      <c r="G109" s="705"/>
      <c r="H109" s="723"/>
      <c r="I109" s="735"/>
      <c r="J109" s="738"/>
      <c r="K109" s="741"/>
      <c r="L109" s="723"/>
      <c r="M109" s="705"/>
      <c r="N109" s="708"/>
      <c r="O109" s="711"/>
      <c r="P109" s="714"/>
      <c r="Q109" s="717"/>
      <c r="R109" s="720"/>
      <c r="S109" s="702"/>
      <c r="T109" s="723"/>
      <c r="U109" s="725"/>
      <c r="V109" s="725"/>
      <c r="W109" s="699"/>
    </row>
    <row r="110" spans="1:23" ht="18" customHeight="1" thickBot="1" x14ac:dyDescent="0.4">
      <c r="A110" s="73"/>
      <c r="B110" s="74"/>
      <c r="C110" s="528"/>
      <c r="D110" s="731"/>
      <c r="E110" s="733"/>
      <c r="F110" s="709"/>
      <c r="G110" s="706"/>
      <c r="H110" s="724"/>
      <c r="I110" s="736"/>
      <c r="J110" s="739"/>
      <c r="K110" s="742"/>
      <c r="L110" s="724"/>
      <c r="M110" s="706"/>
      <c r="N110" s="709"/>
      <c r="O110" s="712"/>
      <c r="P110" s="715"/>
      <c r="Q110" s="718"/>
      <c r="R110" s="721"/>
      <c r="S110" s="703"/>
      <c r="T110" s="724"/>
      <c r="U110" s="726"/>
      <c r="V110" s="726"/>
      <c r="W110" s="700"/>
    </row>
    <row r="111" spans="1:23" ht="18" customHeight="1" x14ac:dyDescent="0.35">
      <c r="A111"/>
      <c r="B111" s="70"/>
      <c r="C111" s="743" t="s">
        <v>151</v>
      </c>
      <c r="D111" s="730">
        <v>8</v>
      </c>
      <c r="E111" s="732">
        <v>185</v>
      </c>
      <c r="F111" s="708"/>
      <c r="G111" s="704"/>
      <c r="H111" s="722"/>
      <c r="I111" s="734"/>
      <c r="J111" s="737"/>
      <c r="K111" s="740"/>
      <c r="L111" s="722"/>
      <c r="M111" s="704"/>
      <c r="N111" s="707"/>
      <c r="O111" s="710"/>
      <c r="P111" s="713"/>
      <c r="Q111" s="716"/>
      <c r="R111" s="719"/>
      <c r="S111" s="701"/>
      <c r="T111" s="722"/>
      <c r="U111" s="725">
        <f>SUM(F111:T114)</f>
        <v>0</v>
      </c>
      <c r="V111" s="725">
        <f>U111*D111</f>
        <v>0</v>
      </c>
      <c r="W111" s="699">
        <f>U111*E111</f>
        <v>0</v>
      </c>
    </row>
    <row r="112" spans="1:23" ht="18" customHeight="1" x14ac:dyDescent="0.35">
      <c r="A112" s="71"/>
      <c r="B112" s="72"/>
      <c r="C112" s="527"/>
      <c r="D112" s="730"/>
      <c r="E112" s="732"/>
      <c r="F112" s="708"/>
      <c r="G112" s="705"/>
      <c r="H112" s="723"/>
      <c r="I112" s="735"/>
      <c r="J112" s="738"/>
      <c r="K112" s="741"/>
      <c r="L112" s="723"/>
      <c r="M112" s="705"/>
      <c r="N112" s="708"/>
      <c r="O112" s="711"/>
      <c r="P112" s="714"/>
      <c r="Q112" s="717"/>
      <c r="R112" s="720"/>
      <c r="S112" s="702"/>
      <c r="T112" s="723"/>
      <c r="U112" s="725"/>
      <c r="V112" s="725"/>
      <c r="W112" s="699"/>
    </row>
    <row r="113" spans="1:23" ht="18" customHeight="1" x14ac:dyDescent="0.35">
      <c r="A113" s="71"/>
      <c r="B113" s="72"/>
      <c r="C113" s="527"/>
      <c r="D113" s="730"/>
      <c r="E113" s="732"/>
      <c r="F113" s="708"/>
      <c r="G113" s="705"/>
      <c r="H113" s="723"/>
      <c r="I113" s="735"/>
      <c r="J113" s="738"/>
      <c r="K113" s="741"/>
      <c r="L113" s="723"/>
      <c r="M113" s="705"/>
      <c r="N113" s="708"/>
      <c r="O113" s="711"/>
      <c r="P113" s="714"/>
      <c r="Q113" s="717"/>
      <c r="R113" s="720"/>
      <c r="S113" s="702"/>
      <c r="T113" s="723"/>
      <c r="U113" s="725"/>
      <c r="V113" s="725"/>
      <c r="W113" s="699"/>
    </row>
    <row r="114" spans="1:23" ht="18" customHeight="1" thickBot="1" x14ac:dyDescent="0.4">
      <c r="A114" s="73"/>
      <c r="B114" s="74"/>
      <c r="C114" s="528"/>
      <c r="D114" s="731"/>
      <c r="E114" s="733"/>
      <c r="F114" s="709"/>
      <c r="G114" s="706"/>
      <c r="H114" s="724"/>
      <c r="I114" s="736"/>
      <c r="J114" s="739"/>
      <c r="K114" s="742"/>
      <c r="L114" s="724"/>
      <c r="M114" s="706"/>
      <c r="N114" s="709"/>
      <c r="O114" s="712"/>
      <c r="P114" s="715"/>
      <c r="Q114" s="718"/>
      <c r="R114" s="721"/>
      <c r="S114" s="703"/>
      <c r="T114" s="724"/>
      <c r="U114" s="726"/>
      <c r="V114" s="726"/>
      <c r="W114" s="700"/>
    </row>
    <row r="115" spans="1:23" ht="18" customHeight="1" x14ac:dyDescent="0.35">
      <c r="A115"/>
      <c r="B115" s="70"/>
      <c r="C115" s="743" t="s">
        <v>152</v>
      </c>
      <c r="D115" s="730">
        <v>5</v>
      </c>
      <c r="E115" s="732">
        <v>220</v>
      </c>
      <c r="F115" s="708"/>
      <c r="G115" s="704"/>
      <c r="H115" s="722"/>
      <c r="I115" s="734"/>
      <c r="J115" s="737"/>
      <c r="K115" s="740"/>
      <c r="L115" s="722"/>
      <c r="M115" s="704"/>
      <c r="N115" s="707"/>
      <c r="O115" s="710"/>
      <c r="P115" s="713"/>
      <c r="Q115" s="716"/>
      <c r="R115" s="719"/>
      <c r="S115" s="701"/>
      <c r="T115" s="722"/>
      <c r="U115" s="725">
        <f>SUM(F115:T118)</f>
        <v>0</v>
      </c>
      <c r="V115" s="725">
        <f>U115*D115</f>
        <v>0</v>
      </c>
      <c r="W115" s="699">
        <f>U115*E115</f>
        <v>0</v>
      </c>
    </row>
    <row r="116" spans="1:23" ht="18" customHeight="1" x14ac:dyDescent="0.35">
      <c r="A116" s="71"/>
      <c r="B116" s="72"/>
      <c r="C116" s="527"/>
      <c r="D116" s="730"/>
      <c r="E116" s="732"/>
      <c r="F116" s="708"/>
      <c r="G116" s="705"/>
      <c r="H116" s="723"/>
      <c r="I116" s="735"/>
      <c r="J116" s="738"/>
      <c r="K116" s="741"/>
      <c r="L116" s="723"/>
      <c r="M116" s="705"/>
      <c r="N116" s="708"/>
      <c r="O116" s="711"/>
      <c r="P116" s="714"/>
      <c r="Q116" s="717"/>
      <c r="R116" s="720"/>
      <c r="S116" s="702"/>
      <c r="T116" s="723"/>
      <c r="U116" s="725"/>
      <c r="V116" s="725"/>
      <c r="W116" s="699"/>
    </row>
    <row r="117" spans="1:23" ht="18" customHeight="1" x14ac:dyDescent="0.35">
      <c r="A117" s="71"/>
      <c r="B117" s="72"/>
      <c r="C117" s="527"/>
      <c r="D117" s="730"/>
      <c r="E117" s="732"/>
      <c r="F117" s="708"/>
      <c r="G117" s="705"/>
      <c r="H117" s="723"/>
      <c r="I117" s="735"/>
      <c r="J117" s="738"/>
      <c r="K117" s="741"/>
      <c r="L117" s="723"/>
      <c r="M117" s="705"/>
      <c r="N117" s="708"/>
      <c r="O117" s="711"/>
      <c r="P117" s="714"/>
      <c r="Q117" s="717"/>
      <c r="R117" s="720"/>
      <c r="S117" s="702"/>
      <c r="T117" s="723"/>
      <c r="U117" s="725"/>
      <c r="V117" s="725"/>
      <c r="W117" s="699"/>
    </row>
    <row r="118" spans="1:23" ht="18" customHeight="1" thickBot="1" x14ac:dyDescent="0.4">
      <c r="A118" s="73"/>
      <c r="B118" s="74"/>
      <c r="C118" s="528"/>
      <c r="D118" s="731"/>
      <c r="E118" s="733"/>
      <c r="F118" s="709"/>
      <c r="G118" s="706"/>
      <c r="H118" s="724"/>
      <c r="I118" s="736"/>
      <c r="J118" s="739"/>
      <c r="K118" s="742"/>
      <c r="L118" s="724"/>
      <c r="M118" s="706"/>
      <c r="N118" s="709"/>
      <c r="O118" s="712"/>
      <c r="P118" s="715"/>
      <c r="Q118" s="718"/>
      <c r="R118" s="721"/>
      <c r="S118" s="703"/>
      <c r="T118" s="724"/>
      <c r="U118" s="726"/>
      <c r="V118" s="726"/>
      <c r="W118" s="700"/>
    </row>
    <row r="119" spans="1:23" s="96" customFormat="1" ht="15" customHeight="1" thickBot="1" x14ac:dyDescent="0.55000000000000004">
      <c r="A119" s="755" t="s">
        <v>54</v>
      </c>
      <c r="B119" s="756"/>
      <c r="C119" s="757"/>
      <c r="D119" s="97"/>
      <c r="E119" s="98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  <c r="Q119" s="99"/>
      <c r="R119" s="99"/>
      <c r="S119" s="99"/>
      <c r="T119" s="99"/>
      <c r="U119" s="367"/>
      <c r="V119" s="367"/>
      <c r="W119" s="368"/>
    </row>
    <row r="120" spans="1:23" ht="18" customHeight="1" x14ac:dyDescent="0.35">
      <c r="A120"/>
      <c r="B120" s="70"/>
      <c r="C120" s="743" t="s">
        <v>153</v>
      </c>
      <c r="D120" s="730">
        <v>5</v>
      </c>
      <c r="E120" s="732">
        <v>140</v>
      </c>
      <c r="F120" s="708"/>
      <c r="G120" s="704"/>
      <c r="H120" s="722"/>
      <c r="I120" s="734"/>
      <c r="J120" s="737"/>
      <c r="K120" s="740"/>
      <c r="L120" s="722"/>
      <c r="M120" s="704"/>
      <c r="N120" s="707"/>
      <c r="O120" s="710"/>
      <c r="P120" s="713"/>
      <c r="Q120" s="716"/>
      <c r="R120" s="719"/>
      <c r="S120" s="701"/>
      <c r="T120" s="722"/>
      <c r="U120" s="725">
        <f>SUM(F120:T123)</f>
        <v>0</v>
      </c>
      <c r="V120" s="725">
        <f>U120*D120</f>
        <v>0</v>
      </c>
      <c r="W120" s="699">
        <f>U120*E120</f>
        <v>0</v>
      </c>
    </row>
    <row r="121" spans="1:23" ht="18" customHeight="1" x14ac:dyDescent="0.35">
      <c r="A121" s="71"/>
      <c r="B121" s="72"/>
      <c r="C121" s="527"/>
      <c r="D121" s="730"/>
      <c r="E121" s="732"/>
      <c r="F121" s="708"/>
      <c r="G121" s="705"/>
      <c r="H121" s="723"/>
      <c r="I121" s="735"/>
      <c r="J121" s="738"/>
      <c r="K121" s="741"/>
      <c r="L121" s="723"/>
      <c r="M121" s="705"/>
      <c r="N121" s="708"/>
      <c r="O121" s="711"/>
      <c r="P121" s="714"/>
      <c r="Q121" s="717"/>
      <c r="R121" s="720"/>
      <c r="S121" s="702"/>
      <c r="T121" s="723"/>
      <c r="U121" s="725"/>
      <c r="V121" s="725"/>
      <c r="W121" s="699"/>
    </row>
    <row r="122" spans="1:23" ht="18" customHeight="1" x14ac:dyDescent="0.35">
      <c r="A122" s="71"/>
      <c r="B122" s="72"/>
      <c r="C122" s="527"/>
      <c r="D122" s="730"/>
      <c r="E122" s="732"/>
      <c r="F122" s="708"/>
      <c r="G122" s="705"/>
      <c r="H122" s="723"/>
      <c r="I122" s="735"/>
      <c r="J122" s="738"/>
      <c r="K122" s="741"/>
      <c r="L122" s="723"/>
      <c r="M122" s="705"/>
      <c r="N122" s="708"/>
      <c r="O122" s="711"/>
      <c r="P122" s="714"/>
      <c r="Q122" s="717"/>
      <c r="R122" s="720"/>
      <c r="S122" s="702"/>
      <c r="T122" s="723"/>
      <c r="U122" s="725"/>
      <c r="V122" s="725"/>
      <c r="W122" s="699"/>
    </row>
    <row r="123" spans="1:23" ht="18" customHeight="1" thickBot="1" x14ac:dyDescent="0.4">
      <c r="A123" s="73"/>
      <c r="B123" s="74"/>
      <c r="C123" s="528"/>
      <c r="D123" s="731"/>
      <c r="E123" s="733"/>
      <c r="F123" s="709"/>
      <c r="G123" s="706"/>
      <c r="H123" s="724"/>
      <c r="I123" s="736"/>
      <c r="J123" s="739"/>
      <c r="K123" s="742"/>
      <c r="L123" s="724"/>
      <c r="M123" s="706"/>
      <c r="N123" s="709"/>
      <c r="O123" s="712"/>
      <c r="P123" s="715"/>
      <c r="Q123" s="718"/>
      <c r="R123" s="721"/>
      <c r="S123" s="703"/>
      <c r="T123" s="724"/>
      <c r="U123" s="726"/>
      <c r="V123" s="726"/>
      <c r="W123" s="700"/>
    </row>
    <row r="124" spans="1:23" ht="18" customHeight="1" x14ac:dyDescent="0.35">
      <c r="A124"/>
      <c r="B124" s="70"/>
      <c r="C124" s="743" t="s">
        <v>154</v>
      </c>
      <c r="D124" s="730">
        <v>7</v>
      </c>
      <c r="E124" s="732">
        <v>110</v>
      </c>
      <c r="F124" s="708"/>
      <c r="G124" s="704"/>
      <c r="H124" s="722"/>
      <c r="I124" s="734"/>
      <c r="J124" s="737"/>
      <c r="K124" s="740"/>
      <c r="L124" s="722"/>
      <c r="M124" s="704"/>
      <c r="N124" s="707"/>
      <c r="O124" s="710"/>
      <c r="P124" s="713"/>
      <c r="Q124" s="716"/>
      <c r="R124" s="719"/>
      <c r="S124" s="701"/>
      <c r="T124" s="722"/>
      <c r="U124" s="725">
        <f>SUM(F124:T127)</f>
        <v>0</v>
      </c>
      <c r="V124" s="725">
        <f>U124*D124</f>
        <v>0</v>
      </c>
      <c r="W124" s="699">
        <f>U124*E124</f>
        <v>0</v>
      </c>
    </row>
    <row r="125" spans="1:23" ht="18" customHeight="1" x14ac:dyDescent="0.35">
      <c r="A125" s="71"/>
      <c r="B125" s="72"/>
      <c r="C125" s="527"/>
      <c r="D125" s="730"/>
      <c r="E125" s="732"/>
      <c r="F125" s="708"/>
      <c r="G125" s="705"/>
      <c r="H125" s="723"/>
      <c r="I125" s="735"/>
      <c r="J125" s="738"/>
      <c r="K125" s="741"/>
      <c r="L125" s="723"/>
      <c r="M125" s="705"/>
      <c r="N125" s="708"/>
      <c r="O125" s="711"/>
      <c r="P125" s="714"/>
      <c r="Q125" s="717"/>
      <c r="R125" s="720"/>
      <c r="S125" s="702"/>
      <c r="T125" s="723"/>
      <c r="U125" s="725"/>
      <c r="V125" s="725"/>
      <c r="W125" s="699"/>
    </row>
    <row r="126" spans="1:23" ht="18" customHeight="1" x14ac:dyDescent="0.35">
      <c r="A126" s="71"/>
      <c r="B126" s="72"/>
      <c r="C126" s="527"/>
      <c r="D126" s="730"/>
      <c r="E126" s="732"/>
      <c r="F126" s="708"/>
      <c r="G126" s="705"/>
      <c r="H126" s="723"/>
      <c r="I126" s="735"/>
      <c r="J126" s="738"/>
      <c r="K126" s="741"/>
      <c r="L126" s="723"/>
      <c r="M126" s="705"/>
      <c r="N126" s="708"/>
      <c r="O126" s="711"/>
      <c r="P126" s="714"/>
      <c r="Q126" s="717"/>
      <c r="R126" s="720"/>
      <c r="S126" s="702"/>
      <c r="T126" s="723"/>
      <c r="U126" s="725"/>
      <c r="V126" s="725"/>
      <c r="W126" s="699"/>
    </row>
    <row r="127" spans="1:23" ht="18" customHeight="1" thickBot="1" x14ac:dyDescent="0.4">
      <c r="A127" s="73"/>
      <c r="B127" s="74"/>
      <c r="C127" s="528"/>
      <c r="D127" s="731"/>
      <c r="E127" s="733"/>
      <c r="F127" s="709"/>
      <c r="G127" s="706"/>
      <c r="H127" s="724"/>
      <c r="I127" s="736"/>
      <c r="J127" s="739"/>
      <c r="K127" s="742"/>
      <c r="L127" s="724"/>
      <c r="M127" s="706"/>
      <c r="N127" s="709"/>
      <c r="O127" s="712"/>
      <c r="P127" s="715"/>
      <c r="Q127" s="718"/>
      <c r="R127" s="721"/>
      <c r="S127" s="703"/>
      <c r="T127" s="724"/>
      <c r="U127" s="726"/>
      <c r="V127" s="726"/>
      <c r="W127" s="700"/>
    </row>
    <row r="128" spans="1:23" ht="18" customHeight="1" x14ac:dyDescent="0.35">
      <c r="A128"/>
      <c r="B128" s="70"/>
      <c r="C128" s="743" t="s">
        <v>155</v>
      </c>
      <c r="D128" s="730">
        <v>10</v>
      </c>
      <c r="E128" s="732">
        <v>140</v>
      </c>
      <c r="F128" s="708"/>
      <c r="G128" s="704"/>
      <c r="H128" s="722"/>
      <c r="I128" s="734"/>
      <c r="J128" s="737"/>
      <c r="K128" s="740"/>
      <c r="L128" s="722"/>
      <c r="M128" s="704"/>
      <c r="N128" s="707"/>
      <c r="O128" s="710"/>
      <c r="P128" s="713"/>
      <c r="Q128" s="716"/>
      <c r="R128" s="719"/>
      <c r="S128" s="701"/>
      <c r="T128" s="722"/>
      <c r="U128" s="725">
        <f>SUM(F128:T131)</f>
        <v>0</v>
      </c>
      <c r="V128" s="725">
        <f>U128*D128</f>
        <v>0</v>
      </c>
      <c r="W128" s="699">
        <f>U128*E128</f>
        <v>0</v>
      </c>
    </row>
    <row r="129" spans="1:23" ht="18" customHeight="1" x14ac:dyDescent="0.35">
      <c r="A129" s="71"/>
      <c r="B129" s="72"/>
      <c r="C129" s="527"/>
      <c r="D129" s="730"/>
      <c r="E129" s="732"/>
      <c r="F129" s="708"/>
      <c r="G129" s="705"/>
      <c r="H129" s="723"/>
      <c r="I129" s="735"/>
      <c r="J129" s="738"/>
      <c r="K129" s="741"/>
      <c r="L129" s="723"/>
      <c r="M129" s="705"/>
      <c r="N129" s="708"/>
      <c r="O129" s="711"/>
      <c r="P129" s="714"/>
      <c r="Q129" s="717"/>
      <c r="R129" s="720"/>
      <c r="S129" s="702"/>
      <c r="T129" s="723"/>
      <c r="U129" s="725"/>
      <c r="V129" s="725"/>
      <c r="W129" s="699"/>
    </row>
    <row r="130" spans="1:23" ht="18" customHeight="1" x14ac:dyDescent="0.35">
      <c r="A130" s="71"/>
      <c r="B130" s="72"/>
      <c r="C130" s="527"/>
      <c r="D130" s="730"/>
      <c r="E130" s="732"/>
      <c r="F130" s="708"/>
      <c r="G130" s="705"/>
      <c r="H130" s="723"/>
      <c r="I130" s="735"/>
      <c r="J130" s="738"/>
      <c r="K130" s="741"/>
      <c r="L130" s="723"/>
      <c r="M130" s="705"/>
      <c r="N130" s="708"/>
      <c r="O130" s="711"/>
      <c r="P130" s="714"/>
      <c r="Q130" s="717"/>
      <c r="R130" s="720"/>
      <c r="S130" s="702"/>
      <c r="T130" s="723"/>
      <c r="U130" s="725"/>
      <c r="V130" s="725"/>
      <c r="W130" s="699"/>
    </row>
    <row r="131" spans="1:23" ht="18" customHeight="1" thickBot="1" x14ac:dyDescent="0.4">
      <c r="A131" s="73"/>
      <c r="B131" s="74"/>
      <c r="C131" s="528"/>
      <c r="D131" s="731"/>
      <c r="E131" s="733"/>
      <c r="F131" s="709"/>
      <c r="G131" s="706"/>
      <c r="H131" s="724"/>
      <c r="I131" s="736"/>
      <c r="J131" s="739"/>
      <c r="K131" s="742"/>
      <c r="L131" s="724"/>
      <c r="M131" s="706"/>
      <c r="N131" s="709"/>
      <c r="O131" s="712"/>
      <c r="P131" s="715"/>
      <c r="Q131" s="718"/>
      <c r="R131" s="721"/>
      <c r="S131" s="703"/>
      <c r="T131" s="724"/>
      <c r="U131" s="726"/>
      <c r="V131" s="726"/>
      <c r="W131" s="700"/>
    </row>
    <row r="132" spans="1:23" s="96" customFormat="1" ht="15" customHeight="1" x14ac:dyDescent="0.5">
      <c r="A132" s="755" t="s">
        <v>58</v>
      </c>
      <c r="B132" s="756"/>
      <c r="C132" s="757"/>
      <c r="D132" s="97"/>
      <c r="E132" s="98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367"/>
      <c r="V132" s="367"/>
      <c r="W132" s="368"/>
    </row>
    <row r="133" spans="1:23" ht="18" customHeight="1" x14ac:dyDescent="0.35">
      <c r="A133"/>
      <c r="B133" s="70"/>
      <c r="C133" s="743" t="s">
        <v>156</v>
      </c>
      <c r="D133" s="730">
        <v>5</v>
      </c>
      <c r="E133" s="732">
        <v>62</v>
      </c>
      <c r="F133" s="708"/>
      <c r="G133" s="752"/>
      <c r="H133" s="749"/>
      <c r="I133" s="758"/>
      <c r="J133" s="750"/>
      <c r="K133" s="751"/>
      <c r="L133" s="749"/>
      <c r="M133" s="752"/>
      <c r="N133" s="753"/>
      <c r="O133" s="754"/>
      <c r="P133" s="745"/>
      <c r="Q133" s="746"/>
      <c r="R133" s="747"/>
      <c r="S133" s="748"/>
      <c r="T133" s="749"/>
      <c r="U133" s="725">
        <f>SUM(F133:T136)</f>
        <v>0</v>
      </c>
      <c r="V133" s="725">
        <f>U133*D133</f>
        <v>0</v>
      </c>
      <c r="W133" s="699">
        <f>U133*E133</f>
        <v>0</v>
      </c>
    </row>
    <row r="134" spans="1:23" ht="18" customHeight="1" x14ac:dyDescent="0.35">
      <c r="A134" s="71"/>
      <c r="B134" s="72"/>
      <c r="C134" s="527"/>
      <c r="D134" s="730"/>
      <c r="E134" s="732"/>
      <c r="F134" s="708"/>
      <c r="G134" s="705"/>
      <c r="H134" s="723"/>
      <c r="I134" s="735"/>
      <c r="J134" s="738"/>
      <c r="K134" s="741"/>
      <c r="L134" s="723"/>
      <c r="M134" s="705"/>
      <c r="N134" s="708"/>
      <c r="O134" s="711"/>
      <c r="P134" s="714"/>
      <c r="Q134" s="717"/>
      <c r="R134" s="720"/>
      <c r="S134" s="702"/>
      <c r="T134" s="723"/>
      <c r="U134" s="725"/>
      <c r="V134" s="725"/>
      <c r="W134" s="699"/>
    </row>
    <row r="135" spans="1:23" ht="18" customHeight="1" x14ac:dyDescent="0.35">
      <c r="A135" s="71"/>
      <c r="B135" s="72"/>
      <c r="C135" s="527"/>
      <c r="D135" s="730"/>
      <c r="E135" s="732"/>
      <c r="F135" s="708"/>
      <c r="G135" s="705"/>
      <c r="H135" s="723"/>
      <c r="I135" s="735"/>
      <c r="J135" s="738"/>
      <c r="K135" s="741"/>
      <c r="L135" s="723"/>
      <c r="M135" s="705"/>
      <c r="N135" s="708"/>
      <c r="O135" s="711"/>
      <c r="P135" s="714"/>
      <c r="Q135" s="717"/>
      <c r="R135" s="720"/>
      <c r="S135" s="702"/>
      <c r="T135" s="723"/>
      <c r="U135" s="725"/>
      <c r="V135" s="725"/>
      <c r="W135" s="699"/>
    </row>
    <row r="136" spans="1:23" ht="18" customHeight="1" thickBot="1" x14ac:dyDescent="0.4">
      <c r="A136" s="71"/>
      <c r="B136" s="72"/>
      <c r="C136" s="527"/>
      <c r="D136" s="730"/>
      <c r="E136" s="732"/>
      <c r="F136" s="708"/>
      <c r="G136" s="705"/>
      <c r="H136" s="723"/>
      <c r="I136" s="735"/>
      <c r="J136" s="738"/>
      <c r="K136" s="741"/>
      <c r="L136" s="723"/>
      <c r="M136" s="705"/>
      <c r="N136" s="708"/>
      <c r="O136" s="711"/>
      <c r="P136" s="714"/>
      <c r="Q136" s="717"/>
      <c r="R136" s="720"/>
      <c r="S136" s="702"/>
      <c r="T136" s="723"/>
      <c r="U136" s="725"/>
      <c r="V136" s="725"/>
      <c r="W136" s="699"/>
    </row>
    <row r="137" spans="1:23" s="96" customFormat="1" ht="15" customHeight="1" thickBot="1" x14ac:dyDescent="0.55000000000000004">
      <c r="A137" s="755" t="s">
        <v>59</v>
      </c>
      <c r="B137" s="756"/>
      <c r="C137" s="757"/>
      <c r="D137" s="97"/>
      <c r="E137" s="98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99"/>
      <c r="Q137" s="99"/>
      <c r="R137" s="99"/>
      <c r="S137" s="99"/>
      <c r="T137" s="99"/>
      <c r="U137" s="367"/>
      <c r="V137" s="367"/>
      <c r="W137" s="368"/>
    </row>
    <row r="138" spans="1:23" ht="18" customHeight="1" x14ac:dyDescent="0.35">
      <c r="A138"/>
      <c r="B138" s="70"/>
      <c r="C138" s="743" t="s">
        <v>157</v>
      </c>
      <c r="D138" s="730">
        <v>3</v>
      </c>
      <c r="E138" s="732">
        <v>160</v>
      </c>
      <c r="F138" s="708"/>
      <c r="G138" s="704"/>
      <c r="H138" s="722"/>
      <c r="I138" s="734"/>
      <c r="J138" s="737"/>
      <c r="K138" s="740"/>
      <c r="L138" s="722"/>
      <c r="M138" s="704"/>
      <c r="N138" s="707"/>
      <c r="O138" s="710"/>
      <c r="P138" s="713"/>
      <c r="Q138" s="716"/>
      <c r="R138" s="719"/>
      <c r="S138" s="701"/>
      <c r="T138" s="722"/>
      <c r="U138" s="725">
        <f>SUM(F138:T141)</f>
        <v>0</v>
      </c>
      <c r="V138" s="725">
        <f>U138*D138</f>
        <v>0</v>
      </c>
      <c r="W138" s="699">
        <f>U138*E138</f>
        <v>0</v>
      </c>
    </row>
    <row r="139" spans="1:23" ht="18" customHeight="1" x14ac:dyDescent="0.35">
      <c r="A139" s="1"/>
      <c r="B139" s="72"/>
      <c r="C139" s="527"/>
      <c r="D139" s="730"/>
      <c r="E139" s="732"/>
      <c r="F139" s="708"/>
      <c r="G139" s="705"/>
      <c r="H139" s="723"/>
      <c r="I139" s="735"/>
      <c r="J139" s="738"/>
      <c r="K139" s="741"/>
      <c r="L139" s="723"/>
      <c r="M139" s="705"/>
      <c r="N139" s="708"/>
      <c r="O139" s="711"/>
      <c r="P139" s="714"/>
      <c r="Q139" s="717"/>
      <c r="R139" s="720"/>
      <c r="S139" s="702"/>
      <c r="T139" s="723"/>
      <c r="U139" s="725"/>
      <c r="V139" s="725"/>
      <c r="W139" s="699"/>
    </row>
    <row r="140" spans="1:23" ht="18" customHeight="1" x14ac:dyDescent="0.35">
      <c r="A140" s="1"/>
      <c r="B140" s="72"/>
      <c r="C140" s="527"/>
      <c r="D140" s="730"/>
      <c r="E140" s="732"/>
      <c r="F140" s="708"/>
      <c r="G140" s="705"/>
      <c r="H140" s="723"/>
      <c r="I140" s="735"/>
      <c r="J140" s="738"/>
      <c r="K140" s="741"/>
      <c r="L140" s="723"/>
      <c r="M140" s="705"/>
      <c r="N140" s="708"/>
      <c r="O140" s="711"/>
      <c r="P140" s="714"/>
      <c r="Q140" s="717"/>
      <c r="R140" s="720"/>
      <c r="S140" s="702"/>
      <c r="T140" s="723"/>
      <c r="U140" s="725"/>
      <c r="V140" s="725"/>
      <c r="W140" s="699"/>
    </row>
    <row r="141" spans="1:23" ht="18" customHeight="1" thickBot="1" x14ac:dyDescent="0.4">
      <c r="A141" s="9"/>
      <c r="B141" s="74"/>
      <c r="C141" s="528"/>
      <c r="D141" s="731"/>
      <c r="E141" s="733"/>
      <c r="F141" s="709"/>
      <c r="G141" s="706"/>
      <c r="H141" s="724"/>
      <c r="I141" s="736"/>
      <c r="J141" s="739"/>
      <c r="K141" s="742"/>
      <c r="L141" s="724"/>
      <c r="M141" s="706"/>
      <c r="N141" s="709"/>
      <c r="O141" s="712"/>
      <c r="P141" s="715"/>
      <c r="Q141" s="718"/>
      <c r="R141" s="721"/>
      <c r="S141" s="703"/>
      <c r="T141" s="724"/>
      <c r="U141" s="726"/>
      <c r="V141" s="726"/>
      <c r="W141" s="700"/>
    </row>
    <row r="142" spans="1:23" ht="18" customHeight="1" x14ac:dyDescent="0.35">
      <c r="A142"/>
      <c r="B142" s="70"/>
      <c r="C142" s="743" t="s">
        <v>158</v>
      </c>
      <c r="D142" s="730">
        <v>3</v>
      </c>
      <c r="E142" s="732">
        <v>160</v>
      </c>
      <c r="F142" s="708"/>
      <c r="G142" s="704"/>
      <c r="H142" s="722"/>
      <c r="I142" s="734"/>
      <c r="J142" s="737"/>
      <c r="K142" s="740"/>
      <c r="L142" s="722"/>
      <c r="M142" s="704"/>
      <c r="N142" s="707"/>
      <c r="O142" s="710"/>
      <c r="P142" s="713"/>
      <c r="Q142" s="716"/>
      <c r="R142" s="719"/>
      <c r="S142" s="701"/>
      <c r="T142" s="722"/>
      <c r="U142" s="725">
        <f>SUM(F142:T145)</f>
        <v>0</v>
      </c>
      <c r="V142" s="725">
        <f>U142*D142</f>
        <v>0</v>
      </c>
      <c r="W142" s="699">
        <f>U142*E142</f>
        <v>0</v>
      </c>
    </row>
    <row r="143" spans="1:23" ht="18" customHeight="1" x14ac:dyDescent="0.35">
      <c r="A143" s="1"/>
      <c r="B143" s="72"/>
      <c r="C143" s="527"/>
      <c r="D143" s="730"/>
      <c r="E143" s="732"/>
      <c r="F143" s="708"/>
      <c r="G143" s="705"/>
      <c r="H143" s="723"/>
      <c r="I143" s="735"/>
      <c r="J143" s="738"/>
      <c r="K143" s="741"/>
      <c r="L143" s="723"/>
      <c r="M143" s="705"/>
      <c r="N143" s="708"/>
      <c r="O143" s="711"/>
      <c r="P143" s="714"/>
      <c r="Q143" s="717"/>
      <c r="R143" s="720"/>
      <c r="S143" s="702"/>
      <c r="T143" s="723"/>
      <c r="U143" s="725"/>
      <c r="V143" s="725"/>
      <c r="W143" s="699"/>
    </row>
    <row r="144" spans="1:23" ht="18" customHeight="1" x14ac:dyDescent="0.35">
      <c r="A144" s="1"/>
      <c r="B144" s="72"/>
      <c r="C144" s="527"/>
      <c r="D144" s="730"/>
      <c r="E144" s="732"/>
      <c r="F144" s="708"/>
      <c r="G144" s="705"/>
      <c r="H144" s="723"/>
      <c r="I144" s="735"/>
      <c r="J144" s="738"/>
      <c r="K144" s="741"/>
      <c r="L144" s="723"/>
      <c r="M144" s="705"/>
      <c r="N144" s="708"/>
      <c r="O144" s="711"/>
      <c r="P144" s="714"/>
      <c r="Q144" s="717"/>
      <c r="R144" s="720"/>
      <c r="S144" s="702"/>
      <c r="T144" s="723"/>
      <c r="U144" s="725"/>
      <c r="V144" s="725"/>
      <c r="W144" s="699"/>
    </row>
    <row r="145" spans="1:23" ht="18" customHeight="1" thickBot="1" x14ac:dyDescent="0.4">
      <c r="A145" s="9"/>
      <c r="B145" s="74"/>
      <c r="C145" s="528"/>
      <c r="D145" s="731"/>
      <c r="E145" s="733"/>
      <c r="F145" s="709"/>
      <c r="G145" s="706"/>
      <c r="H145" s="724"/>
      <c r="I145" s="736"/>
      <c r="J145" s="739"/>
      <c r="K145" s="742"/>
      <c r="L145" s="724"/>
      <c r="M145" s="706"/>
      <c r="N145" s="709"/>
      <c r="O145" s="712"/>
      <c r="P145" s="715"/>
      <c r="Q145" s="718"/>
      <c r="R145" s="721"/>
      <c r="S145" s="703"/>
      <c r="T145" s="724"/>
      <c r="U145" s="726"/>
      <c r="V145" s="726"/>
      <c r="W145" s="700"/>
    </row>
    <row r="146" spans="1:23" ht="18" customHeight="1" x14ac:dyDescent="0.35">
      <c r="A146"/>
      <c r="B146" s="70"/>
      <c r="C146" s="743" t="s">
        <v>159</v>
      </c>
      <c r="D146" s="730">
        <v>5</v>
      </c>
      <c r="E146" s="732">
        <v>340</v>
      </c>
      <c r="F146" s="708"/>
      <c r="G146" s="704"/>
      <c r="H146" s="722"/>
      <c r="I146" s="734"/>
      <c r="J146" s="737"/>
      <c r="K146" s="740"/>
      <c r="L146" s="722"/>
      <c r="M146" s="704"/>
      <c r="N146" s="707"/>
      <c r="O146" s="710"/>
      <c r="P146" s="713"/>
      <c r="Q146" s="716"/>
      <c r="R146" s="719"/>
      <c r="S146" s="701"/>
      <c r="T146" s="722"/>
      <c r="U146" s="725">
        <f>SUM(F146:T149)</f>
        <v>0</v>
      </c>
      <c r="V146" s="725">
        <f>U146*D146</f>
        <v>0</v>
      </c>
      <c r="W146" s="699">
        <f>U146*E146</f>
        <v>0</v>
      </c>
    </row>
    <row r="147" spans="1:23" ht="18" customHeight="1" x14ac:dyDescent="0.35">
      <c r="A147" s="1"/>
      <c r="B147" s="72"/>
      <c r="C147" s="527"/>
      <c r="D147" s="730"/>
      <c r="E147" s="732"/>
      <c r="F147" s="708"/>
      <c r="G147" s="705"/>
      <c r="H147" s="723"/>
      <c r="I147" s="735"/>
      <c r="J147" s="738"/>
      <c r="K147" s="741"/>
      <c r="L147" s="723"/>
      <c r="M147" s="705"/>
      <c r="N147" s="708"/>
      <c r="O147" s="711"/>
      <c r="P147" s="714"/>
      <c r="Q147" s="717"/>
      <c r="R147" s="720"/>
      <c r="S147" s="702"/>
      <c r="T147" s="723"/>
      <c r="U147" s="725"/>
      <c r="V147" s="725"/>
      <c r="W147" s="699"/>
    </row>
    <row r="148" spans="1:23" ht="18" customHeight="1" x14ac:dyDescent="0.35">
      <c r="A148" s="1"/>
      <c r="B148" s="72"/>
      <c r="C148" s="527"/>
      <c r="D148" s="730"/>
      <c r="E148" s="732"/>
      <c r="F148" s="708"/>
      <c r="G148" s="705"/>
      <c r="H148" s="723"/>
      <c r="I148" s="735"/>
      <c r="J148" s="738"/>
      <c r="K148" s="741"/>
      <c r="L148" s="723"/>
      <c r="M148" s="705"/>
      <c r="N148" s="708"/>
      <c r="O148" s="711"/>
      <c r="P148" s="714"/>
      <c r="Q148" s="717"/>
      <c r="R148" s="720"/>
      <c r="S148" s="702"/>
      <c r="T148" s="723"/>
      <c r="U148" s="725"/>
      <c r="V148" s="725"/>
      <c r="W148" s="699"/>
    </row>
    <row r="149" spans="1:23" ht="18" customHeight="1" thickBot="1" x14ac:dyDescent="0.4">
      <c r="A149" s="9"/>
      <c r="B149" s="74"/>
      <c r="C149" s="528"/>
      <c r="D149" s="731"/>
      <c r="E149" s="733"/>
      <c r="F149" s="709"/>
      <c r="G149" s="706"/>
      <c r="H149" s="724"/>
      <c r="I149" s="736"/>
      <c r="J149" s="739"/>
      <c r="K149" s="742"/>
      <c r="L149" s="724"/>
      <c r="M149" s="706"/>
      <c r="N149" s="709"/>
      <c r="O149" s="712"/>
      <c r="P149" s="715"/>
      <c r="Q149" s="718"/>
      <c r="R149" s="721"/>
      <c r="S149" s="703"/>
      <c r="T149" s="724"/>
      <c r="U149" s="726"/>
      <c r="V149" s="726"/>
      <c r="W149" s="700"/>
    </row>
    <row r="150" spans="1:23" ht="18" customHeight="1" x14ac:dyDescent="0.35">
      <c r="A150"/>
      <c r="B150" s="70"/>
      <c r="C150" s="743" t="s">
        <v>160</v>
      </c>
      <c r="D150" s="730">
        <v>6</v>
      </c>
      <c r="E150" s="732">
        <v>240</v>
      </c>
      <c r="F150" s="708"/>
      <c r="G150" s="704"/>
      <c r="H150" s="722"/>
      <c r="I150" s="734"/>
      <c r="J150" s="737"/>
      <c r="K150" s="740"/>
      <c r="L150" s="722"/>
      <c r="M150" s="704"/>
      <c r="N150" s="707"/>
      <c r="O150" s="710"/>
      <c r="P150" s="713"/>
      <c r="Q150" s="716"/>
      <c r="R150" s="719"/>
      <c r="S150" s="701"/>
      <c r="T150" s="722"/>
      <c r="U150" s="725">
        <f>SUM(F150:T153)</f>
        <v>0</v>
      </c>
      <c r="V150" s="725">
        <f>U150*D150</f>
        <v>0</v>
      </c>
      <c r="W150" s="699">
        <f>U150*E150</f>
        <v>0</v>
      </c>
    </row>
    <row r="151" spans="1:23" ht="18" customHeight="1" x14ac:dyDescent="0.35">
      <c r="A151" s="1"/>
      <c r="B151" s="72"/>
      <c r="C151" s="527"/>
      <c r="D151" s="730"/>
      <c r="E151" s="732"/>
      <c r="F151" s="708"/>
      <c r="G151" s="705"/>
      <c r="H151" s="723"/>
      <c r="I151" s="735"/>
      <c r="J151" s="738"/>
      <c r="K151" s="741"/>
      <c r="L151" s="723"/>
      <c r="M151" s="705"/>
      <c r="N151" s="708"/>
      <c r="O151" s="711"/>
      <c r="P151" s="714"/>
      <c r="Q151" s="717"/>
      <c r="R151" s="720"/>
      <c r="S151" s="702"/>
      <c r="T151" s="723"/>
      <c r="U151" s="725"/>
      <c r="V151" s="725"/>
      <c r="W151" s="699"/>
    </row>
    <row r="152" spans="1:23" ht="18" customHeight="1" x14ac:dyDescent="0.35">
      <c r="A152" s="1"/>
      <c r="B152" s="72"/>
      <c r="C152" s="527"/>
      <c r="D152" s="730"/>
      <c r="E152" s="732"/>
      <c r="F152" s="708"/>
      <c r="G152" s="705"/>
      <c r="H152" s="723"/>
      <c r="I152" s="735"/>
      <c r="J152" s="738"/>
      <c r="K152" s="741"/>
      <c r="L152" s="723"/>
      <c r="M152" s="705"/>
      <c r="N152" s="708"/>
      <c r="O152" s="711"/>
      <c r="P152" s="714"/>
      <c r="Q152" s="717"/>
      <c r="R152" s="720"/>
      <c r="S152" s="702"/>
      <c r="T152" s="723"/>
      <c r="U152" s="725"/>
      <c r="V152" s="725"/>
      <c r="W152" s="699"/>
    </row>
    <row r="153" spans="1:23" ht="18" customHeight="1" thickBot="1" x14ac:dyDescent="0.4">
      <c r="A153" s="9"/>
      <c r="B153" s="74"/>
      <c r="C153" s="528"/>
      <c r="D153" s="731"/>
      <c r="E153" s="733"/>
      <c r="F153" s="709"/>
      <c r="G153" s="706"/>
      <c r="H153" s="724"/>
      <c r="I153" s="736"/>
      <c r="J153" s="739"/>
      <c r="K153" s="742"/>
      <c r="L153" s="724"/>
      <c r="M153" s="706"/>
      <c r="N153" s="709"/>
      <c r="O153" s="712"/>
      <c r="P153" s="715"/>
      <c r="Q153" s="718"/>
      <c r="R153" s="721"/>
      <c r="S153" s="703"/>
      <c r="T153" s="724"/>
      <c r="U153" s="726"/>
      <c r="V153" s="726"/>
      <c r="W153" s="700"/>
    </row>
    <row r="154" spans="1:23" s="114" customFormat="1" ht="15" customHeight="1" x14ac:dyDescent="0.45">
      <c r="A154" s="755" t="s">
        <v>234</v>
      </c>
      <c r="B154" s="756"/>
      <c r="C154" s="757"/>
      <c r="D154" s="112"/>
      <c r="E154" s="113"/>
      <c r="F154" s="110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369"/>
    </row>
    <row r="155" spans="1:23" ht="18" customHeight="1" x14ac:dyDescent="0.35">
      <c r="A155"/>
      <c r="B155" s="70"/>
      <c r="C155" s="743" t="s">
        <v>161</v>
      </c>
      <c r="D155" s="730">
        <v>6</v>
      </c>
      <c r="E155" s="732">
        <v>140</v>
      </c>
      <c r="F155" s="708"/>
      <c r="G155" s="752"/>
      <c r="H155" s="749"/>
      <c r="I155" s="758"/>
      <c r="J155" s="750"/>
      <c r="K155" s="751"/>
      <c r="L155" s="749"/>
      <c r="M155" s="752"/>
      <c r="N155" s="753"/>
      <c r="O155" s="754"/>
      <c r="P155" s="745"/>
      <c r="Q155" s="746"/>
      <c r="R155" s="747"/>
      <c r="S155" s="748"/>
      <c r="T155" s="749"/>
      <c r="U155" s="725">
        <f>SUM(F155:T158)</f>
        <v>0</v>
      </c>
      <c r="V155" s="725">
        <f>U155*D155</f>
        <v>0</v>
      </c>
      <c r="W155" s="699">
        <f>U155*E155</f>
        <v>0</v>
      </c>
    </row>
    <row r="156" spans="1:23" ht="18" customHeight="1" x14ac:dyDescent="0.35">
      <c r="A156" s="1"/>
      <c r="B156" s="72"/>
      <c r="C156" s="527"/>
      <c r="D156" s="730"/>
      <c r="E156" s="732"/>
      <c r="F156" s="708"/>
      <c r="G156" s="705"/>
      <c r="H156" s="723"/>
      <c r="I156" s="735"/>
      <c r="J156" s="738"/>
      <c r="K156" s="741"/>
      <c r="L156" s="723"/>
      <c r="M156" s="705"/>
      <c r="N156" s="708"/>
      <c r="O156" s="711"/>
      <c r="P156" s="714"/>
      <c r="Q156" s="717"/>
      <c r="R156" s="720"/>
      <c r="S156" s="702"/>
      <c r="T156" s="723"/>
      <c r="U156" s="725"/>
      <c r="V156" s="725"/>
      <c r="W156" s="699"/>
    </row>
    <row r="157" spans="1:23" ht="18" customHeight="1" x14ac:dyDescent="0.35">
      <c r="A157" s="1"/>
      <c r="B157" s="72"/>
      <c r="C157" s="527"/>
      <c r="D157" s="730"/>
      <c r="E157" s="732"/>
      <c r="F157" s="708"/>
      <c r="G157" s="705"/>
      <c r="H157" s="723"/>
      <c r="I157" s="735"/>
      <c r="J157" s="738"/>
      <c r="K157" s="741"/>
      <c r="L157" s="723"/>
      <c r="M157" s="705"/>
      <c r="N157" s="708"/>
      <c r="O157" s="711"/>
      <c r="P157" s="714"/>
      <c r="Q157" s="717"/>
      <c r="R157" s="720"/>
      <c r="S157" s="702"/>
      <c r="T157" s="723"/>
      <c r="U157" s="725"/>
      <c r="V157" s="725"/>
      <c r="W157" s="699"/>
    </row>
    <row r="158" spans="1:23" ht="18" customHeight="1" thickBot="1" x14ac:dyDescent="0.4">
      <c r="A158" s="9"/>
      <c r="B158" s="74"/>
      <c r="C158" s="528"/>
      <c r="D158" s="731"/>
      <c r="E158" s="733"/>
      <c r="F158" s="709"/>
      <c r="G158" s="706"/>
      <c r="H158" s="724"/>
      <c r="I158" s="736"/>
      <c r="J158" s="739"/>
      <c r="K158" s="742"/>
      <c r="L158" s="724"/>
      <c r="M158" s="706"/>
      <c r="N158" s="709"/>
      <c r="O158" s="712"/>
      <c r="P158" s="715"/>
      <c r="Q158" s="718"/>
      <c r="R158" s="721"/>
      <c r="S158" s="703"/>
      <c r="T158" s="724"/>
      <c r="U158" s="726"/>
      <c r="V158" s="726"/>
      <c r="W158" s="700"/>
    </row>
    <row r="159" spans="1:23" ht="18" customHeight="1" x14ac:dyDescent="0.35">
      <c r="A159"/>
      <c r="B159" s="70"/>
      <c r="C159" s="743" t="s">
        <v>162</v>
      </c>
      <c r="D159" s="730">
        <v>6</v>
      </c>
      <c r="E159" s="732">
        <v>54</v>
      </c>
      <c r="F159" s="708"/>
      <c r="G159" s="704"/>
      <c r="H159" s="722"/>
      <c r="I159" s="734"/>
      <c r="J159" s="737"/>
      <c r="K159" s="740"/>
      <c r="L159" s="722"/>
      <c r="M159" s="704"/>
      <c r="N159" s="707"/>
      <c r="O159" s="710"/>
      <c r="P159" s="713"/>
      <c r="Q159" s="716"/>
      <c r="R159" s="719"/>
      <c r="S159" s="701"/>
      <c r="T159" s="722"/>
      <c r="U159" s="725">
        <f>SUM(F159:T162)</f>
        <v>0</v>
      </c>
      <c r="V159" s="725">
        <f>U159*D159</f>
        <v>0</v>
      </c>
      <c r="W159" s="699">
        <f>U159*E159</f>
        <v>0</v>
      </c>
    </row>
    <row r="160" spans="1:23" ht="18" customHeight="1" x14ac:dyDescent="0.35">
      <c r="A160" s="1"/>
      <c r="B160" s="72"/>
      <c r="C160" s="527"/>
      <c r="D160" s="730"/>
      <c r="E160" s="732"/>
      <c r="F160" s="708"/>
      <c r="G160" s="705"/>
      <c r="H160" s="723"/>
      <c r="I160" s="735"/>
      <c r="J160" s="738"/>
      <c r="K160" s="741"/>
      <c r="L160" s="723"/>
      <c r="M160" s="705"/>
      <c r="N160" s="708"/>
      <c r="O160" s="711"/>
      <c r="P160" s="714"/>
      <c r="Q160" s="717"/>
      <c r="R160" s="720"/>
      <c r="S160" s="702"/>
      <c r="T160" s="723"/>
      <c r="U160" s="725"/>
      <c r="V160" s="725"/>
      <c r="W160" s="699"/>
    </row>
    <row r="161" spans="1:23" ht="18" customHeight="1" x14ac:dyDescent="0.35">
      <c r="A161" s="1"/>
      <c r="B161" s="72"/>
      <c r="C161" s="527"/>
      <c r="D161" s="730"/>
      <c r="E161" s="732"/>
      <c r="F161" s="708"/>
      <c r="G161" s="705"/>
      <c r="H161" s="723"/>
      <c r="I161" s="735"/>
      <c r="J161" s="738"/>
      <c r="K161" s="741"/>
      <c r="L161" s="723"/>
      <c r="M161" s="705"/>
      <c r="N161" s="708"/>
      <c r="O161" s="711"/>
      <c r="P161" s="714"/>
      <c r="Q161" s="717"/>
      <c r="R161" s="720"/>
      <c r="S161" s="702"/>
      <c r="T161" s="723"/>
      <c r="U161" s="725"/>
      <c r="V161" s="725"/>
      <c r="W161" s="699"/>
    </row>
    <row r="162" spans="1:23" ht="18" customHeight="1" thickBot="1" x14ac:dyDescent="0.4">
      <c r="A162" s="9"/>
      <c r="B162" s="74"/>
      <c r="C162" s="528"/>
      <c r="D162" s="731"/>
      <c r="E162" s="733"/>
      <c r="F162" s="709"/>
      <c r="G162" s="706"/>
      <c r="H162" s="724"/>
      <c r="I162" s="736"/>
      <c r="J162" s="739"/>
      <c r="K162" s="742"/>
      <c r="L162" s="724"/>
      <c r="M162" s="706"/>
      <c r="N162" s="709"/>
      <c r="O162" s="712"/>
      <c r="P162" s="715"/>
      <c r="Q162" s="718"/>
      <c r="R162" s="721"/>
      <c r="S162" s="703"/>
      <c r="T162" s="724"/>
      <c r="U162" s="726"/>
      <c r="V162" s="726"/>
      <c r="W162" s="700"/>
    </row>
    <row r="163" spans="1:23" ht="18" customHeight="1" x14ac:dyDescent="0.35">
      <c r="A163"/>
      <c r="B163" s="70"/>
      <c r="C163" s="744" t="s">
        <v>186</v>
      </c>
      <c r="D163" s="730">
        <v>6</v>
      </c>
      <c r="E163" s="732">
        <v>54</v>
      </c>
      <c r="F163" s="708"/>
      <c r="G163" s="704"/>
      <c r="H163" s="722"/>
      <c r="I163" s="734"/>
      <c r="J163" s="737"/>
      <c r="K163" s="740"/>
      <c r="L163" s="722"/>
      <c r="M163" s="704"/>
      <c r="N163" s="707"/>
      <c r="O163" s="710"/>
      <c r="P163" s="713"/>
      <c r="Q163" s="716"/>
      <c r="R163" s="719"/>
      <c r="S163" s="701"/>
      <c r="T163" s="722"/>
      <c r="U163" s="725">
        <f>SUM(F163:T166)</f>
        <v>0</v>
      </c>
      <c r="V163" s="725">
        <f>U163*D163</f>
        <v>0</v>
      </c>
      <c r="W163" s="699">
        <f>U163*E163</f>
        <v>0</v>
      </c>
    </row>
    <row r="164" spans="1:23" ht="18" customHeight="1" x14ac:dyDescent="0.35">
      <c r="A164" s="1"/>
      <c r="B164" s="72"/>
      <c r="C164" s="527"/>
      <c r="D164" s="730"/>
      <c r="E164" s="732"/>
      <c r="F164" s="708"/>
      <c r="G164" s="705"/>
      <c r="H164" s="723"/>
      <c r="I164" s="735"/>
      <c r="J164" s="738"/>
      <c r="K164" s="741"/>
      <c r="L164" s="723"/>
      <c r="M164" s="705"/>
      <c r="N164" s="708"/>
      <c r="O164" s="711"/>
      <c r="P164" s="714"/>
      <c r="Q164" s="717"/>
      <c r="R164" s="720"/>
      <c r="S164" s="702"/>
      <c r="T164" s="723"/>
      <c r="U164" s="725"/>
      <c r="V164" s="725"/>
      <c r="W164" s="699"/>
    </row>
    <row r="165" spans="1:23" ht="18" customHeight="1" x14ac:dyDescent="0.35">
      <c r="A165" s="1"/>
      <c r="B165" s="72"/>
      <c r="C165" s="527"/>
      <c r="D165" s="730"/>
      <c r="E165" s="732"/>
      <c r="F165" s="708"/>
      <c r="G165" s="705"/>
      <c r="H165" s="723"/>
      <c r="I165" s="735"/>
      <c r="J165" s="738"/>
      <c r="K165" s="741"/>
      <c r="L165" s="723"/>
      <c r="M165" s="705"/>
      <c r="N165" s="708"/>
      <c r="O165" s="711"/>
      <c r="P165" s="714"/>
      <c r="Q165" s="717"/>
      <c r="R165" s="720"/>
      <c r="S165" s="702"/>
      <c r="T165" s="723"/>
      <c r="U165" s="725"/>
      <c r="V165" s="725"/>
      <c r="W165" s="699"/>
    </row>
    <row r="166" spans="1:23" ht="18" customHeight="1" thickBot="1" x14ac:dyDescent="0.4">
      <c r="A166" s="9"/>
      <c r="B166" s="74"/>
      <c r="C166" s="528"/>
      <c r="D166" s="731"/>
      <c r="E166" s="733"/>
      <c r="F166" s="709"/>
      <c r="G166" s="706"/>
      <c r="H166" s="724"/>
      <c r="I166" s="736"/>
      <c r="J166" s="739"/>
      <c r="K166" s="742"/>
      <c r="L166" s="724"/>
      <c r="M166" s="706"/>
      <c r="N166" s="709"/>
      <c r="O166" s="712"/>
      <c r="P166" s="715"/>
      <c r="Q166" s="718"/>
      <c r="R166" s="721"/>
      <c r="S166" s="703"/>
      <c r="T166" s="724"/>
      <c r="U166" s="726"/>
      <c r="V166" s="726"/>
      <c r="W166" s="700"/>
    </row>
    <row r="167" spans="1:23" ht="18" customHeight="1" x14ac:dyDescent="0.35">
      <c r="A167"/>
      <c r="B167" s="70"/>
      <c r="C167" s="743" t="s">
        <v>163</v>
      </c>
      <c r="D167" s="730">
        <v>7</v>
      </c>
      <c r="E167" s="732">
        <v>54</v>
      </c>
      <c r="F167" s="708"/>
      <c r="G167" s="704"/>
      <c r="H167" s="722"/>
      <c r="I167" s="734"/>
      <c r="J167" s="737"/>
      <c r="K167" s="740"/>
      <c r="L167" s="722"/>
      <c r="M167" s="704"/>
      <c r="N167" s="707"/>
      <c r="O167" s="710"/>
      <c r="P167" s="713"/>
      <c r="Q167" s="716"/>
      <c r="R167" s="719"/>
      <c r="S167" s="701"/>
      <c r="T167" s="722"/>
      <c r="U167" s="725">
        <f>SUM(F167:T170)</f>
        <v>0</v>
      </c>
      <c r="V167" s="725">
        <f>U167*D167</f>
        <v>0</v>
      </c>
      <c r="W167" s="699">
        <f>U167*E167</f>
        <v>0</v>
      </c>
    </row>
    <row r="168" spans="1:23" ht="18" customHeight="1" x14ac:dyDescent="0.35">
      <c r="A168" s="1"/>
      <c r="B168" s="72"/>
      <c r="C168" s="527"/>
      <c r="D168" s="730"/>
      <c r="E168" s="732"/>
      <c r="F168" s="708"/>
      <c r="G168" s="705"/>
      <c r="H168" s="723"/>
      <c r="I168" s="735"/>
      <c r="J168" s="738"/>
      <c r="K168" s="741"/>
      <c r="L168" s="723"/>
      <c r="M168" s="705"/>
      <c r="N168" s="708"/>
      <c r="O168" s="711"/>
      <c r="P168" s="714"/>
      <c r="Q168" s="717"/>
      <c r="R168" s="720"/>
      <c r="S168" s="702"/>
      <c r="T168" s="723"/>
      <c r="U168" s="725"/>
      <c r="V168" s="725"/>
      <c r="W168" s="699"/>
    </row>
    <row r="169" spans="1:23" ht="18" customHeight="1" x14ac:dyDescent="0.35">
      <c r="A169" s="1"/>
      <c r="B169" s="72"/>
      <c r="C169" s="527"/>
      <c r="D169" s="730"/>
      <c r="E169" s="732"/>
      <c r="F169" s="708"/>
      <c r="G169" s="705"/>
      <c r="H169" s="723"/>
      <c r="I169" s="735"/>
      <c r="J169" s="738"/>
      <c r="K169" s="741"/>
      <c r="L169" s="723"/>
      <c r="M169" s="705"/>
      <c r="N169" s="708"/>
      <c r="O169" s="711"/>
      <c r="P169" s="714"/>
      <c r="Q169" s="717"/>
      <c r="R169" s="720"/>
      <c r="S169" s="702"/>
      <c r="T169" s="723"/>
      <c r="U169" s="725"/>
      <c r="V169" s="725"/>
      <c r="W169" s="699"/>
    </row>
    <row r="170" spans="1:23" ht="18" customHeight="1" thickBot="1" x14ac:dyDescent="0.4">
      <c r="A170" s="9"/>
      <c r="B170" s="74"/>
      <c r="C170" s="528"/>
      <c r="D170" s="731"/>
      <c r="E170" s="733"/>
      <c r="F170" s="709"/>
      <c r="G170" s="706"/>
      <c r="H170" s="724"/>
      <c r="I170" s="736"/>
      <c r="J170" s="739"/>
      <c r="K170" s="742"/>
      <c r="L170" s="724"/>
      <c r="M170" s="706"/>
      <c r="N170" s="709"/>
      <c r="O170" s="712"/>
      <c r="P170" s="715"/>
      <c r="Q170" s="718"/>
      <c r="R170" s="721"/>
      <c r="S170" s="703"/>
      <c r="T170" s="724"/>
      <c r="U170" s="726"/>
      <c r="V170" s="726"/>
      <c r="W170" s="700"/>
    </row>
    <row r="171" spans="1:23" ht="18" customHeight="1" x14ac:dyDescent="0.35">
      <c r="A171"/>
      <c r="B171" s="70"/>
      <c r="C171" s="743" t="s">
        <v>165</v>
      </c>
      <c r="D171" s="730">
        <v>6</v>
      </c>
      <c r="E171" s="732">
        <v>54</v>
      </c>
      <c r="F171" s="708"/>
      <c r="G171" s="704"/>
      <c r="H171" s="722"/>
      <c r="I171" s="734"/>
      <c r="J171" s="737"/>
      <c r="K171" s="740"/>
      <c r="L171" s="722"/>
      <c r="M171" s="704"/>
      <c r="N171" s="707"/>
      <c r="O171" s="710"/>
      <c r="P171" s="713"/>
      <c r="Q171" s="716"/>
      <c r="R171" s="719"/>
      <c r="S171" s="701"/>
      <c r="T171" s="722"/>
      <c r="U171" s="725">
        <f>SUM(F171:T174)</f>
        <v>0</v>
      </c>
      <c r="V171" s="725">
        <f>U171*D171</f>
        <v>0</v>
      </c>
      <c r="W171" s="699">
        <f>U171*E171</f>
        <v>0</v>
      </c>
    </row>
    <row r="172" spans="1:23" ht="18" customHeight="1" x14ac:dyDescent="0.35">
      <c r="A172" s="1"/>
      <c r="B172" s="72"/>
      <c r="C172" s="527"/>
      <c r="D172" s="730"/>
      <c r="E172" s="732"/>
      <c r="F172" s="708"/>
      <c r="G172" s="705"/>
      <c r="H172" s="723"/>
      <c r="I172" s="735"/>
      <c r="J172" s="738"/>
      <c r="K172" s="741"/>
      <c r="L172" s="723"/>
      <c r="M172" s="705"/>
      <c r="N172" s="708"/>
      <c r="O172" s="711"/>
      <c r="P172" s="714"/>
      <c r="Q172" s="717"/>
      <c r="R172" s="720"/>
      <c r="S172" s="702"/>
      <c r="T172" s="723"/>
      <c r="U172" s="725"/>
      <c r="V172" s="725"/>
      <c r="W172" s="699"/>
    </row>
    <row r="173" spans="1:23" ht="18" customHeight="1" x14ac:dyDescent="0.35">
      <c r="A173" s="1"/>
      <c r="B173" s="72"/>
      <c r="C173" s="527"/>
      <c r="D173" s="730"/>
      <c r="E173" s="732"/>
      <c r="F173" s="708"/>
      <c r="G173" s="705"/>
      <c r="H173" s="723"/>
      <c r="I173" s="735"/>
      <c r="J173" s="738"/>
      <c r="K173" s="741"/>
      <c r="L173" s="723"/>
      <c r="M173" s="705"/>
      <c r="N173" s="708"/>
      <c r="O173" s="711"/>
      <c r="P173" s="714"/>
      <c r="Q173" s="717"/>
      <c r="R173" s="720"/>
      <c r="S173" s="702"/>
      <c r="T173" s="723"/>
      <c r="U173" s="725"/>
      <c r="V173" s="725"/>
      <c r="W173" s="699"/>
    </row>
    <row r="174" spans="1:23" ht="18" customHeight="1" thickBot="1" x14ac:dyDescent="0.4">
      <c r="A174" s="9"/>
      <c r="B174" s="74"/>
      <c r="C174" s="528"/>
      <c r="D174" s="731"/>
      <c r="E174" s="733"/>
      <c r="F174" s="709"/>
      <c r="G174" s="706"/>
      <c r="H174" s="724"/>
      <c r="I174" s="736"/>
      <c r="J174" s="739"/>
      <c r="K174" s="742"/>
      <c r="L174" s="724"/>
      <c r="M174" s="706"/>
      <c r="N174" s="709"/>
      <c r="O174" s="712"/>
      <c r="P174" s="715"/>
      <c r="Q174" s="718"/>
      <c r="R174" s="721"/>
      <c r="S174" s="703"/>
      <c r="T174" s="724"/>
      <c r="U174" s="726"/>
      <c r="V174" s="726"/>
      <c r="W174" s="700"/>
    </row>
    <row r="175" spans="1:23" ht="18" customHeight="1" x14ac:dyDescent="0.35">
      <c r="A175"/>
      <c r="B175" s="70"/>
      <c r="C175" s="743" t="s">
        <v>164</v>
      </c>
      <c r="D175" s="730">
        <v>8</v>
      </c>
      <c r="E175" s="732">
        <v>54</v>
      </c>
      <c r="F175" s="708"/>
      <c r="G175" s="704"/>
      <c r="H175" s="722"/>
      <c r="I175" s="734"/>
      <c r="J175" s="737"/>
      <c r="K175" s="740"/>
      <c r="L175" s="722"/>
      <c r="M175" s="704"/>
      <c r="N175" s="707"/>
      <c r="O175" s="710"/>
      <c r="P175" s="713"/>
      <c r="Q175" s="716"/>
      <c r="R175" s="719"/>
      <c r="S175" s="701"/>
      <c r="T175" s="722"/>
      <c r="U175" s="725">
        <f>SUM(F175:T178)</f>
        <v>0</v>
      </c>
      <c r="V175" s="725">
        <f>U175*D175</f>
        <v>0</v>
      </c>
      <c r="W175" s="699">
        <f>U175*E175</f>
        <v>0</v>
      </c>
    </row>
    <row r="176" spans="1:23" ht="18" customHeight="1" x14ac:dyDescent="0.35">
      <c r="A176" s="1"/>
      <c r="B176" s="72"/>
      <c r="C176" s="527"/>
      <c r="D176" s="730"/>
      <c r="E176" s="732"/>
      <c r="F176" s="708"/>
      <c r="G176" s="705"/>
      <c r="H176" s="723"/>
      <c r="I176" s="735"/>
      <c r="J176" s="738"/>
      <c r="K176" s="741"/>
      <c r="L176" s="723"/>
      <c r="M176" s="705"/>
      <c r="N176" s="708"/>
      <c r="O176" s="711"/>
      <c r="P176" s="714"/>
      <c r="Q176" s="717"/>
      <c r="R176" s="720"/>
      <c r="S176" s="702"/>
      <c r="T176" s="723"/>
      <c r="U176" s="725"/>
      <c r="V176" s="725"/>
      <c r="W176" s="699"/>
    </row>
    <row r="177" spans="1:23" ht="18" customHeight="1" x14ac:dyDescent="0.35">
      <c r="A177" s="1"/>
      <c r="B177" s="72"/>
      <c r="C177" s="527"/>
      <c r="D177" s="730"/>
      <c r="E177" s="732"/>
      <c r="F177" s="708"/>
      <c r="G177" s="705"/>
      <c r="H177" s="723"/>
      <c r="I177" s="735"/>
      <c r="J177" s="738"/>
      <c r="K177" s="741"/>
      <c r="L177" s="723"/>
      <c r="M177" s="705"/>
      <c r="N177" s="708"/>
      <c r="O177" s="711"/>
      <c r="P177" s="714"/>
      <c r="Q177" s="717"/>
      <c r="R177" s="720"/>
      <c r="S177" s="702"/>
      <c r="T177" s="723"/>
      <c r="U177" s="725"/>
      <c r="V177" s="725"/>
      <c r="W177" s="699"/>
    </row>
    <row r="178" spans="1:23" ht="18" customHeight="1" thickBot="1" x14ac:dyDescent="0.4">
      <c r="A178" s="9"/>
      <c r="B178" s="74"/>
      <c r="C178" s="528"/>
      <c r="D178" s="731"/>
      <c r="E178" s="733"/>
      <c r="F178" s="709"/>
      <c r="G178" s="706"/>
      <c r="H178" s="724"/>
      <c r="I178" s="736"/>
      <c r="J178" s="739"/>
      <c r="K178" s="742"/>
      <c r="L178" s="724"/>
      <c r="M178" s="706"/>
      <c r="N178" s="709"/>
      <c r="O178" s="712"/>
      <c r="P178" s="715"/>
      <c r="Q178" s="718"/>
      <c r="R178" s="721"/>
      <c r="S178" s="703"/>
      <c r="T178" s="724"/>
      <c r="U178" s="726"/>
      <c r="V178" s="726"/>
      <c r="W178" s="700"/>
    </row>
    <row r="179" spans="1:23" ht="18" customHeight="1" x14ac:dyDescent="0.35">
      <c r="A179"/>
      <c r="B179" s="70"/>
      <c r="C179" s="743" t="s">
        <v>166</v>
      </c>
      <c r="D179" s="730">
        <v>10</v>
      </c>
      <c r="E179" s="732">
        <v>45</v>
      </c>
      <c r="F179" s="708"/>
      <c r="G179" s="704"/>
      <c r="H179" s="722"/>
      <c r="I179" s="734"/>
      <c r="J179" s="737"/>
      <c r="K179" s="740"/>
      <c r="L179" s="722"/>
      <c r="M179" s="704"/>
      <c r="N179" s="707"/>
      <c r="O179" s="710"/>
      <c r="P179" s="713"/>
      <c r="Q179" s="716"/>
      <c r="R179" s="719"/>
      <c r="S179" s="701"/>
      <c r="T179" s="722"/>
      <c r="U179" s="725">
        <f>SUM(F179:T182)</f>
        <v>0</v>
      </c>
      <c r="V179" s="725">
        <f>U179*D179</f>
        <v>0</v>
      </c>
      <c r="W179" s="699">
        <f>U179*E179</f>
        <v>0</v>
      </c>
    </row>
    <row r="180" spans="1:23" ht="18" customHeight="1" x14ac:dyDescent="0.35">
      <c r="A180" s="1"/>
      <c r="B180" s="72"/>
      <c r="C180" s="527"/>
      <c r="D180" s="730"/>
      <c r="E180" s="732"/>
      <c r="F180" s="708"/>
      <c r="G180" s="705"/>
      <c r="H180" s="723"/>
      <c r="I180" s="735"/>
      <c r="J180" s="738"/>
      <c r="K180" s="741"/>
      <c r="L180" s="723"/>
      <c r="M180" s="705"/>
      <c r="N180" s="708"/>
      <c r="O180" s="711"/>
      <c r="P180" s="714"/>
      <c r="Q180" s="717"/>
      <c r="R180" s="720"/>
      <c r="S180" s="702"/>
      <c r="T180" s="723"/>
      <c r="U180" s="725"/>
      <c r="V180" s="725"/>
      <c r="W180" s="699"/>
    </row>
    <row r="181" spans="1:23" ht="18" customHeight="1" x14ac:dyDescent="0.35">
      <c r="A181" s="1"/>
      <c r="B181" s="72"/>
      <c r="C181" s="527"/>
      <c r="D181" s="730"/>
      <c r="E181" s="732"/>
      <c r="F181" s="708"/>
      <c r="G181" s="705"/>
      <c r="H181" s="723"/>
      <c r="I181" s="735"/>
      <c r="J181" s="738"/>
      <c r="K181" s="741"/>
      <c r="L181" s="723"/>
      <c r="M181" s="705"/>
      <c r="N181" s="708"/>
      <c r="O181" s="711"/>
      <c r="P181" s="714"/>
      <c r="Q181" s="717"/>
      <c r="R181" s="720"/>
      <c r="S181" s="702"/>
      <c r="T181" s="723"/>
      <c r="U181" s="725"/>
      <c r="V181" s="725"/>
      <c r="W181" s="699"/>
    </row>
    <row r="182" spans="1:23" ht="18" customHeight="1" thickBot="1" x14ac:dyDescent="0.4">
      <c r="A182" s="9"/>
      <c r="B182" s="74"/>
      <c r="C182" s="528"/>
      <c r="D182" s="731"/>
      <c r="E182" s="733"/>
      <c r="F182" s="709"/>
      <c r="G182" s="706"/>
      <c r="H182" s="724"/>
      <c r="I182" s="736"/>
      <c r="J182" s="739"/>
      <c r="K182" s="742"/>
      <c r="L182" s="724"/>
      <c r="M182" s="706"/>
      <c r="N182" s="709"/>
      <c r="O182" s="712"/>
      <c r="P182" s="715"/>
      <c r="Q182" s="718"/>
      <c r="R182" s="721"/>
      <c r="S182" s="703"/>
      <c r="T182" s="724"/>
      <c r="U182" s="726"/>
      <c r="V182" s="726"/>
      <c r="W182" s="700"/>
    </row>
    <row r="183" spans="1:23" ht="18" customHeight="1" x14ac:dyDescent="0.35">
      <c r="A183"/>
      <c r="B183" s="70"/>
      <c r="C183" s="743" t="s">
        <v>167</v>
      </c>
      <c r="D183" s="730">
        <v>15</v>
      </c>
      <c r="E183" s="732">
        <v>45</v>
      </c>
      <c r="F183" s="708"/>
      <c r="G183" s="704"/>
      <c r="H183" s="722"/>
      <c r="I183" s="734"/>
      <c r="J183" s="737"/>
      <c r="K183" s="740"/>
      <c r="L183" s="722"/>
      <c r="M183" s="704"/>
      <c r="N183" s="707"/>
      <c r="O183" s="710"/>
      <c r="P183" s="713"/>
      <c r="Q183" s="716"/>
      <c r="R183" s="719"/>
      <c r="S183" s="701"/>
      <c r="T183" s="722"/>
      <c r="U183" s="725">
        <f>SUM(F183:T186)</f>
        <v>0</v>
      </c>
      <c r="V183" s="725">
        <f>U183*D183</f>
        <v>0</v>
      </c>
      <c r="W183" s="699">
        <f>U183*E183</f>
        <v>0</v>
      </c>
    </row>
    <row r="184" spans="1:23" ht="18" customHeight="1" x14ac:dyDescent="0.35">
      <c r="A184" s="1"/>
      <c r="B184" s="72"/>
      <c r="C184" s="527"/>
      <c r="D184" s="730"/>
      <c r="E184" s="732"/>
      <c r="F184" s="708"/>
      <c r="G184" s="705"/>
      <c r="H184" s="723"/>
      <c r="I184" s="735"/>
      <c r="J184" s="738"/>
      <c r="K184" s="741"/>
      <c r="L184" s="723"/>
      <c r="M184" s="705"/>
      <c r="N184" s="708"/>
      <c r="O184" s="711"/>
      <c r="P184" s="714"/>
      <c r="Q184" s="717"/>
      <c r="R184" s="720"/>
      <c r="S184" s="702"/>
      <c r="T184" s="723"/>
      <c r="U184" s="725"/>
      <c r="V184" s="725"/>
      <c r="W184" s="699"/>
    </row>
    <row r="185" spans="1:23" ht="18" customHeight="1" x14ac:dyDescent="0.35">
      <c r="A185" s="1"/>
      <c r="B185" s="72"/>
      <c r="C185" s="527"/>
      <c r="D185" s="730"/>
      <c r="E185" s="732"/>
      <c r="F185" s="708"/>
      <c r="G185" s="705"/>
      <c r="H185" s="723"/>
      <c r="I185" s="735"/>
      <c r="J185" s="738"/>
      <c r="K185" s="741"/>
      <c r="L185" s="723"/>
      <c r="M185" s="705"/>
      <c r="N185" s="708"/>
      <c r="O185" s="711"/>
      <c r="P185" s="714"/>
      <c r="Q185" s="717"/>
      <c r="R185" s="720"/>
      <c r="S185" s="702"/>
      <c r="T185" s="723"/>
      <c r="U185" s="725"/>
      <c r="V185" s="725"/>
      <c r="W185" s="699"/>
    </row>
    <row r="186" spans="1:23" ht="18" customHeight="1" thickBot="1" x14ac:dyDescent="0.4">
      <c r="A186" s="9"/>
      <c r="B186" s="74"/>
      <c r="C186" s="528"/>
      <c r="D186" s="731"/>
      <c r="E186" s="733"/>
      <c r="F186" s="709"/>
      <c r="G186" s="706"/>
      <c r="H186" s="724"/>
      <c r="I186" s="736"/>
      <c r="J186" s="739"/>
      <c r="K186" s="742"/>
      <c r="L186" s="724"/>
      <c r="M186" s="706"/>
      <c r="N186" s="709"/>
      <c r="O186" s="712"/>
      <c r="P186" s="715"/>
      <c r="Q186" s="718"/>
      <c r="R186" s="721"/>
      <c r="S186" s="703"/>
      <c r="T186" s="724"/>
      <c r="U186" s="726"/>
      <c r="V186" s="726"/>
      <c r="W186" s="700"/>
    </row>
    <row r="187" spans="1:23" s="111" customFormat="1" ht="15" customHeight="1" x14ac:dyDescent="0.45">
      <c r="A187" s="696" t="s">
        <v>235</v>
      </c>
      <c r="B187" s="697"/>
      <c r="C187" s="698"/>
      <c r="D187" s="229"/>
      <c r="E187" s="230"/>
      <c r="F187" s="110"/>
      <c r="G187" s="110"/>
      <c r="H187" s="110"/>
      <c r="I187" s="110"/>
      <c r="J187" s="110"/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  <c r="U187" s="370"/>
      <c r="V187" s="370"/>
      <c r="W187" s="371"/>
    </row>
    <row r="188" spans="1:23" ht="18" customHeight="1" x14ac:dyDescent="0.35">
      <c r="A188"/>
      <c r="B188" s="70"/>
      <c r="C188" s="727" t="s">
        <v>168</v>
      </c>
      <c r="D188" s="730">
        <v>30</v>
      </c>
      <c r="E188" s="732">
        <v>54</v>
      </c>
      <c r="F188" s="708"/>
      <c r="G188" s="705"/>
      <c r="H188" s="723"/>
      <c r="I188" s="735"/>
      <c r="J188" s="738"/>
      <c r="K188" s="741"/>
      <c r="L188" s="723"/>
      <c r="M188" s="705"/>
      <c r="N188" s="708"/>
      <c r="O188" s="711"/>
      <c r="P188" s="714"/>
      <c r="Q188" s="717"/>
      <c r="R188" s="720"/>
      <c r="S188" s="702"/>
      <c r="T188" s="723"/>
      <c r="U188" s="725">
        <f>SUM(F188:T191)</f>
        <v>0</v>
      </c>
      <c r="V188" s="725">
        <f>U188*D188</f>
        <v>0</v>
      </c>
      <c r="W188" s="699">
        <f>U188*E188</f>
        <v>0</v>
      </c>
    </row>
    <row r="189" spans="1:23" ht="18" customHeight="1" x14ac:dyDescent="0.35">
      <c r="A189" s="1"/>
      <c r="B189" s="72"/>
      <c r="C189" s="728"/>
      <c r="D189" s="730"/>
      <c r="E189" s="732"/>
      <c r="F189" s="708"/>
      <c r="G189" s="705"/>
      <c r="H189" s="723"/>
      <c r="I189" s="735"/>
      <c r="J189" s="738"/>
      <c r="K189" s="741"/>
      <c r="L189" s="723"/>
      <c r="M189" s="705"/>
      <c r="N189" s="708"/>
      <c r="O189" s="711"/>
      <c r="P189" s="714"/>
      <c r="Q189" s="717"/>
      <c r="R189" s="720"/>
      <c r="S189" s="702"/>
      <c r="T189" s="723"/>
      <c r="U189" s="725"/>
      <c r="V189" s="725"/>
      <c r="W189" s="699"/>
    </row>
    <row r="190" spans="1:23" ht="18" customHeight="1" x14ac:dyDescent="0.35">
      <c r="A190" s="1"/>
      <c r="B190" s="72"/>
      <c r="C190" s="728"/>
      <c r="D190" s="730"/>
      <c r="E190" s="732"/>
      <c r="F190" s="708"/>
      <c r="G190" s="705"/>
      <c r="H190" s="723"/>
      <c r="I190" s="735"/>
      <c r="J190" s="738"/>
      <c r="K190" s="741"/>
      <c r="L190" s="723"/>
      <c r="M190" s="705"/>
      <c r="N190" s="708"/>
      <c r="O190" s="711"/>
      <c r="P190" s="714"/>
      <c r="Q190" s="717"/>
      <c r="R190" s="720"/>
      <c r="S190" s="702"/>
      <c r="T190" s="723"/>
      <c r="U190" s="725"/>
      <c r="V190" s="725"/>
      <c r="W190" s="699"/>
    </row>
    <row r="191" spans="1:23" ht="18" customHeight="1" thickBot="1" x14ac:dyDescent="0.4">
      <c r="A191" s="9"/>
      <c r="B191" s="74"/>
      <c r="C191" s="729"/>
      <c r="D191" s="731"/>
      <c r="E191" s="733"/>
      <c r="F191" s="709"/>
      <c r="G191" s="706"/>
      <c r="H191" s="724"/>
      <c r="I191" s="736"/>
      <c r="J191" s="739"/>
      <c r="K191" s="742"/>
      <c r="L191" s="724"/>
      <c r="M191" s="706"/>
      <c r="N191" s="709"/>
      <c r="O191" s="712"/>
      <c r="P191" s="715"/>
      <c r="Q191" s="718"/>
      <c r="R191" s="721"/>
      <c r="S191" s="703"/>
      <c r="T191" s="724"/>
      <c r="U191" s="726"/>
      <c r="V191" s="726"/>
      <c r="W191" s="700"/>
    </row>
    <row r="192" spans="1:23" ht="18" customHeight="1" x14ac:dyDescent="0.35">
      <c r="A192"/>
      <c r="B192" s="70"/>
      <c r="C192" s="727" t="s">
        <v>169</v>
      </c>
      <c r="D192" s="730">
        <v>30</v>
      </c>
      <c r="E192" s="732">
        <v>54</v>
      </c>
      <c r="F192" s="708"/>
      <c r="G192" s="704"/>
      <c r="H192" s="722"/>
      <c r="I192" s="734"/>
      <c r="J192" s="737"/>
      <c r="K192" s="740"/>
      <c r="L192" s="722"/>
      <c r="M192" s="704"/>
      <c r="N192" s="707"/>
      <c r="O192" s="710"/>
      <c r="P192" s="713"/>
      <c r="Q192" s="716"/>
      <c r="R192" s="719"/>
      <c r="S192" s="701"/>
      <c r="T192" s="722"/>
      <c r="U192" s="725">
        <f>SUM(F192:T195)</f>
        <v>0</v>
      </c>
      <c r="V192" s="725">
        <f>U192*D192</f>
        <v>0</v>
      </c>
      <c r="W192" s="699">
        <f>U192*E192</f>
        <v>0</v>
      </c>
    </row>
    <row r="193" spans="1:23" ht="18" customHeight="1" x14ac:dyDescent="0.35">
      <c r="A193" s="1"/>
      <c r="B193" s="72"/>
      <c r="C193" s="728"/>
      <c r="D193" s="730"/>
      <c r="E193" s="732"/>
      <c r="F193" s="708"/>
      <c r="G193" s="705"/>
      <c r="H193" s="723"/>
      <c r="I193" s="735"/>
      <c r="J193" s="738"/>
      <c r="K193" s="741"/>
      <c r="L193" s="723"/>
      <c r="M193" s="705"/>
      <c r="N193" s="708"/>
      <c r="O193" s="711"/>
      <c r="P193" s="714"/>
      <c r="Q193" s="717"/>
      <c r="R193" s="720"/>
      <c r="S193" s="702"/>
      <c r="T193" s="723"/>
      <c r="U193" s="725"/>
      <c r="V193" s="725"/>
      <c r="W193" s="699"/>
    </row>
    <row r="194" spans="1:23" ht="18" customHeight="1" x14ac:dyDescent="0.35">
      <c r="A194" s="1"/>
      <c r="B194" s="72"/>
      <c r="C194" s="728"/>
      <c r="D194" s="730"/>
      <c r="E194" s="732"/>
      <c r="F194" s="708"/>
      <c r="G194" s="705"/>
      <c r="H194" s="723"/>
      <c r="I194" s="735"/>
      <c r="J194" s="738"/>
      <c r="K194" s="741"/>
      <c r="L194" s="723"/>
      <c r="M194" s="705"/>
      <c r="N194" s="708"/>
      <c r="O194" s="711"/>
      <c r="P194" s="714"/>
      <c r="Q194" s="717"/>
      <c r="R194" s="720"/>
      <c r="S194" s="702"/>
      <c r="T194" s="723"/>
      <c r="U194" s="725"/>
      <c r="V194" s="725"/>
      <c r="W194" s="699"/>
    </row>
    <row r="195" spans="1:23" ht="18" customHeight="1" thickBot="1" x14ac:dyDescent="0.4">
      <c r="A195" s="9"/>
      <c r="B195" s="74"/>
      <c r="C195" s="729"/>
      <c r="D195" s="731"/>
      <c r="E195" s="733"/>
      <c r="F195" s="709"/>
      <c r="G195" s="706"/>
      <c r="H195" s="724"/>
      <c r="I195" s="736"/>
      <c r="J195" s="739"/>
      <c r="K195" s="742"/>
      <c r="L195" s="724"/>
      <c r="M195" s="706"/>
      <c r="N195" s="709"/>
      <c r="O195" s="712"/>
      <c r="P195" s="715"/>
      <c r="Q195" s="718"/>
      <c r="R195" s="721"/>
      <c r="S195" s="703"/>
      <c r="T195" s="724"/>
      <c r="U195" s="726"/>
      <c r="V195" s="726"/>
      <c r="W195" s="700"/>
    </row>
    <row r="196" spans="1:23" ht="18" customHeight="1" x14ac:dyDescent="0.35">
      <c r="A196"/>
      <c r="B196" s="70"/>
      <c r="C196" s="727" t="s">
        <v>171</v>
      </c>
      <c r="D196" s="730">
        <v>12</v>
      </c>
      <c r="E196" s="732">
        <v>55</v>
      </c>
      <c r="F196" s="708"/>
      <c r="G196" s="704"/>
      <c r="H196" s="722"/>
      <c r="I196" s="734"/>
      <c r="J196" s="737"/>
      <c r="K196" s="740"/>
      <c r="L196" s="722"/>
      <c r="M196" s="704"/>
      <c r="N196" s="707"/>
      <c r="O196" s="710"/>
      <c r="P196" s="713"/>
      <c r="Q196" s="716"/>
      <c r="R196" s="719"/>
      <c r="S196" s="701"/>
      <c r="T196" s="722"/>
      <c r="U196" s="725">
        <f>SUM(F196:T199)</f>
        <v>0</v>
      </c>
      <c r="V196" s="725">
        <f>U196*D196</f>
        <v>0</v>
      </c>
      <c r="W196" s="699">
        <f>U196*E196</f>
        <v>0</v>
      </c>
    </row>
    <row r="197" spans="1:23" ht="18" customHeight="1" x14ac:dyDescent="0.35">
      <c r="A197" s="1"/>
      <c r="B197" s="72"/>
      <c r="C197" s="728"/>
      <c r="D197" s="730"/>
      <c r="E197" s="732"/>
      <c r="F197" s="708"/>
      <c r="G197" s="705"/>
      <c r="H197" s="723"/>
      <c r="I197" s="735"/>
      <c r="J197" s="738"/>
      <c r="K197" s="741"/>
      <c r="L197" s="723"/>
      <c r="M197" s="705"/>
      <c r="N197" s="708"/>
      <c r="O197" s="711"/>
      <c r="P197" s="714"/>
      <c r="Q197" s="717"/>
      <c r="R197" s="720"/>
      <c r="S197" s="702"/>
      <c r="T197" s="723"/>
      <c r="U197" s="725"/>
      <c r="V197" s="725"/>
      <c r="W197" s="699"/>
    </row>
    <row r="198" spans="1:23" ht="18" customHeight="1" x14ac:dyDescent="0.35">
      <c r="A198" s="1"/>
      <c r="B198" s="72"/>
      <c r="C198" s="728"/>
      <c r="D198" s="730"/>
      <c r="E198" s="732"/>
      <c r="F198" s="708"/>
      <c r="G198" s="705"/>
      <c r="H198" s="723"/>
      <c r="I198" s="735"/>
      <c r="J198" s="738"/>
      <c r="K198" s="741"/>
      <c r="L198" s="723"/>
      <c r="M198" s="705"/>
      <c r="N198" s="708"/>
      <c r="O198" s="711"/>
      <c r="P198" s="714"/>
      <c r="Q198" s="717"/>
      <c r="R198" s="720"/>
      <c r="S198" s="702"/>
      <c r="T198" s="723"/>
      <c r="U198" s="725"/>
      <c r="V198" s="725"/>
      <c r="W198" s="699"/>
    </row>
    <row r="199" spans="1:23" ht="18" customHeight="1" thickBot="1" x14ac:dyDescent="0.4">
      <c r="A199" s="9"/>
      <c r="B199" s="74"/>
      <c r="C199" s="729"/>
      <c r="D199" s="731"/>
      <c r="E199" s="733"/>
      <c r="F199" s="709"/>
      <c r="G199" s="706"/>
      <c r="H199" s="724"/>
      <c r="I199" s="736"/>
      <c r="J199" s="739"/>
      <c r="K199" s="742"/>
      <c r="L199" s="724"/>
      <c r="M199" s="706"/>
      <c r="N199" s="709"/>
      <c r="O199" s="712"/>
      <c r="P199" s="715"/>
      <c r="Q199" s="718"/>
      <c r="R199" s="721"/>
      <c r="S199" s="703"/>
      <c r="T199" s="724"/>
      <c r="U199" s="726"/>
      <c r="V199" s="726"/>
      <c r="W199" s="700"/>
    </row>
    <row r="200" spans="1:23" ht="18" customHeight="1" x14ac:dyDescent="0.35">
      <c r="A200"/>
      <c r="B200" s="70"/>
      <c r="C200" s="727" t="s">
        <v>170</v>
      </c>
      <c r="D200" s="730">
        <v>8</v>
      </c>
      <c r="E200" s="732">
        <v>55</v>
      </c>
      <c r="F200" s="708"/>
      <c r="G200" s="704"/>
      <c r="H200" s="722"/>
      <c r="I200" s="734"/>
      <c r="J200" s="737"/>
      <c r="K200" s="740"/>
      <c r="L200" s="722"/>
      <c r="M200" s="704"/>
      <c r="N200" s="707"/>
      <c r="O200" s="710"/>
      <c r="P200" s="713"/>
      <c r="Q200" s="716"/>
      <c r="R200" s="719"/>
      <c r="S200" s="701"/>
      <c r="T200" s="722"/>
      <c r="U200" s="725">
        <f>SUM(F200:T203)</f>
        <v>0</v>
      </c>
      <c r="V200" s="725">
        <f>U200*D200</f>
        <v>0</v>
      </c>
      <c r="W200" s="699">
        <f>U200*E200</f>
        <v>0</v>
      </c>
    </row>
    <row r="201" spans="1:23" ht="18" customHeight="1" x14ac:dyDescent="0.35">
      <c r="A201" s="1"/>
      <c r="B201" s="72"/>
      <c r="C201" s="728"/>
      <c r="D201" s="730"/>
      <c r="E201" s="732"/>
      <c r="F201" s="708"/>
      <c r="G201" s="705"/>
      <c r="H201" s="723"/>
      <c r="I201" s="735"/>
      <c r="J201" s="738"/>
      <c r="K201" s="741"/>
      <c r="L201" s="723"/>
      <c r="M201" s="705"/>
      <c r="N201" s="708"/>
      <c r="O201" s="711"/>
      <c r="P201" s="714"/>
      <c r="Q201" s="717"/>
      <c r="R201" s="720"/>
      <c r="S201" s="702"/>
      <c r="T201" s="723"/>
      <c r="U201" s="725"/>
      <c r="V201" s="725"/>
      <c r="W201" s="699"/>
    </row>
    <row r="202" spans="1:23" ht="18" customHeight="1" x14ac:dyDescent="0.35">
      <c r="A202" s="1"/>
      <c r="B202" s="72"/>
      <c r="C202" s="728"/>
      <c r="D202" s="730"/>
      <c r="E202" s="732"/>
      <c r="F202" s="708"/>
      <c r="G202" s="705"/>
      <c r="H202" s="723"/>
      <c r="I202" s="735"/>
      <c r="J202" s="738"/>
      <c r="K202" s="741"/>
      <c r="L202" s="723"/>
      <c r="M202" s="705"/>
      <c r="N202" s="708"/>
      <c r="O202" s="711"/>
      <c r="P202" s="714"/>
      <c r="Q202" s="717"/>
      <c r="R202" s="720"/>
      <c r="S202" s="702"/>
      <c r="T202" s="723"/>
      <c r="U202" s="725"/>
      <c r="V202" s="725"/>
      <c r="W202" s="699"/>
    </row>
    <row r="203" spans="1:23" ht="18" customHeight="1" thickBot="1" x14ac:dyDescent="0.4">
      <c r="A203" s="9"/>
      <c r="B203" s="74"/>
      <c r="C203" s="729"/>
      <c r="D203" s="731"/>
      <c r="E203" s="733"/>
      <c r="F203" s="709"/>
      <c r="G203" s="706"/>
      <c r="H203" s="724"/>
      <c r="I203" s="736"/>
      <c r="J203" s="739"/>
      <c r="K203" s="742"/>
      <c r="L203" s="724"/>
      <c r="M203" s="706"/>
      <c r="N203" s="709"/>
      <c r="O203" s="712"/>
      <c r="P203" s="715"/>
      <c r="Q203" s="718"/>
      <c r="R203" s="721"/>
      <c r="S203" s="703"/>
      <c r="T203" s="724"/>
      <c r="U203" s="726"/>
      <c r="V203" s="726"/>
      <c r="W203" s="700"/>
    </row>
    <row r="204" spans="1:23" ht="18" customHeight="1" x14ac:dyDescent="0.35">
      <c r="A204"/>
      <c r="B204" s="70"/>
      <c r="C204" s="727" t="s">
        <v>172</v>
      </c>
      <c r="D204" s="730">
        <v>8</v>
      </c>
      <c r="E204" s="732">
        <v>55</v>
      </c>
      <c r="F204" s="708"/>
      <c r="G204" s="704"/>
      <c r="H204" s="722"/>
      <c r="I204" s="734"/>
      <c r="J204" s="737"/>
      <c r="K204" s="740"/>
      <c r="L204" s="722"/>
      <c r="M204" s="704"/>
      <c r="N204" s="707"/>
      <c r="O204" s="710"/>
      <c r="P204" s="713"/>
      <c r="Q204" s="716"/>
      <c r="R204" s="719"/>
      <c r="S204" s="701"/>
      <c r="T204" s="722"/>
      <c r="U204" s="725">
        <f>SUM(F204:T207)</f>
        <v>0</v>
      </c>
      <c r="V204" s="725">
        <f>U204*D204</f>
        <v>0</v>
      </c>
      <c r="W204" s="699">
        <f>U204*E204</f>
        <v>0</v>
      </c>
    </row>
    <row r="205" spans="1:23" ht="18" customHeight="1" x14ac:dyDescent="0.35">
      <c r="A205" s="1"/>
      <c r="B205" s="72"/>
      <c r="C205" s="728"/>
      <c r="D205" s="730"/>
      <c r="E205" s="732"/>
      <c r="F205" s="708"/>
      <c r="G205" s="705"/>
      <c r="H205" s="723"/>
      <c r="I205" s="735"/>
      <c r="J205" s="738"/>
      <c r="K205" s="741"/>
      <c r="L205" s="723"/>
      <c r="M205" s="705"/>
      <c r="N205" s="708"/>
      <c r="O205" s="711"/>
      <c r="P205" s="714"/>
      <c r="Q205" s="717"/>
      <c r="R205" s="720"/>
      <c r="S205" s="702"/>
      <c r="T205" s="723"/>
      <c r="U205" s="725"/>
      <c r="V205" s="725"/>
      <c r="W205" s="699"/>
    </row>
    <row r="206" spans="1:23" ht="18" customHeight="1" x14ac:dyDescent="0.35">
      <c r="A206" s="1"/>
      <c r="B206" s="72"/>
      <c r="C206" s="728"/>
      <c r="D206" s="730"/>
      <c r="E206" s="732"/>
      <c r="F206" s="708"/>
      <c r="G206" s="705"/>
      <c r="H206" s="723"/>
      <c r="I206" s="735"/>
      <c r="J206" s="738"/>
      <c r="K206" s="741"/>
      <c r="L206" s="723"/>
      <c r="M206" s="705"/>
      <c r="N206" s="708"/>
      <c r="O206" s="711"/>
      <c r="P206" s="714"/>
      <c r="Q206" s="717"/>
      <c r="R206" s="720"/>
      <c r="S206" s="702"/>
      <c r="T206" s="723"/>
      <c r="U206" s="725"/>
      <c r="V206" s="725"/>
      <c r="W206" s="699"/>
    </row>
    <row r="207" spans="1:23" ht="18" customHeight="1" thickBot="1" x14ac:dyDescent="0.4">
      <c r="A207" s="9"/>
      <c r="B207" s="74"/>
      <c r="C207" s="729"/>
      <c r="D207" s="731"/>
      <c r="E207" s="733"/>
      <c r="F207" s="709"/>
      <c r="G207" s="706"/>
      <c r="H207" s="724"/>
      <c r="I207" s="736"/>
      <c r="J207" s="739"/>
      <c r="K207" s="742"/>
      <c r="L207" s="724"/>
      <c r="M207" s="706"/>
      <c r="N207" s="709"/>
      <c r="O207" s="712"/>
      <c r="P207" s="715"/>
      <c r="Q207" s="718"/>
      <c r="R207" s="721"/>
      <c r="S207" s="703"/>
      <c r="T207" s="724"/>
      <c r="U207" s="726"/>
      <c r="V207" s="726"/>
      <c r="W207" s="700"/>
    </row>
    <row r="208" spans="1:23" ht="18" customHeight="1" x14ac:dyDescent="0.35">
      <c r="A208"/>
      <c r="B208" s="70"/>
      <c r="C208" s="727" t="s">
        <v>173</v>
      </c>
      <c r="D208" s="730">
        <v>8</v>
      </c>
      <c r="E208" s="732">
        <v>60</v>
      </c>
      <c r="F208" s="708"/>
      <c r="G208" s="704"/>
      <c r="H208" s="722"/>
      <c r="I208" s="734"/>
      <c r="J208" s="737"/>
      <c r="K208" s="740"/>
      <c r="L208" s="722"/>
      <c r="M208" s="704"/>
      <c r="N208" s="707"/>
      <c r="O208" s="710"/>
      <c r="P208" s="713"/>
      <c r="Q208" s="716"/>
      <c r="R208" s="719"/>
      <c r="S208" s="701"/>
      <c r="T208" s="722"/>
      <c r="U208" s="725">
        <f>SUM(F208:T211)</f>
        <v>0</v>
      </c>
      <c r="V208" s="725">
        <f>U208*D208</f>
        <v>0</v>
      </c>
      <c r="W208" s="699">
        <f>U208*E208</f>
        <v>0</v>
      </c>
    </row>
    <row r="209" spans="1:23" ht="18" customHeight="1" x14ac:dyDescent="0.35">
      <c r="A209" s="1"/>
      <c r="B209" s="72"/>
      <c r="C209" s="728"/>
      <c r="D209" s="730"/>
      <c r="E209" s="732"/>
      <c r="F209" s="708"/>
      <c r="G209" s="705"/>
      <c r="H209" s="723"/>
      <c r="I209" s="735"/>
      <c r="J209" s="738"/>
      <c r="K209" s="741"/>
      <c r="L209" s="723"/>
      <c r="M209" s="705"/>
      <c r="N209" s="708"/>
      <c r="O209" s="711"/>
      <c r="P209" s="714"/>
      <c r="Q209" s="717"/>
      <c r="R209" s="720"/>
      <c r="S209" s="702"/>
      <c r="T209" s="723"/>
      <c r="U209" s="725"/>
      <c r="V209" s="725"/>
      <c r="W209" s="699"/>
    </row>
    <row r="210" spans="1:23" ht="18" customHeight="1" x14ac:dyDescent="0.35">
      <c r="A210" s="1"/>
      <c r="B210" s="72"/>
      <c r="C210" s="728"/>
      <c r="D210" s="730"/>
      <c r="E210" s="732"/>
      <c r="F210" s="708"/>
      <c r="G210" s="705"/>
      <c r="H210" s="723"/>
      <c r="I210" s="735"/>
      <c r="J210" s="738"/>
      <c r="K210" s="741"/>
      <c r="L210" s="723"/>
      <c r="M210" s="705"/>
      <c r="N210" s="708"/>
      <c r="O210" s="711"/>
      <c r="P210" s="714"/>
      <c r="Q210" s="717"/>
      <c r="R210" s="720"/>
      <c r="S210" s="702"/>
      <c r="T210" s="723"/>
      <c r="U210" s="725"/>
      <c r="V210" s="725"/>
      <c r="W210" s="699"/>
    </row>
    <row r="211" spans="1:23" ht="18" customHeight="1" thickBot="1" x14ac:dyDescent="0.4">
      <c r="A211" s="9"/>
      <c r="B211" s="74"/>
      <c r="C211" s="729"/>
      <c r="D211" s="731"/>
      <c r="E211" s="733"/>
      <c r="F211" s="709"/>
      <c r="G211" s="706"/>
      <c r="H211" s="724"/>
      <c r="I211" s="736"/>
      <c r="J211" s="739"/>
      <c r="K211" s="742"/>
      <c r="L211" s="724"/>
      <c r="M211" s="706"/>
      <c r="N211" s="709"/>
      <c r="O211" s="712"/>
      <c r="P211" s="715"/>
      <c r="Q211" s="718"/>
      <c r="R211" s="721"/>
      <c r="S211" s="703"/>
      <c r="T211" s="724"/>
      <c r="U211" s="726"/>
      <c r="V211" s="726"/>
      <c r="W211" s="700"/>
    </row>
    <row r="212" spans="1:23" ht="18" customHeight="1" x14ac:dyDescent="0.35">
      <c r="A212"/>
      <c r="B212" s="70"/>
      <c r="C212" s="727" t="s">
        <v>174</v>
      </c>
      <c r="D212" s="730">
        <v>5</v>
      </c>
      <c r="E212" s="732">
        <v>60</v>
      </c>
      <c r="F212" s="708"/>
      <c r="G212" s="704"/>
      <c r="H212" s="722"/>
      <c r="I212" s="734"/>
      <c r="J212" s="737"/>
      <c r="K212" s="740"/>
      <c r="L212" s="722"/>
      <c r="M212" s="704"/>
      <c r="N212" s="707"/>
      <c r="O212" s="710"/>
      <c r="P212" s="713"/>
      <c r="Q212" s="716"/>
      <c r="R212" s="719"/>
      <c r="S212" s="701"/>
      <c r="T212" s="722"/>
      <c r="U212" s="725">
        <f>SUM(F212:T215)</f>
        <v>0</v>
      </c>
      <c r="V212" s="725">
        <f>U212*D212</f>
        <v>0</v>
      </c>
      <c r="W212" s="699">
        <f>U212*E212</f>
        <v>0</v>
      </c>
    </row>
    <row r="213" spans="1:23" ht="18" customHeight="1" x14ac:dyDescent="0.35">
      <c r="A213" s="1"/>
      <c r="B213" s="72"/>
      <c r="C213" s="728"/>
      <c r="D213" s="730"/>
      <c r="E213" s="732"/>
      <c r="F213" s="708"/>
      <c r="G213" s="705"/>
      <c r="H213" s="723"/>
      <c r="I213" s="735"/>
      <c r="J213" s="738"/>
      <c r="K213" s="741"/>
      <c r="L213" s="723"/>
      <c r="M213" s="705"/>
      <c r="N213" s="708"/>
      <c r="O213" s="711"/>
      <c r="P213" s="714"/>
      <c r="Q213" s="717"/>
      <c r="R213" s="720"/>
      <c r="S213" s="702"/>
      <c r="T213" s="723"/>
      <c r="U213" s="725"/>
      <c r="V213" s="725"/>
      <c r="W213" s="699"/>
    </row>
    <row r="214" spans="1:23" ht="18" customHeight="1" x14ac:dyDescent="0.35">
      <c r="A214" s="1"/>
      <c r="B214" s="72"/>
      <c r="C214" s="728"/>
      <c r="D214" s="730"/>
      <c r="E214" s="732"/>
      <c r="F214" s="708"/>
      <c r="G214" s="705"/>
      <c r="H214" s="723"/>
      <c r="I214" s="735"/>
      <c r="J214" s="738"/>
      <c r="K214" s="741"/>
      <c r="L214" s="723"/>
      <c r="M214" s="705"/>
      <c r="N214" s="708"/>
      <c r="O214" s="711"/>
      <c r="P214" s="714"/>
      <c r="Q214" s="717"/>
      <c r="R214" s="720"/>
      <c r="S214" s="702"/>
      <c r="T214" s="723"/>
      <c r="U214" s="725"/>
      <c r="V214" s="725"/>
      <c r="W214" s="699"/>
    </row>
    <row r="215" spans="1:23" ht="18" customHeight="1" thickBot="1" x14ac:dyDescent="0.4">
      <c r="A215" s="9"/>
      <c r="B215" s="74"/>
      <c r="C215" s="729"/>
      <c r="D215" s="731"/>
      <c r="E215" s="733"/>
      <c r="F215" s="709"/>
      <c r="G215" s="706"/>
      <c r="H215" s="724"/>
      <c r="I215" s="736"/>
      <c r="J215" s="739"/>
      <c r="K215" s="742"/>
      <c r="L215" s="724"/>
      <c r="M215" s="706"/>
      <c r="N215" s="709"/>
      <c r="O215" s="712"/>
      <c r="P215" s="715"/>
      <c r="Q215" s="718"/>
      <c r="R215" s="721"/>
      <c r="S215" s="703"/>
      <c r="T215" s="724"/>
      <c r="U215" s="726"/>
      <c r="V215" s="726"/>
      <c r="W215" s="700"/>
    </row>
    <row r="216" spans="1:23" ht="18" customHeight="1" x14ac:dyDescent="0.35">
      <c r="A216"/>
      <c r="B216" s="70"/>
      <c r="C216" s="727" t="s">
        <v>175</v>
      </c>
      <c r="D216" s="730">
        <v>5</v>
      </c>
      <c r="E216" s="732">
        <v>80</v>
      </c>
      <c r="F216" s="708"/>
      <c r="G216" s="704"/>
      <c r="H216" s="722"/>
      <c r="I216" s="734"/>
      <c r="J216" s="737"/>
      <c r="K216" s="740"/>
      <c r="L216" s="722"/>
      <c r="M216" s="704"/>
      <c r="N216" s="707"/>
      <c r="O216" s="710"/>
      <c r="P216" s="713"/>
      <c r="Q216" s="716"/>
      <c r="R216" s="719"/>
      <c r="S216" s="701"/>
      <c r="T216" s="722"/>
      <c r="U216" s="725">
        <f>SUM(F216:T219)</f>
        <v>0</v>
      </c>
      <c r="V216" s="725">
        <f>U216*D216</f>
        <v>0</v>
      </c>
      <c r="W216" s="699">
        <f>U216*E216</f>
        <v>0</v>
      </c>
    </row>
    <row r="217" spans="1:23" ht="18" customHeight="1" x14ac:dyDescent="0.35">
      <c r="A217" s="1"/>
      <c r="B217" s="72"/>
      <c r="C217" s="728"/>
      <c r="D217" s="730"/>
      <c r="E217" s="732"/>
      <c r="F217" s="708"/>
      <c r="G217" s="705"/>
      <c r="H217" s="723"/>
      <c r="I217" s="735"/>
      <c r="J217" s="738"/>
      <c r="K217" s="741"/>
      <c r="L217" s="723"/>
      <c r="M217" s="705"/>
      <c r="N217" s="708"/>
      <c r="O217" s="711"/>
      <c r="P217" s="714"/>
      <c r="Q217" s="717"/>
      <c r="R217" s="720"/>
      <c r="S217" s="702"/>
      <c r="T217" s="723"/>
      <c r="U217" s="725"/>
      <c r="V217" s="725"/>
      <c r="W217" s="699"/>
    </row>
    <row r="218" spans="1:23" ht="18" customHeight="1" x14ac:dyDescent="0.35">
      <c r="A218" s="1"/>
      <c r="B218" s="72"/>
      <c r="C218" s="728"/>
      <c r="D218" s="730"/>
      <c r="E218" s="732"/>
      <c r="F218" s="708"/>
      <c r="G218" s="705"/>
      <c r="H218" s="723"/>
      <c r="I218" s="735"/>
      <c r="J218" s="738"/>
      <c r="K218" s="741"/>
      <c r="L218" s="723"/>
      <c r="M218" s="705"/>
      <c r="N218" s="708"/>
      <c r="O218" s="711"/>
      <c r="P218" s="714"/>
      <c r="Q218" s="717"/>
      <c r="R218" s="720"/>
      <c r="S218" s="702"/>
      <c r="T218" s="723"/>
      <c r="U218" s="725"/>
      <c r="V218" s="725"/>
      <c r="W218" s="699"/>
    </row>
    <row r="219" spans="1:23" ht="18" customHeight="1" thickBot="1" x14ac:dyDescent="0.4">
      <c r="A219" s="9"/>
      <c r="B219" s="74"/>
      <c r="C219" s="729"/>
      <c r="D219" s="731"/>
      <c r="E219" s="733"/>
      <c r="F219" s="709"/>
      <c r="G219" s="706"/>
      <c r="H219" s="724"/>
      <c r="I219" s="736"/>
      <c r="J219" s="739"/>
      <c r="K219" s="742"/>
      <c r="L219" s="724"/>
      <c r="M219" s="706"/>
      <c r="N219" s="709"/>
      <c r="O219" s="712"/>
      <c r="P219" s="715"/>
      <c r="Q219" s="718"/>
      <c r="R219" s="721"/>
      <c r="S219" s="703"/>
      <c r="T219" s="724"/>
      <c r="U219" s="726"/>
      <c r="V219" s="726"/>
      <c r="W219" s="700"/>
    </row>
    <row r="220" spans="1:23" ht="18" customHeight="1" x14ac:dyDescent="0.35">
      <c r="A220"/>
      <c r="B220" s="70"/>
      <c r="C220" s="727" t="s">
        <v>176</v>
      </c>
      <c r="D220" s="730">
        <v>5</v>
      </c>
      <c r="E220" s="732">
        <v>90</v>
      </c>
      <c r="F220" s="708"/>
      <c r="G220" s="704"/>
      <c r="H220" s="722"/>
      <c r="I220" s="734"/>
      <c r="J220" s="737"/>
      <c r="K220" s="740"/>
      <c r="L220" s="722"/>
      <c r="M220" s="704"/>
      <c r="N220" s="707"/>
      <c r="O220" s="710"/>
      <c r="P220" s="713"/>
      <c r="Q220" s="716"/>
      <c r="R220" s="719"/>
      <c r="S220" s="701"/>
      <c r="T220" s="722"/>
      <c r="U220" s="725">
        <f>SUM(F220:T223)</f>
        <v>0</v>
      </c>
      <c r="V220" s="725">
        <f>U220*D220</f>
        <v>0</v>
      </c>
      <c r="W220" s="699">
        <f>U220*E220</f>
        <v>0</v>
      </c>
    </row>
    <row r="221" spans="1:23" ht="18" customHeight="1" x14ac:dyDescent="0.35">
      <c r="A221" s="1"/>
      <c r="B221" s="72"/>
      <c r="C221" s="728"/>
      <c r="D221" s="730"/>
      <c r="E221" s="732"/>
      <c r="F221" s="708"/>
      <c r="G221" s="705"/>
      <c r="H221" s="723"/>
      <c r="I221" s="735"/>
      <c r="J221" s="738"/>
      <c r="K221" s="741"/>
      <c r="L221" s="723"/>
      <c r="M221" s="705"/>
      <c r="N221" s="708"/>
      <c r="O221" s="711"/>
      <c r="P221" s="714"/>
      <c r="Q221" s="717"/>
      <c r="R221" s="720"/>
      <c r="S221" s="702"/>
      <c r="T221" s="723"/>
      <c r="U221" s="725"/>
      <c r="V221" s="725"/>
      <c r="W221" s="699"/>
    </row>
    <row r="222" spans="1:23" ht="18" customHeight="1" x14ac:dyDescent="0.35">
      <c r="A222" s="1"/>
      <c r="B222" s="72"/>
      <c r="C222" s="728"/>
      <c r="D222" s="730"/>
      <c r="E222" s="732"/>
      <c r="F222" s="708"/>
      <c r="G222" s="705"/>
      <c r="H222" s="723"/>
      <c r="I222" s="735"/>
      <c r="J222" s="738"/>
      <c r="K222" s="741"/>
      <c r="L222" s="723"/>
      <c r="M222" s="705"/>
      <c r="N222" s="708"/>
      <c r="O222" s="711"/>
      <c r="P222" s="714"/>
      <c r="Q222" s="717"/>
      <c r="R222" s="720"/>
      <c r="S222" s="702"/>
      <c r="T222" s="723"/>
      <c r="U222" s="725"/>
      <c r="V222" s="725"/>
      <c r="W222" s="699"/>
    </row>
    <row r="223" spans="1:23" ht="18" customHeight="1" thickBot="1" x14ac:dyDescent="0.4">
      <c r="A223" s="9"/>
      <c r="B223" s="74"/>
      <c r="C223" s="729"/>
      <c r="D223" s="731"/>
      <c r="E223" s="733"/>
      <c r="F223" s="709"/>
      <c r="G223" s="706"/>
      <c r="H223" s="724"/>
      <c r="I223" s="736"/>
      <c r="J223" s="739"/>
      <c r="K223" s="742"/>
      <c r="L223" s="724"/>
      <c r="M223" s="706"/>
      <c r="N223" s="709"/>
      <c r="O223" s="712"/>
      <c r="P223" s="715"/>
      <c r="Q223" s="718"/>
      <c r="R223" s="721"/>
      <c r="S223" s="703"/>
      <c r="T223" s="724"/>
      <c r="U223" s="726"/>
      <c r="V223" s="726"/>
      <c r="W223" s="700"/>
    </row>
    <row r="224" spans="1:23" ht="18" customHeight="1" x14ac:dyDescent="0.35">
      <c r="A224"/>
      <c r="B224" s="70"/>
      <c r="C224" s="115"/>
      <c r="D224" s="730">
        <v>5</v>
      </c>
      <c r="E224" s="732">
        <v>110</v>
      </c>
      <c r="F224" s="708"/>
      <c r="G224" s="705"/>
      <c r="H224" s="723"/>
      <c r="I224" s="735"/>
      <c r="J224" s="738"/>
      <c r="K224" s="741"/>
      <c r="L224" s="723"/>
      <c r="M224" s="705"/>
      <c r="N224" s="708"/>
      <c r="O224" s="711"/>
      <c r="P224" s="714"/>
      <c r="Q224" s="717"/>
      <c r="R224" s="720"/>
      <c r="S224" s="702"/>
      <c r="T224" s="723"/>
      <c r="U224" s="725">
        <f>SUM(F224:T227)</f>
        <v>0</v>
      </c>
      <c r="V224" s="725">
        <f>U224*D224</f>
        <v>0</v>
      </c>
      <c r="W224" s="699">
        <f>U224*E224</f>
        <v>0</v>
      </c>
    </row>
    <row r="225" spans="1:23" ht="18" customHeight="1" x14ac:dyDescent="0.35">
      <c r="A225" s="1"/>
      <c r="B225" s="72"/>
      <c r="C225" s="118" t="s">
        <v>75</v>
      </c>
      <c r="D225" s="730"/>
      <c r="E225" s="732"/>
      <c r="F225" s="708"/>
      <c r="G225" s="705"/>
      <c r="H225" s="723"/>
      <c r="I225" s="735"/>
      <c r="J225" s="738"/>
      <c r="K225" s="741"/>
      <c r="L225" s="723"/>
      <c r="M225" s="705"/>
      <c r="N225" s="708"/>
      <c r="O225" s="711"/>
      <c r="P225" s="714"/>
      <c r="Q225" s="717"/>
      <c r="R225" s="720"/>
      <c r="S225" s="702"/>
      <c r="T225" s="723"/>
      <c r="U225" s="725"/>
      <c r="V225" s="725"/>
      <c r="W225" s="699"/>
    </row>
    <row r="226" spans="1:23" ht="18" customHeight="1" x14ac:dyDescent="0.35">
      <c r="A226" s="1"/>
      <c r="B226" s="72"/>
      <c r="C226" s="117" t="s">
        <v>77</v>
      </c>
      <c r="D226" s="730"/>
      <c r="E226" s="732"/>
      <c r="F226" s="708"/>
      <c r="G226" s="705"/>
      <c r="H226" s="723"/>
      <c r="I226" s="735"/>
      <c r="J226" s="738"/>
      <c r="K226" s="741"/>
      <c r="L226" s="723"/>
      <c r="M226" s="705"/>
      <c r="N226" s="708"/>
      <c r="O226" s="711"/>
      <c r="P226" s="714"/>
      <c r="Q226" s="717"/>
      <c r="R226" s="720"/>
      <c r="S226" s="702"/>
      <c r="T226" s="723"/>
      <c r="U226" s="725"/>
      <c r="V226" s="725"/>
      <c r="W226" s="699"/>
    </row>
    <row r="227" spans="1:23" ht="18" customHeight="1" thickBot="1" x14ac:dyDescent="0.4">
      <c r="A227" s="9"/>
      <c r="B227" s="74"/>
      <c r="C227" s="116"/>
      <c r="D227" s="731"/>
      <c r="E227" s="733"/>
      <c r="F227" s="709"/>
      <c r="G227" s="706"/>
      <c r="H227" s="724"/>
      <c r="I227" s="736"/>
      <c r="J227" s="739"/>
      <c r="K227" s="742"/>
      <c r="L227" s="724"/>
      <c r="M227" s="706"/>
      <c r="N227" s="709"/>
      <c r="O227" s="712"/>
      <c r="P227" s="715"/>
      <c r="Q227" s="718"/>
      <c r="R227" s="721"/>
      <c r="S227" s="703"/>
      <c r="T227" s="724"/>
      <c r="U227" s="726"/>
      <c r="V227" s="726"/>
      <c r="W227" s="700"/>
    </row>
    <row r="228" spans="1:23" s="111" customFormat="1" ht="15" customHeight="1" x14ac:dyDescent="0.45">
      <c r="A228" s="696" t="s">
        <v>233</v>
      </c>
      <c r="B228" s="697"/>
      <c r="C228" s="698"/>
      <c r="D228" s="229"/>
      <c r="E228" s="230"/>
      <c r="F228" s="110"/>
      <c r="G228" s="110"/>
      <c r="H228" s="110"/>
      <c r="I228" s="110"/>
      <c r="J228" s="110"/>
      <c r="K228" s="110"/>
      <c r="L228" s="110"/>
      <c r="M228" s="110"/>
      <c r="N228" s="110"/>
      <c r="O228" s="110"/>
      <c r="P228" s="110"/>
      <c r="Q228" s="110"/>
      <c r="R228" s="110"/>
      <c r="S228" s="110"/>
      <c r="T228" s="110"/>
      <c r="U228" s="370"/>
      <c r="V228" s="370"/>
      <c r="W228" s="371"/>
    </row>
    <row r="229" spans="1:23" ht="18" customHeight="1" x14ac:dyDescent="0.35">
      <c r="A229"/>
      <c r="B229" s="70"/>
      <c r="C229" s="693" t="s">
        <v>230</v>
      </c>
      <c r="D229" s="730">
        <v>12</v>
      </c>
      <c r="E229" s="732">
        <v>60</v>
      </c>
      <c r="F229" s="708"/>
      <c r="G229" s="705"/>
      <c r="H229" s="723"/>
      <c r="I229" s="735"/>
      <c r="J229" s="738"/>
      <c r="K229" s="741"/>
      <c r="L229" s="723"/>
      <c r="M229" s="705"/>
      <c r="N229" s="708"/>
      <c r="O229" s="711"/>
      <c r="P229" s="714"/>
      <c r="Q229" s="717"/>
      <c r="R229" s="720"/>
      <c r="S229" s="702"/>
      <c r="T229" s="723"/>
      <c r="U229" s="725">
        <f>SUM(F229:T232)</f>
        <v>0</v>
      </c>
      <c r="V229" s="725">
        <f>U229*D229</f>
        <v>0</v>
      </c>
      <c r="W229" s="699">
        <f>U229*E229</f>
        <v>0</v>
      </c>
    </row>
    <row r="230" spans="1:23" ht="18" customHeight="1" x14ac:dyDescent="0.35">
      <c r="A230" s="1"/>
      <c r="B230" s="72"/>
      <c r="C230" s="693"/>
      <c r="D230" s="730"/>
      <c r="E230" s="732"/>
      <c r="F230" s="708"/>
      <c r="G230" s="705"/>
      <c r="H230" s="723"/>
      <c r="I230" s="735"/>
      <c r="J230" s="738"/>
      <c r="K230" s="741"/>
      <c r="L230" s="723"/>
      <c r="M230" s="705"/>
      <c r="N230" s="708"/>
      <c r="O230" s="711"/>
      <c r="P230" s="714"/>
      <c r="Q230" s="717"/>
      <c r="R230" s="720"/>
      <c r="S230" s="702"/>
      <c r="T230" s="723"/>
      <c r="U230" s="725"/>
      <c r="V230" s="725"/>
      <c r="W230" s="699"/>
    </row>
    <row r="231" spans="1:23" ht="18" customHeight="1" x14ac:dyDescent="0.35">
      <c r="A231" s="1"/>
      <c r="B231" s="72"/>
      <c r="C231" s="693"/>
      <c r="D231" s="730"/>
      <c r="E231" s="732"/>
      <c r="F231" s="708"/>
      <c r="G231" s="705"/>
      <c r="H231" s="723"/>
      <c r="I231" s="735"/>
      <c r="J231" s="738"/>
      <c r="K231" s="741"/>
      <c r="L231" s="723"/>
      <c r="M231" s="705"/>
      <c r="N231" s="708"/>
      <c r="O231" s="711"/>
      <c r="P231" s="714"/>
      <c r="Q231" s="717"/>
      <c r="R231" s="720"/>
      <c r="S231" s="702"/>
      <c r="T231" s="723"/>
      <c r="U231" s="725"/>
      <c r="V231" s="725"/>
      <c r="W231" s="699"/>
    </row>
    <row r="232" spans="1:23" ht="18" customHeight="1" thickBot="1" x14ac:dyDescent="0.4">
      <c r="A232" s="9"/>
      <c r="B232" s="74"/>
      <c r="C232" s="694"/>
      <c r="D232" s="731"/>
      <c r="E232" s="733"/>
      <c r="F232" s="709"/>
      <c r="G232" s="706"/>
      <c r="H232" s="724"/>
      <c r="I232" s="736"/>
      <c r="J232" s="739"/>
      <c r="K232" s="742"/>
      <c r="L232" s="724"/>
      <c r="M232" s="706"/>
      <c r="N232" s="709"/>
      <c r="O232" s="712"/>
      <c r="P232" s="715"/>
      <c r="Q232" s="718"/>
      <c r="R232" s="721"/>
      <c r="S232" s="703"/>
      <c r="T232" s="724"/>
      <c r="U232" s="726"/>
      <c r="V232" s="726"/>
      <c r="W232" s="700"/>
    </row>
    <row r="233" spans="1:23" ht="18" customHeight="1" x14ac:dyDescent="0.35">
      <c r="A233"/>
      <c r="B233" s="70"/>
      <c r="C233" s="692" t="s">
        <v>231</v>
      </c>
      <c r="D233" s="730">
        <v>15</v>
      </c>
      <c r="E233" s="732">
        <v>60</v>
      </c>
      <c r="F233" s="708"/>
      <c r="G233" s="704"/>
      <c r="H233" s="722"/>
      <c r="I233" s="734"/>
      <c r="J233" s="737"/>
      <c r="K233" s="740"/>
      <c r="L233" s="722"/>
      <c r="M233" s="704"/>
      <c r="N233" s="707"/>
      <c r="O233" s="710"/>
      <c r="P233" s="713"/>
      <c r="Q233" s="716"/>
      <c r="R233" s="719"/>
      <c r="S233" s="701"/>
      <c r="T233" s="722"/>
      <c r="U233" s="725">
        <f>SUM(F233:T236)</f>
        <v>0</v>
      </c>
      <c r="V233" s="725">
        <f>U233*D233</f>
        <v>0</v>
      </c>
      <c r="W233" s="699">
        <f>U233*E233</f>
        <v>0</v>
      </c>
    </row>
    <row r="234" spans="1:23" ht="18" customHeight="1" x14ac:dyDescent="0.35">
      <c r="A234" s="1"/>
      <c r="B234" s="72"/>
      <c r="C234" s="693"/>
      <c r="D234" s="730"/>
      <c r="E234" s="732"/>
      <c r="F234" s="708"/>
      <c r="G234" s="705"/>
      <c r="H234" s="723"/>
      <c r="I234" s="735"/>
      <c r="J234" s="738"/>
      <c r="K234" s="741"/>
      <c r="L234" s="723"/>
      <c r="M234" s="705"/>
      <c r="N234" s="708"/>
      <c r="O234" s="711"/>
      <c r="P234" s="714"/>
      <c r="Q234" s="717"/>
      <c r="R234" s="720"/>
      <c r="S234" s="702"/>
      <c r="T234" s="723"/>
      <c r="U234" s="725"/>
      <c r="V234" s="725"/>
      <c r="W234" s="699"/>
    </row>
    <row r="235" spans="1:23" ht="18" customHeight="1" x14ac:dyDescent="0.35">
      <c r="A235" s="1"/>
      <c r="B235" s="72"/>
      <c r="C235" s="693"/>
      <c r="D235" s="730"/>
      <c r="E235" s="732"/>
      <c r="F235" s="708"/>
      <c r="G235" s="705"/>
      <c r="H235" s="723"/>
      <c r="I235" s="735"/>
      <c r="J235" s="738"/>
      <c r="K235" s="741"/>
      <c r="L235" s="723"/>
      <c r="M235" s="705"/>
      <c r="N235" s="708"/>
      <c r="O235" s="711"/>
      <c r="P235" s="714"/>
      <c r="Q235" s="717"/>
      <c r="R235" s="720"/>
      <c r="S235" s="702"/>
      <c r="T235" s="723"/>
      <c r="U235" s="725"/>
      <c r="V235" s="725"/>
      <c r="W235" s="699"/>
    </row>
    <row r="236" spans="1:23" ht="18" customHeight="1" thickBot="1" x14ac:dyDescent="0.4">
      <c r="A236" s="9"/>
      <c r="B236" s="74"/>
      <c r="C236" s="694"/>
      <c r="D236" s="731"/>
      <c r="E236" s="733"/>
      <c r="F236" s="709"/>
      <c r="G236" s="706"/>
      <c r="H236" s="724"/>
      <c r="I236" s="736"/>
      <c r="J236" s="739"/>
      <c r="K236" s="742"/>
      <c r="L236" s="724"/>
      <c r="M236" s="706"/>
      <c r="N236" s="709"/>
      <c r="O236" s="712"/>
      <c r="P236" s="715"/>
      <c r="Q236" s="718"/>
      <c r="R236" s="721"/>
      <c r="S236" s="703"/>
      <c r="T236" s="724"/>
      <c r="U236" s="726"/>
      <c r="V236" s="726"/>
      <c r="W236" s="700"/>
    </row>
    <row r="237" spans="1:23" ht="18" customHeight="1" x14ac:dyDescent="0.35">
      <c r="A237"/>
      <c r="B237" s="70"/>
      <c r="C237" s="688" t="s">
        <v>239</v>
      </c>
      <c r="D237" s="730">
        <v>6</v>
      </c>
      <c r="E237" s="732">
        <v>60</v>
      </c>
      <c r="F237" s="708"/>
      <c r="G237" s="704"/>
      <c r="H237" s="722"/>
      <c r="I237" s="734"/>
      <c r="J237" s="737"/>
      <c r="K237" s="740"/>
      <c r="L237" s="722"/>
      <c r="M237" s="704"/>
      <c r="N237" s="707"/>
      <c r="O237" s="710"/>
      <c r="P237" s="713"/>
      <c r="Q237" s="716"/>
      <c r="R237" s="719"/>
      <c r="S237" s="701"/>
      <c r="T237" s="722"/>
      <c r="U237" s="725">
        <f>SUM(F237:T240)</f>
        <v>0</v>
      </c>
      <c r="V237" s="725">
        <f>U237*D237</f>
        <v>0</v>
      </c>
      <c r="W237" s="699">
        <f>U237*E237</f>
        <v>0</v>
      </c>
    </row>
    <row r="238" spans="1:23" ht="18" customHeight="1" x14ac:dyDescent="0.35">
      <c r="A238" s="1"/>
      <c r="B238" s="72"/>
      <c r="C238" s="689"/>
      <c r="D238" s="730"/>
      <c r="E238" s="732"/>
      <c r="F238" s="708"/>
      <c r="G238" s="705"/>
      <c r="H238" s="723"/>
      <c r="I238" s="735"/>
      <c r="J238" s="738"/>
      <c r="K238" s="741"/>
      <c r="L238" s="723"/>
      <c r="M238" s="705"/>
      <c r="N238" s="708"/>
      <c r="O238" s="711"/>
      <c r="P238" s="714"/>
      <c r="Q238" s="717"/>
      <c r="R238" s="720"/>
      <c r="S238" s="702"/>
      <c r="T238" s="723"/>
      <c r="U238" s="725"/>
      <c r="V238" s="725"/>
      <c r="W238" s="699"/>
    </row>
    <row r="239" spans="1:23" ht="18" customHeight="1" x14ac:dyDescent="0.35">
      <c r="A239" s="1"/>
      <c r="B239" s="72"/>
      <c r="C239" s="689"/>
      <c r="D239" s="730"/>
      <c r="E239" s="732"/>
      <c r="F239" s="708"/>
      <c r="G239" s="705"/>
      <c r="H239" s="723"/>
      <c r="I239" s="735"/>
      <c r="J239" s="738"/>
      <c r="K239" s="741"/>
      <c r="L239" s="723"/>
      <c r="M239" s="705"/>
      <c r="N239" s="708"/>
      <c r="O239" s="711"/>
      <c r="P239" s="714"/>
      <c r="Q239" s="717"/>
      <c r="R239" s="720"/>
      <c r="S239" s="702"/>
      <c r="T239" s="723"/>
      <c r="U239" s="725"/>
      <c r="V239" s="725"/>
      <c r="W239" s="699"/>
    </row>
    <row r="240" spans="1:23" ht="18" customHeight="1" thickBot="1" x14ac:dyDescent="0.4">
      <c r="A240" s="9"/>
      <c r="B240" s="74"/>
      <c r="C240" s="690"/>
      <c r="D240" s="731"/>
      <c r="E240" s="733"/>
      <c r="F240" s="709"/>
      <c r="G240" s="706"/>
      <c r="H240" s="724"/>
      <c r="I240" s="736"/>
      <c r="J240" s="739"/>
      <c r="K240" s="742"/>
      <c r="L240" s="724"/>
      <c r="M240" s="706"/>
      <c r="N240" s="709"/>
      <c r="O240" s="712"/>
      <c r="P240" s="715"/>
      <c r="Q240" s="718"/>
      <c r="R240" s="721"/>
      <c r="S240" s="703"/>
      <c r="T240" s="724"/>
      <c r="U240" s="726"/>
      <c r="V240" s="726"/>
      <c r="W240" s="700"/>
    </row>
    <row r="241" spans="1:23" ht="18" customHeight="1" x14ac:dyDescent="0.35">
      <c r="A241"/>
      <c r="B241" s="70"/>
      <c r="C241" s="688" t="s">
        <v>237</v>
      </c>
      <c r="D241" s="730">
        <v>10</v>
      </c>
      <c r="E241" s="732">
        <v>60</v>
      </c>
      <c r="F241" s="708"/>
      <c r="G241" s="704"/>
      <c r="H241" s="722"/>
      <c r="I241" s="734"/>
      <c r="J241" s="737"/>
      <c r="K241" s="740"/>
      <c r="L241" s="722"/>
      <c r="M241" s="704"/>
      <c r="N241" s="707"/>
      <c r="O241" s="710"/>
      <c r="P241" s="713"/>
      <c r="Q241" s="716"/>
      <c r="R241" s="719"/>
      <c r="S241" s="701"/>
      <c r="T241" s="722"/>
      <c r="U241" s="725">
        <f>SUM(F241:T244)</f>
        <v>0</v>
      </c>
      <c r="V241" s="725">
        <f>U241*D241</f>
        <v>0</v>
      </c>
      <c r="W241" s="699">
        <f>U241*E241</f>
        <v>0</v>
      </c>
    </row>
    <row r="242" spans="1:23" ht="18" customHeight="1" x14ac:dyDescent="0.35">
      <c r="A242" s="1"/>
      <c r="B242" s="72"/>
      <c r="C242" s="689"/>
      <c r="D242" s="730"/>
      <c r="E242" s="732"/>
      <c r="F242" s="708"/>
      <c r="G242" s="705"/>
      <c r="H242" s="723"/>
      <c r="I242" s="735"/>
      <c r="J242" s="738"/>
      <c r="K242" s="741"/>
      <c r="L242" s="723"/>
      <c r="M242" s="705"/>
      <c r="N242" s="708"/>
      <c r="O242" s="711"/>
      <c r="P242" s="714"/>
      <c r="Q242" s="717"/>
      <c r="R242" s="720"/>
      <c r="S242" s="702"/>
      <c r="T242" s="723"/>
      <c r="U242" s="725"/>
      <c r="V242" s="725"/>
      <c r="W242" s="699"/>
    </row>
    <row r="243" spans="1:23" ht="18" customHeight="1" x14ac:dyDescent="0.35">
      <c r="A243" s="1"/>
      <c r="B243" s="72"/>
      <c r="C243" s="689"/>
      <c r="D243" s="730"/>
      <c r="E243" s="732"/>
      <c r="F243" s="708"/>
      <c r="G243" s="705"/>
      <c r="H243" s="723"/>
      <c r="I243" s="735"/>
      <c r="J243" s="738"/>
      <c r="K243" s="741"/>
      <c r="L243" s="723"/>
      <c r="M243" s="705"/>
      <c r="N243" s="708"/>
      <c r="O243" s="711"/>
      <c r="P243" s="714"/>
      <c r="Q243" s="717"/>
      <c r="R243" s="720"/>
      <c r="S243" s="702"/>
      <c r="T243" s="723"/>
      <c r="U243" s="725"/>
      <c r="V243" s="725"/>
      <c r="W243" s="699"/>
    </row>
    <row r="244" spans="1:23" ht="18" customHeight="1" thickBot="1" x14ac:dyDescent="0.4">
      <c r="A244" s="9"/>
      <c r="B244" s="74"/>
      <c r="C244" s="690"/>
      <c r="D244" s="731"/>
      <c r="E244" s="733"/>
      <c r="F244" s="709"/>
      <c r="G244" s="706"/>
      <c r="H244" s="724"/>
      <c r="I244" s="736"/>
      <c r="J244" s="739"/>
      <c r="K244" s="742"/>
      <c r="L244" s="724"/>
      <c r="M244" s="706"/>
      <c r="N244" s="709"/>
      <c r="O244" s="712"/>
      <c r="P244" s="715"/>
      <c r="Q244" s="718"/>
      <c r="R244" s="721"/>
      <c r="S244" s="703"/>
      <c r="T244" s="724"/>
      <c r="U244" s="726"/>
      <c r="V244" s="726"/>
      <c r="W244" s="700"/>
    </row>
    <row r="245" spans="1:23" ht="18" customHeight="1" x14ac:dyDescent="0.35">
      <c r="A245"/>
      <c r="B245" s="70"/>
      <c r="C245" s="688" t="s">
        <v>240</v>
      </c>
      <c r="D245" s="730">
        <v>10</v>
      </c>
      <c r="E245" s="732">
        <v>60</v>
      </c>
      <c r="F245" s="708"/>
      <c r="G245" s="704"/>
      <c r="H245" s="722"/>
      <c r="I245" s="734"/>
      <c r="J245" s="737"/>
      <c r="K245" s="740"/>
      <c r="L245" s="722"/>
      <c r="M245" s="704"/>
      <c r="N245" s="707"/>
      <c r="O245" s="710"/>
      <c r="P245" s="713"/>
      <c r="Q245" s="716"/>
      <c r="R245" s="719"/>
      <c r="S245" s="701"/>
      <c r="T245" s="722"/>
      <c r="U245" s="725">
        <f>SUM(F245:T248)</f>
        <v>0</v>
      </c>
      <c r="V245" s="725">
        <f>U245*D245</f>
        <v>0</v>
      </c>
      <c r="W245" s="699">
        <f>U245*E245</f>
        <v>0</v>
      </c>
    </row>
    <row r="246" spans="1:23" ht="18" customHeight="1" x14ac:dyDescent="0.35">
      <c r="A246" s="1"/>
      <c r="B246" s="72"/>
      <c r="C246" s="689"/>
      <c r="D246" s="730"/>
      <c r="E246" s="732"/>
      <c r="F246" s="708"/>
      <c r="G246" s="705"/>
      <c r="H246" s="723"/>
      <c r="I246" s="735"/>
      <c r="J246" s="738"/>
      <c r="K246" s="741"/>
      <c r="L246" s="723"/>
      <c r="M246" s="705"/>
      <c r="N246" s="708"/>
      <c r="O246" s="711"/>
      <c r="P246" s="714"/>
      <c r="Q246" s="717"/>
      <c r="R246" s="720"/>
      <c r="S246" s="702"/>
      <c r="T246" s="723"/>
      <c r="U246" s="725"/>
      <c r="V246" s="725"/>
      <c r="W246" s="699"/>
    </row>
    <row r="247" spans="1:23" ht="18" customHeight="1" x14ac:dyDescent="0.35">
      <c r="A247" s="1"/>
      <c r="B247" s="72"/>
      <c r="C247" s="689"/>
      <c r="D247" s="730"/>
      <c r="E247" s="732"/>
      <c r="F247" s="708"/>
      <c r="G247" s="705"/>
      <c r="H247" s="723"/>
      <c r="I247" s="735"/>
      <c r="J247" s="738"/>
      <c r="K247" s="741"/>
      <c r="L247" s="723"/>
      <c r="M247" s="705"/>
      <c r="N247" s="708"/>
      <c r="O247" s="711"/>
      <c r="P247" s="714"/>
      <c r="Q247" s="717"/>
      <c r="R247" s="720"/>
      <c r="S247" s="702"/>
      <c r="T247" s="723"/>
      <c r="U247" s="725"/>
      <c r="V247" s="725"/>
      <c r="W247" s="699"/>
    </row>
    <row r="248" spans="1:23" ht="18" customHeight="1" thickBot="1" x14ac:dyDescent="0.4">
      <c r="A248" s="9"/>
      <c r="B248" s="74"/>
      <c r="C248" s="690"/>
      <c r="D248" s="731"/>
      <c r="E248" s="733"/>
      <c r="F248" s="709"/>
      <c r="G248" s="706"/>
      <c r="H248" s="724"/>
      <c r="I248" s="736"/>
      <c r="J248" s="739"/>
      <c r="K248" s="742"/>
      <c r="L248" s="724"/>
      <c r="M248" s="706"/>
      <c r="N248" s="709"/>
      <c r="O248" s="712"/>
      <c r="P248" s="715"/>
      <c r="Q248" s="718"/>
      <c r="R248" s="721"/>
      <c r="S248" s="703"/>
      <c r="T248" s="724"/>
      <c r="U248" s="726"/>
      <c r="V248" s="726"/>
      <c r="W248" s="700"/>
    </row>
    <row r="249" spans="1:23" ht="18" customHeight="1" x14ac:dyDescent="0.35">
      <c r="A249" s="8"/>
      <c r="B249" s="70"/>
      <c r="C249" s="688" t="s">
        <v>241</v>
      </c>
      <c r="D249" s="730">
        <v>10</v>
      </c>
      <c r="E249" s="732">
        <v>70</v>
      </c>
      <c r="F249" s="708"/>
      <c r="G249" s="704"/>
      <c r="H249" s="722"/>
      <c r="I249" s="734"/>
      <c r="J249" s="737"/>
      <c r="K249" s="740"/>
      <c r="L249" s="722"/>
      <c r="M249" s="704"/>
      <c r="N249" s="707"/>
      <c r="O249" s="710"/>
      <c r="P249" s="713"/>
      <c r="Q249" s="716"/>
      <c r="R249" s="719"/>
      <c r="S249" s="701"/>
      <c r="T249" s="722"/>
      <c r="U249" s="725">
        <f>SUM(F249:T252)</f>
        <v>0</v>
      </c>
      <c r="V249" s="725">
        <f>U249*D249</f>
        <v>0</v>
      </c>
      <c r="W249" s="699">
        <f>U249*E249</f>
        <v>0</v>
      </c>
    </row>
    <row r="250" spans="1:23" ht="18" customHeight="1" x14ac:dyDescent="0.35">
      <c r="A250"/>
      <c r="B250" s="72"/>
      <c r="C250" s="689"/>
      <c r="D250" s="730"/>
      <c r="E250" s="732"/>
      <c r="F250" s="708"/>
      <c r="G250" s="705"/>
      <c r="H250" s="723"/>
      <c r="I250" s="735"/>
      <c r="J250" s="738"/>
      <c r="K250" s="741"/>
      <c r="L250" s="723"/>
      <c r="M250" s="705"/>
      <c r="N250" s="708"/>
      <c r="O250" s="711"/>
      <c r="P250" s="714"/>
      <c r="Q250" s="717"/>
      <c r="R250" s="720"/>
      <c r="S250" s="702"/>
      <c r="T250" s="723"/>
      <c r="U250" s="725"/>
      <c r="V250" s="725"/>
      <c r="W250" s="699"/>
    </row>
    <row r="251" spans="1:23" ht="18" customHeight="1" x14ac:dyDescent="0.35">
      <c r="A251" s="1"/>
      <c r="B251" s="72"/>
      <c r="C251" s="689"/>
      <c r="D251" s="730"/>
      <c r="E251" s="732"/>
      <c r="F251" s="708"/>
      <c r="G251" s="705"/>
      <c r="H251" s="723"/>
      <c r="I251" s="735"/>
      <c r="J251" s="738"/>
      <c r="K251" s="741"/>
      <c r="L251" s="723"/>
      <c r="M251" s="705"/>
      <c r="N251" s="708"/>
      <c r="O251" s="711"/>
      <c r="P251" s="714"/>
      <c r="Q251" s="717"/>
      <c r="R251" s="720"/>
      <c r="S251" s="702"/>
      <c r="T251" s="723"/>
      <c r="U251" s="725"/>
      <c r="V251" s="725"/>
      <c r="W251" s="699"/>
    </row>
    <row r="252" spans="1:23" ht="18" customHeight="1" thickBot="1" x14ac:dyDescent="0.4">
      <c r="A252" s="9"/>
      <c r="B252" s="74"/>
      <c r="C252" s="690"/>
      <c r="D252" s="731"/>
      <c r="E252" s="733"/>
      <c r="F252" s="709"/>
      <c r="G252" s="706"/>
      <c r="H252" s="724"/>
      <c r="I252" s="736"/>
      <c r="J252" s="739"/>
      <c r="K252" s="742"/>
      <c r="L252" s="724"/>
      <c r="M252" s="706"/>
      <c r="N252" s="709"/>
      <c r="O252" s="712"/>
      <c r="P252" s="715"/>
      <c r="Q252" s="718"/>
      <c r="R252" s="721"/>
      <c r="S252" s="703"/>
      <c r="T252" s="724"/>
      <c r="U252" s="726"/>
      <c r="V252" s="726"/>
      <c r="W252" s="700"/>
    </row>
    <row r="253" spans="1:23" ht="18" customHeight="1" x14ac:dyDescent="0.35">
      <c r="A253"/>
      <c r="B253" s="70"/>
      <c r="C253" s="688" t="s">
        <v>242</v>
      </c>
      <c r="D253" s="730">
        <v>10</v>
      </c>
      <c r="E253" s="732">
        <v>70</v>
      </c>
      <c r="F253" s="708"/>
      <c r="G253" s="704"/>
      <c r="H253" s="722"/>
      <c r="I253" s="734"/>
      <c r="J253" s="737"/>
      <c r="K253" s="740"/>
      <c r="L253" s="722"/>
      <c r="M253" s="704"/>
      <c r="N253" s="707"/>
      <c r="O253" s="710"/>
      <c r="P253" s="713"/>
      <c r="Q253" s="716"/>
      <c r="R253" s="719"/>
      <c r="S253" s="701"/>
      <c r="T253" s="722"/>
      <c r="U253" s="725">
        <f>SUM(F253:T256)</f>
        <v>0</v>
      </c>
      <c r="V253" s="725">
        <f t="shared" ref="V253" si="0">U253*D253</f>
        <v>0</v>
      </c>
      <c r="W253" s="699">
        <f t="shared" ref="W253" si="1">U253*E253</f>
        <v>0</v>
      </c>
    </row>
    <row r="254" spans="1:23" ht="18" customHeight="1" x14ac:dyDescent="0.35">
      <c r="A254" s="1"/>
      <c r="B254" s="72"/>
      <c r="C254" s="689"/>
      <c r="D254" s="730"/>
      <c r="E254" s="732"/>
      <c r="F254" s="708"/>
      <c r="G254" s="705"/>
      <c r="H254" s="723"/>
      <c r="I254" s="735"/>
      <c r="J254" s="738"/>
      <c r="K254" s="741"/>
      <c r="L254" s="723"/>
      <c r="M254" s="705"/>
      <c r="N254" s="708"/>
      <c r="O254" s="711"/>
      <c r="P254" s="714"/>
      <c r="Q254" s="717"/>
      <c r="R254" s="720"/>
      <c r="S254" s="702"/>
      <c r="T254" s="723"/>
      <c r="U254" s="725"/>
      <c r="V254" s="725"/>
      <c r="W254" s="699"/>
    </row>
    <row r="255" spans="1:23" ht="18" customHeight="1" x14ac:dyDescent="0.35">
      <c r="A255" s="1"/>
      <c r="B255" s="72"/>
      <c r="C255" s="689"/>
      <c r="D255" s="730"/>
      <c r="E255" s="732"/>
      <c r="F255" s="708"/>
      <c r="G255" s="705"/>
      <c r="H255" s="723"/>
      <c r="I255" s="735"/>
      <c r="J255" s="738"/>
      <c r="K255" s="741"/>
      <c r="L255" s="723"/>
      <c r="M255" s="705"/>
      <c r="N255" s="708"/>
      <c r="O255" s="711"/>
      <c r="P255" s="714"/>
      <c r="Q255" s="717"/>
      <c r="R255" s="720"/>
      <c r="S255" s="702"/>
      <c r="T255" s="723"/>
      <c r="U255" s="725"/>
      <c r="V255" s="725"/>
      <c r="W255" s="699"/>
    </row>
    <row r="256" spans="1:23" ht="18" customHeight="1" thickBot="1" x14ac:dyDescent="0.4">
      <c r="A256" s="9"/>
      <c r="B256" s="74"/>
      <c r="C256" s="690"/>
      <c r="D256" s="731"/>
      <c r="E256" s="733"/>
      <c r="F256" s="709"/>
      <c r="G256" s="706"/>
      <c r="H256" s="724"/>
      <c r="I256" s="736"/>
      <c r="J256" s="739"/>
      <c r="K256" s="742"/>
      <c r="L256" s="724"/>
      <c r="M256" s="706"/>
      <c r="N256" s="709"/>
      <c r="O256" s="712"/>
      <c r="P256" s="715"/>
      <c r="Q256" s="718"/>
      <c r="R256" s="721"/>
      <c r="S256" s="703"/>
      <c r="T256" s="724"/>
      <c r="U256" s="726"/>
      <c r="V256" s="726"/>
      <c r="W256" s="700"/>
    </row>
    <row r="257" spans="1:23" ht="18" customHeight="1" x14ac:dyDescent="0.35">
      <c r="A257"/>
      <c r="B257" s="70"/>
      <c r="C257" s="688" t="s">
        <v>243</v>
      </c>
      <c r="D257" s="730">
        <v>10</v>
      </c>
      <c r="E257" s="732">
        <v>80</v>
      </c>
      <c r="F257" s="708"/>
      <c r="G257" s="704"/>
      <c r="H257" s="722"/>
      <c r="I257" s="734"/>
      <c r="J257" s="737"/>
      <c r="K257" s="740"/>
      <c r="L257" s="722"/>
      <c r="M257" s="704"/>
      <c r="N257" s="707"/>
      <c r="O257" s="710"/>
      <c r="P257" s="713"/>
      <c r="Q257" s="716"/>
      <c r="R257" s="719"/>
      <c r="S257" s="701"/>
      <c r="T257" s="722"/>
      <c r="U257" s="725">
        <f>SUM(F257:T260)</f>
        <v>0</v>
      </c>
      <c r="V257" s="725">
        <f t="shared" ref="V257" si="2">U257*D257</f>
        <v>0</v>
      </c>
      <c r="W257" s="699">
        <f t="shared" ref="W257" si="3">U257*E257</f>
        <v>0</v>
      </c>
    </row>
    <row r="258" spans="1:23" ht="18" customHeight="1" x14ac:dyDescent="0.35">
      <c r="A258" s="1"/>
      <c r="B258" s="72"/>
      <c r="C258" s="689"/>
      <c r="D258" s="730"/>
      <c r="E258" s="732"/>
      <c r="F258" s="708"/>
      <c r="G258" s="705"/>
      <c r="H258" s="723"/>
      <c r="I258" s="735"/>
      <c r="J258" s="738"/>
      <c r="K258" s="741"/>
      <c r="L258" s="723"/>
      <c r="M258" s="705"/>
      <c r="N258" s="708"/>
      <c r="O258" s="711"/>
      <c r="P258" s="714"/>
      <c r="Q258" s="717"/>
      <c r="R258" s="720"/>
      <c r="S258" s="702"/>
      <c r="T258" s="723"/>
      <c r="U258" s="725"/>
      <c r="V258" s="725"/>
      <c r="W258" s="699"/>
    </row>
    <row r="259" spans="1:23" ht="18" customHeight="1" x14ac:dyDescent="0.35">
      <c r="A259" s="1"/>
      <c r="B259" s="72"/>
      <c r="C259" s="689"/>
      <c r="D259" s="730"/>
      <c r="E259" s="732"/>
      <c r="F259" s="708"/>
      <c r="G259" s="705"/>
      <c r="H259" s="723"/>
      <c r="I259" s="735"/>
      <c r="J259" s="738"/>
      <c r="K259" s="741"/>
      <c r="L259" s="723"/>
      <c r="M259" s="705"/>
      <c r="N259" s="708"/>
      <c r="O259" s="711"/>
      <c r="P259" s="714"/>
      <c r="Q259" s="717"/>
      <c r="R259" s="720"/>
      <c r="S259" s="702"/>
      <c r="T259" s="723"/>
      <c r="U259" s="725"/>
      <c r="V259" s="725"/>
      <c r="W259" s="699"/>
    </row>
    <row r="260" spans="1:23" ht="18" customHeight="1" thickBot="1" x14ac:dyDescent="0.4">
      <c r="A260" s="9"/>
      <c r="B260" s="74"/>
      <c r="C260" s="690"/>
      <c r="D260" s="731"/>
      <c r="E260" s="733"/>
      <c r="F260" s="709"/>
      <c r="G260" s="706"/>
      <c r="H260" s="724"/>
      <c r="I260" s="736"/>
      <c r="J260" s="739"/>
      <c r="K260" s="742"/>
      <c r="L260" s="724"/>
      <c r="M260" s="706"/>
      <c r="N260" s="709"/>
      <c r="O260" s="712"/>
      <c r="P260" s="715"/>
      <c r="Q260" s="718"/>
      <c r="R260" s="721"/>
      <c r="S260" s="703"/>
      <c r="T260" s="724"/>
      <c r="U260" s="726"/>
      <c r="V260" s="726"/>
      <c r="W260" s="700"/>
    </row>
    <row r="261" spans="1:23" ht="18" customHeight="1" x14ac:dyDescent="0.35">
      <c r="A261"/>
      <c r="B261" s="70"/>
      <c r="C261" s="688" t="s">
        <v>244</v>
      </c>
      <c r="D261" s="730">
        <v>5</v>
      </c>
      <c r="E261" s="732">
        <v>90</v>
      </c>
      <c r="F261" s="708"/>
      <c r="G261" s="704"/>
      <c r="H261" s="722"/>
      <c r="I261" s="734"/>
      <c r="J261" s="737"/>
      <c r="K261" s="740"/>
      <c r="L261" s="722"/>
      <c r="M261" s="704"/>
      <c r="N261" s="707"/>
      <c r="O261" s="710"/>
      <c r="P261" s="713"/>
      <c r="Q261" s="716"/>
      <c r="R261" s="719"/>
      <c r="S261" s="701"/>
      <c r="T261" s="722"/>
      <c r="U261" s="725">
        <f>SUM(F261:T264)</f>
        <v>0</v>
      </c>
      <c r="V261" s="725">
        <f t="shared" ref="V261" si="4">U261*D261</f>
        <v>0</v>
      </c>
      <c r="W261" s="699">
        <f t="shared" ref="W261" si="5">U261*E261</f>
        <v>0</v>
      </c>
    </row>
    <row r="262" spans="1:23" ht="18" customHeight="1" x14ac:dyDescent="0.35">
      <c r="A262" s="1"/>
      <c r="B262" s="72"/>
      <c r="C262" s="689"/>
      <c r="D262" s="730"/>
      <c r="E262" s="732"/>
      <c r="F262" s="708"/>
      <c r="G262" s="705"/>
      <c r="H262" s="723"/>
      <c r="I262" s="735"/>
      <c r="J262" s="738"/>
      <c r="K262" s="741"/>
      <c r="L262" s="723"/>
      <c r="M262" s="705"/>
      <c r="N262" s="708"/>
      <c r="O262" s="711"/>
      <c r="P262" s="714"/>
      <c r="Q262" s="717"/>
      <c r="R262" s="720"/>
      <c r="S262" s="702"/>
      <c r="T262" s="723"/>
      <c r="U262" s="725"/>
      <c r="V262" s="725"/>
      <c r="W262" s="699"/>
    </row>
    <row r="263" spans="1:23" ht="18" customHeight="1" x14ac:dyDescent="0.35">
      <c r="A263" s="1"/>
      <c r="B263" s="72"/>
      <c r="C263" s="689"/>
      <c r="D263" s="730"/>
      <c r="E263" s="732"/>
      <c r="F263" s="708"/>
      <c r="G263" s="705"/>
      <c r="H263" s="723"/>
      <c r="I263" s="735"/>
      <c r="J263" s="738"/>
      <c r="K263" s="741"/>
      <c r="L263" s="723"/>
      <c r="M263" s="705"/>
      <c r="N263" s="708"/>
      <c r="O263" s="711"/>
      <c r="P263" s="714"/>
      <c r="Q263" s="717"/>
      <c r="R263" s="720"/>
      <c r="S263" s="702"/>
      <c r="T263" s="723"/>
      <c r="U263" s="725"/>
      <c r="V263" s="725"/>
      <c r="W263" s="699"/>
    </row>
    <row r="264" spans="1:23" ht="18" customHeight="1" thickBot="1" x14ac:dyDescent="0.4">
      <c r="A264" s="9"/>
      <c r="B264" s="74"/>
      <c r="C264" s="690"/>
      <c r="D264" s="731"/>
      <c r="E264" s="733"/>
      <c r="F264" s="709"/>
      <c r="G264" s="706"/>
      <c r="H264" s="724"/>
      <c r="I264" s="736"/>
      <c r="J264" s="739"/>
      <c r="K264" s="742"/>
      <c r="L264" s="724"/>
      <c r="M264" s="706"/>
      <c r="N264" s="709"/>
      <c r="O264" s="712"/>
      <c r="P264" s="715"/>
      <c r="Q264" s="718"/>
      <c r="R264" s="721"/>
      <c r="S264" s="703"/>
      <c r="T264" s="724"/>
      <c r="U264" s="726"/>
      <c r="V264" s="726"/>
      <c r="W264" s="700"/>
    </row>
    <row r="265" spans="1:23" ht="18" customHeight="1" x14ac:dyDescent="0.35">
      <c r="A265"/>
      <c r="B265" s="70"/>
      <c r="C265" s="688" t="s">
        <v>245</v>
      </c>
      <c r="D265" s="730">
        <v>6</v>
      </c>
      <c r="E265" s="732">
        <v>90</v>
      </c>
      <c r="F265" s="708"/>
      <c r="G265" s="704"/>
      <c r="H265" s="722"/>
      <c r="I265" s="734"/>
      <c r="J265" s="737"/>
      <c r="K265" s="740"/>
      <c r="L265" s="722"/>
      <c r="M265" s="704"/>
      <c r="N265" s="707"/>
      <c r="O265" s="710"/>
      <c r="P265" s="713"/>
      <c r="Q265" s="716"/>
      <c r="R265" s="719"/>
      <c r="S265" s="701"/>
      <c r="T265" s="722"/>
      <c r="U265" s="725">
        <f>SUM(F265:T268)</f>
        <v>0</v>
      </c>
      <c r="V265" s="725">
        <f t="shared" ref="V265" si="6">U265*D265</f>
        <v>0</v>
      </c>
      <c r="W265" s="699">
        <f t="shared" ref="W265" si="7">U265*E265</f>
        <v>0</v>
      </c>
    </row>
    <row r="266" spans="1:23" ht="18" customHeight="1" x14ac:dyDescent="0.35">
      <c r="A266" s="1"/>
      <c r="B266" s="72"/>
      <c r="C266" s="689"/>
      <c r="D266" s="730"/>
      <c r="E266" s="732"/>
      <c r="F266" s="708"/>
      <c r="G266" s="705"/>
      <c r="H266" s="723"/>
      <c r="I266" s="735"/>
      <c r="J266" s="738"/>
      <c r="K266" s="741"/>
      <c r="L266" s="723"/>
      <c r="M266" s="705"/>
      <c r="N266" s="708"/>
      <c r="O266" s="711"/>
      <c r="P266" s="714"/>
      <c r="Q266" s="717"/>
      <c r="R266" s="720"/>
      <c r="S266" s="702"/>
      <c r="T266" s="723"/>
      <c r="U266" s="725"/>
      <c r="V266" s="725"/>
      <c r="W266" s="699"/>
    </row>
    <row r="267" spans="1:23" ht="18" customHeight="1" x14ac:dyDescent="0.35">
      <c r="A267" s="1"/>
      <c r="B267" s="72"/>
      <c r="C267" s="689"/>
      <c r="D267" s="730"/>
      <c r="E267" s="732"/>
      <c r="F267" s="708"/>
      <c r="G267" s="705"/>
      <c r="H267" s="723"/>
      <c r="I267" s="735"/>
      <c r="J267" s="738"/>
      <c r="K267" s="741"/>
      <c r="L267" s="723"/>
      <c r="M267" s="705"/>
      <c r="N267" s="708"/>
      <c r="O267" s="711"/>
      <c r="P267" s="714"/>
      <c r="Q267" s="717"/>
      <c r="R267" s="720"/>
      <c r="S267" s="702"/>
      <c r="T267" s="723"/>
      <c r="U267" s="725"/>
      <c r="V267" s="725"/>
      <c r="W267" s="699"/>
    </row>
    <row r="268" spans="1:23" ht="18" customHeight="1" thickBot="1" x14ac:dyDescent="0.4">
      <c r="A268" s="9"/>
      <c r="B268" s="74"/>
      <c r="C268" s="690"/>
      <c r="D268" s="731"/>
      <c r="E268" s="733"/>
      <c r="F268" s="709"/>
      <c r="G268" s="706"/>
      <c r="H268" s="724"/>
      <c r="I268" s="736"/>
      <c r="J268" s="739"/>
      <c r="K268" s="742"/>
      <c r="L268" s="724"/>
      <c r="M268" s="706"/>
      <c r="N268" s="709"/>
      <c r="O268" s="712"/>
      <c r="P268" s="715"/>
      <c r="Q268" s="718"/>
      <c r="R268" s="721"/>
      <c r="S268" s="703"/>
      <c r="T268" s="724"/>
      <c r="U268" s="726"/>
      <c r="V268" s="726"/>
      <c r="W268" s="700"/>
    </row>
    <row r="269" spans="1:23" ht="18" customHeight="1" x14ac:dyDescent="0.35">
      <c r="A269"/>
      <c r="B269" s="70"/>
      <c r="C269" s="688" t="s">
        <v>246</v>
      </c>
      <c r="D269" s="730">
        <v>6</v>
      </c>
      <c r="E269" s="732">
        <v>120</v>
      </c>
      <c r="F269" s="708"/>
      <c r="G269" s="704"/>
      <c r="H269" s="722"/>
      <c r="I269" s="734"/>
      <c r="J269" s="737"/>
      <c r="K269" s="740"/>
      <c r="L269" s="722"/>
      <c r="M269" s="704"/>
      <c r="N269" s="707"/>
      <c r="O269" s="710"/>
      <c r="P269" s="713"/>
      <c r="Q269" s="716"/>
      <c r="R269" s="719"/>
      <c r="S269" s="701"/>
      <c r="T269" s="722"/>
      <c r="U269" s="725">
        <f>SUM(F269:T272)</f>
        <v>0</v>
      </c>
      <c r="V269" s="725">
        <f>U269*D269</f>
        <v>0</v>
      </c>
      <c r="W269" s="699">
        <f>U269*E269</f>
        <v>0</v>
      </c>
    </row>
    <row r="270" spans="1:23" ht="18" customHeight="1" x14ac:dyDescent="0.35">
      <c r="A270" s="1"/>
      <c r="B270" s="72"/>
      <c r="C270" s="689"/>
      <c r="D270" s="730"/>
      <c r="E270" s="732"/>
      <c r="F270" s="708"/>
      <c r="G270" s="705"/>
      <c r="H270" s="723"/>
      <c r="I270" s="735"/>
      <c r="J270" s="738"/>
      <c r="K270" s="741"/>
      <c r="L270" s="723"/>
      <c r="M270" s="705"/>
      <c r="N270" s="708"/>
      <c r="O270" s="711"/>
      <c r="P270" s="714"/>
      <c r="Q270" s="717"/>
      <c r="R270" s="720"/>
      <c r="S270" s="702"/>
      <c r="T270" s="723"/>
      <c r="U270" s="725"/>
      <c r="V270" s="725"/>
      <c r="W270" s="699"/>
    </row>
    <row r="271" spans="1:23" ht="18" customHeight="1" x14ac:dyDescent="0.35">
      <c r="A271" s="1"/>
      <c r="B271" s="72"/>
      <c r="C271" s="689"/>
      <c r="D271" s="730"/>
      <c r="E271" s="732"/>
      <c r="F271" s="708"/>
      <c r="G271" s="705"/>
      <c r="H271" s="723"/>
      <c r="I271" s="735"/>
      <c r="J271" s="738"/>
      <c r="K271" s="741"/>
      <c r="L271" s="723"/>
      <c r="M271" s="705"/>
      <c r="N271" s="708"/>
      <c r="O271" s="711"/>
      <c r="P271" s="714"/>
      <c r="Q271" s="717"/>
      <c r="R271" s="720"/>
      <c r="S271" s="702"/>
      <c r="T271" s="723"/>
      <c r="U271" s="725"/>
      <c r="V271" s="725"/>
      <c r="W271" s="699"/>
    </row>
    <row r="272" spans="1:23" ht="18" customHeight="1" thickBot="1" x14ac:dyDescent="0.4">
      <c r="A272" s="9"/>
      <c r="B272" s="74"/>
      <c r="C272" s="690"/>
      <c r="D272" s="731"/>
      <c r="E272" s="733"/>
      <c r="F272" s="709"/>
      <c r="G272" s="706"/>
      <c r="H272" s="724"/>
      <c r="I272" s="736"/>
      <c r="J272" s="739"/>
      <c r="K272" s="742"/>
      <c r="L272" s="724"/>
      <c r="M272" s="706"/>
      <c r="N272" s="709"/>
      <c r="O272" s="712"/>
      <c r="P272" s="715"/>
      <c r="Q272" s="718"/>
      <c r="R272" s="721"/>
      <c r="S272" s="703"/>
      <c r="T272" s="724"/>
      <c r="U272" s="726"/>
      <c r="V272" s="726"/>
      <c r="W272" s="700"/>
    </row>
    <row r="273" spans="1:23" ht="18" customHeight="1" x14ac:dyDescent="0.35">
      <c r="A273"/>
      <c r="B273" s="70"/>
      <c r="C273" s="688" t="s">
        <v>247</v>
      </c>
      <c r="D273" s="730">
        <v>6</v>
      </c>
      <c r="E273" s="732">
        <v>120</v>
      </c>
      <c r="F273" s="708"/>
      <c r="G273" s="704"/>
      <c r="H273" s="722"/>
      <c r="I273" s="734"/>
      <c r="J273" s="737"/>
      <c r="K273" s="740"/>
      <c r="L273" s="722"/>
      <c r="M273" s="704"/>
      <c r="N273" s="707"/>
      <c r="O273" s="710"/>
      <c r="P273" s="713"/>
      <c r="Q273" s="716"/>
      <c r="R273" s="719"/>
      <c r="S273" s="701"/>
      <c r="T273" s="722"/>
      <c r="U273" s="725">
        <f>SUM(F273:T276)</f>
        <v>0</v>
      </c>
      <c r="V273" s="725">
        <f>U273*D273</f>
        <v>0</v>
      </c>
      <c r="W273" s="699">
        <f>U273*E273</f>
        <v>0</v>
      </c>
    </row>
    <row r="274" spans="1:23" ht="18" customHeight="1" x14ac:dyDescent="0.35">
      <c r="A274" s="1"/>
      <c r="B274" s="72"/>
      <c r="C274" s="689"/>
      <c r="D274" s="730"/>
      <c r="E274" s="732"/>
      <c r="F274" s="708"/>
      <c r="G274" s="705"/>
      <c r="H274" s="723"/>
      <c r="I274" s="735"/>
      <c r="J274" s="738"/>
      <c r="K274" s="741"/>
      <c r="L274" s="723"/>
      <c r="M274" s="705"/>
      <c r="N274" s="708"/>
      <c r="O274" s="711"/>
      <c r="P274" s="714"/>
      <c r="Q274" s="717"/>
      <c r="R274" s="720"/>
      <c r="S274" s="702"/>
      <c r="T274" s="723"/>
      <c r="U274" s="725"/>
      <c r="V274" s="725"/>
      <c r="W274" s="699"/>
    </row>
    <row r="275" spans="1:23" ht="18" customHeight="1" x14ac:dyDescent="0.35">
      <c r="A275" s="1"/>
      <c r="B275" s="72"/>
      <c r="C275" s="689"/>
      <c r="D275" s="730"/>
      <c r="E275" s="732"/>
      <c r="F275" s="708"/>
      <c r="G275" s="705"/>
      <c r="H275" s="723"/>
      <c r="I275" s="735"/>
      <c r="J275" s="738"/>
      <c r="K275" s="741"/>
      <c r="L275" s="723"/>
      <c r="M275" s="705"/>
      <c r="N275" s="708"/>
      <c r="O275" s="711"/>
      <c r="P275" s="714"/>
      <c r="Q275" s="717"/>
      <c r="R275" s="720"/>
      <c r="S275" s="702"/>
      <c r="T275" s="723"/>
      <c r="U275" s="725"/>
      <c r="V275" s="725"/>
      <c r="W275" s="699"/>
    </row>
    <row r="276" spans="1:23" ht="18" customHeight="1" thickBot="1" x14ac:dyDescent="0.4">
      <c r="A276" s="9"/>
      <c r="B276" s="74"/>
      <c r="C276" s="690"/>
      <c r="D276" s="731"/>
      <c r="E276" s="733"/>
      <c r="F276" s="709"/>
      <c r="G276" s="706"/>
      <c r="H276" s="724"/>
      <c r="I276" s="736"/>
      <c r="J276" s="739"/>
      <c r="K276" s="742"/>
      <c r="L276" s="724"/>
      <c r="M276" s="706"/>
      <c r="N276" s="709"/>
      <c r="O276" s="712"/>
      <c r="P276" s="715"/>
      <c r="Q276" s="718"/>
      <c r="R276" s="721"/>
      <c r="S276" s="703"/>
      <c r="T276" s="724"/>
      <c r="U276" s="726"/>
      <c r="V276" s="726"/>
      <c r="W276" s="700"/>
    </row>
    <row r="277" spans="1:23" ht="18" customHeight="1" x14ac:dyDescent="0.35">
      <c r="A277"/>
      <c r="B277" s="70"/>
      <c r="C277" s="688" t="s">
        <v>248</v>
      </c>
      <c r="D277" s="730">
        <v>4</v>
      </c>
      <c r="E277" s="732">
        <v>120</v>
      </c>
      <c r="F277" s="708"/>
      <c r="G277" s="704"/>
      <c r="H277" s="722"/>
      <c r="I277" s="734"/>
      <c r="J277" s="737"/>
      <c r="K277" s="740"/>
      <c r="L277" s="722"/>
      <c r="M277" s="704"/>
      <c r="N277" s="707"/>
      <c r="O277" s="710"/>
      <c r="P277" s="713"/>
      <c r="Q277" s="716"/>
      <c r="R277" s="719"/>
      <c r="S277" s="701"/>
      <c r="T277" s="722"/>
      <c r="U277" s="725">
        <f>SUM(F277:T280)</f>
        <v>0</v>
      </c>
      <c r="V277" s="725">
        <f t="shared" ref="V277" si="8">U277*D277</f>
        <v>0</v>
      </c>
      <c r="W277" s="699">
        <f t="shared" ref="W277" si="9">U277*E277</f>
        <v>0</v>
      </c>
    </row>
    <row r="278" spans="1:23" ht="18" customHeight="1" x14ac:dyDescent="0.35">
      <c r="A278" s="1"/>
      <c r="B278" s="72"/>
      <c r="C278" s="689"/>
      <c r="D278" s="730"/>
      <c r="E278" s="732"/>
      <c r="F278" s="708"/>
      <c r="G278" s="705"/>
      <c r="H278" s="723"/>
      <c r="I278" s="735"/>
      <c r="J278" s="738"/>
      <c r="K278" s="741"/>
      <c r="L278" s="723"/>
      <c r="M278" s="705"/>
      <c r="N278" s="708"/>
      <c r="O278" s="711"/>
      <c r="P278" s="714"/>
      <c r="Q278" s="717"/>
      <c r="R278" s="720"/>
      <c r="S278" s="702"/>
      <c r="T278" s="723"/>
      <c r="U278" s="725"/>
      <c r="V278" s="725"/>
      <c r="W278" s="699"/>
    </row>
    <row r="279" spans="1:23" ht="18" customHeight="1" x14ac:dyDescent="0.35">
      <c r="A279" s="1"/>
      <c r="B279" s="72"/>
      <c r="C279" s="689"/>
      <c r="D279" s="730"/>
      <c r="E279" s="732"/>
      <c r="F279" s="708"/>
      <c r="G279" s="705"/>
      <c r="H279" s="723"/>
      <c r="I279" s="735"/>
      <c r="J279" s="738"/>
      <c r="K279" s="741"/>
      <c r="L279" s="723"/>
      <c r="M279" s="705"/>
      <c r="N279" s="708"/>
      <c r="O279" s="711"/>
      <c r="P279" s="714"/>
      <c r="Q279" s="717"/>
      <c r="R279" s="720"/>
      <c r="S279" s="702"/>
      <c r="T279" s="723"/>
      <c r="U279" s="725"/>
      <c r="V279" s="725"/>
      <c r="W279" s="699"/>
    </row>
    <row r="280" spans="1:23" ht="18" customHeight="1" thickBot="1" x14ac:dyDescent="0.4">
      <c r="A280" s="9"/>
      <c r="B280" s="74"/>
      <c r="C280" s="690"/>
      <c r="D280" s="731"/>
      <c r="E280" s="733"/>
      <c r="F280" s="709"/>
      <c r="G280" s="706"/>
      <c r="H280" s="724"/>
      <c r="I280" s="736"/>
      <c r="J280" s="739"/>
      <c r="K280" s="742"/>
      <c r="L280" s="724"/>
      <c r="M280" s="706"/>
      <c r="N280" s="709"/>
      <c r="O280" s="712"/>
      <c r="P280" s="715"/>
      <c r="Q280" s="718"/>
      <c r="R280" s="721"/>
      <c r="S280" s="703"/>
      <c r="T280" s="724"/>
      <c r="U280" s="726"/>
      <c r="V280" s="726"/>
      <c r="W280" s="700"/>
    </row>
    <row r="281" spans="1:23" ht="18" customHeight="1" x14ac:dyDescent="0.3">
      <c r="A281" s="372"/>
      <c r="B281" s="232"/>
      <c r="C281" s="688" t="s">
        <v>249</v>
      </c>
      <c r="D281" s="730">
        <v>4</v>
      </c>
      <c r="E281" s="732">
        <v>120</v>
      </c>
      <c r="F281" s="708"/>
      <c r="G281" s="704"/>
      <c r="H281" s="722"/>
      <c r="I281" s="734"/>
      <c r="J281" s="737"/>
      <c r="K281" s="740"/>
      <c r="L281" s="722"/>
      <c r="M281" s="704"/>
      <c r="N281" s="707"/>
      <c r="O281" s="710"/>
      <c r="P281" s="713"/>
      <c r="Q281" s="716"/>
      <c r="R281" s="719"/>
      <c r="S281" s="701"/>
      <c r="T281" s="722"/>
      <c r="U281" s="725">
        <f>SUM(F281:T284)</f>
        <v>0</v>
      </c>
      <c r="V281" s="725">
        <f t="shared" ref="V281" si="10">U281*D281</f>
        <v>0</v>
      </c>
      <c r="W281" s="699">
        <f t="shared" ref="W281" si="11">U281*E281</f>
        <v>0</v>
      </c>
    </row>
    <row r="282" spans="1:23" ht="18" customHeight="1" x14ac:dyDescent="0.3">
      <c r="A282" s="182"/>
      <c r="B282" s="233"/>
      <c r="C282" s="689"/>
      <c r="D282" s="730"/>
      <c r="E282" s="732"/>
      <c r="F282" s="708"/>
      <c r="G282" s="705"/>
      <c r="H282" s="723"/>
      <c r="I282" s="735"/>
      <c r="J282" s="738"/>
      <c r="K282" s="741"/>
      <c r="L282" s="723"/>
      <c r="M282" s="705"/>
      <c r="N282" s="708"/>
      <c r="O282" s="711"/>
      <c r="P282" s="714"/>
      <c r="Q282" s="717"/>
      <c r="R282" s="720"/>
      <c r="S282" s="702"/>
      <c r="T282" s="723"/>
      <c r="U282" s="725"/>
      <c r="V282" s="725"/>
      <c r="W282" s="699"/>
    </row>
    <row r="283" spans="1:23" ht="18" customHeight="1" x14ac:dyDescent="0.3">
      <c r="A283" s="182"/>
      <c r="B283" s="233"/>
      <c r="C283" s="689"/>
      <c r="D283" s="730"/>
      <c r="E283" s="732"/>
      <c r="F283" s="708"/>
      <c r="G283" s="705"/>
      <c r="H283" s="723"/>
      <c r="I283" s="735"/>
      <c r="J283" s="738"/>
      <c r="K283" s="741"/>
      <c r="L283" s="723"/>
      <c r="M283" s="705"/>
      <c r="N283" s="708"/>
      <c r="O283" s="711"/>
      <c r="P283" s="714"/>
      <c r="Q283" s="717"/>
      <c r="R283" s="720"/>
      <c r="S283" s="702"/>
      <c r="T283" s="723"/>
      <c r="U283" s="725"/>
      <c r="V283" s="725"/>
      <c r="W283" s="699"/>
    </row>
    <row r="284" spans="1:23" ht="18" customHeight="1" thickBot="1" x14ac:dyDescent="0.35">
      <c r="A284" s="183"/>
      <c r="B284" s="234"/>
      <c r="C284" s="690"/>
      <c r="D284" s="731"/>
      <c r="E284" s="733"/>
      <c r="F284" s="709"/>
      <c r="G284" s="706"/>
      <c r="H284" s="724"/>
      <c r="I284" s="736"/>
      <c r="J284" s="739"/>
      <c r="K284" s="742"/>
      <c r="L284" s="724"/>
      <c r="M284" s="706"/>
      <c r="N284" s="709"/>
      <c r="O284" s="712"/>
      <c r="P284" s="715"/>
      <c r="Q284" s="718"/>
      <c r="R284" s="721"/>
      <c r="S284" s="703"/>
      <c r="T284" s="724"/>
      <c r="U284" s="726"/>
      <c r="V284" s="726"/>
      <c r="W284" s="700"/>
    </row>
    <row r="285" spans="1:23" ht="18" customHeight="1" x14ac:dyDescent="0.3">
      <c r="A285" s="372"/>
      <c r="B285" s="232"/>
      <c r="C285" s="688" t="s">
        <v>238</v>
      </c>
      <c r="D285" s="730">
        <v>5</v>
      </c>
      <c r="E285" s="732">
        <v>140</v>
      </c>
      <c r="F285" s="708"/>
      <c r="G285" s="704"/>
      <c r="H285" s="722"/>
      <c r="I285" s="734"/>
      <c r="J285" s="737"/>
      <c r="K285" s="740"/>
      <c r="L285" s="722"/>
      <c r="M285" s="704"/>
      <c r="N285" s="707"/>
      <c r="O285" s="710"/>
      <c r="P285" s="713"/>
      <c r="Q285" s="716"/>
      <c r="R285" s="719"/>
      <c r="S285" s="701"/>
      <c r="T285" s="722"/>
      <c r="U285" s="725">
        <f>SUM(F285:T288)</f>
        <v>0</v>
      </c>
      <c r="V285" s="725">
        <f t="shared" ref="V285" si="12">U285*D285</f>
        <v>0</v>
      </c>
      <c r="W285" s="699">
        <f t="shared" ref="W285" si="13">U285*E285</f>
        <v>0</v>
      </c>
    </row>
    <row r="286" spans="1:23" ht="18" customHeight="1" x14ac:dyDescent="0.3">
      <c r="A286" s="182"/>
      <c r="B286" s="233"/>
      <c r="C286" s="689"/>
      <c r="D286" s="730"/>
      <c r="E286" s="732"/>
      <c r="F286" s="708"/>
      <c r="G286" s="705"/>
      <c r="H286" s="723"/>
      <c r="I286" s="735"/>
      <c r="J286" s="738"/>
      <c r="K286" s="741"/>
      <c r="L286" s="723"/>
      <c r="M286" s="705"/>
      <c r="N286" s="708"/>
      <c r="O286" s="711"/>
      <c r="P286" s="714"/>
      <c r="Q286" s="717"/>
      <c r="R286" s="720"/>
      <c r="S286" s="702"/>
      <c r="T286" s="723"/>
      <c r="U286" s="725"/>
      <c r="V286" s="725"/>
      <c r="W286" s="699"/>
    </row>
    <row r="287" spans="1:23" ht="18" customHeight="1" x14ac:dyDescent="0.3">
      <c r="A287" s="182"/>
      <c r="B287" s="233"/>
      <c r="C287" s="689"/>
      <c r="D287" s="730"/>
      <c r="E287" s="732"/>
      <c r="F287" s="708"/>
      <c r="G287" s="705"/>
      <c r="H287" s="723"/>
      <c r="I287" s="735"/>
      <c r="J287" s="738"/>
      <c r="K287" s="741"/>
      <c r="L287" s="723"/>
      <c r="M287" s="705"/>
      <c r="N287" s="708"/>
      <c r="O287" s="711"/>
      <c r="P287" s="714"/>
      <c r="Q287" s="717"/>
      <c r="R287" s="720"/>
      <c r="S287" s="702"/>
      <c r="T287" s="723"/>
      <c r="U287" s="725"/>
      <c r="V287" s="725"/>
      <c r="W287" s="699"/>
    </row>
    <row r="288" spans="1:23" ht="18" customHeight="1" thickBot="1" x14ac:dyDescent="0.35">
      <c r="A288" s="183"/>
      <c r="B288" s="234"/>
      <c r="C288" s="690"/>
      <c r="D288" s="731"/>
      <c r="E288" s="733"/>
      <c r="F288" s="709"/>
      <c r="G288" s="706"/>
      <c r="H288" s="724"/>
      <c r="I288" s="736"/>
      <c r="J288" s="739"/>
      <c r="K288" s="742"/>
      <c r="L288" s="724"/>
      <c r="M288" s="706"/>
      <c r="N288" s="709"/>
      <c r="O288" s="712"/>
      <c r="P288" s="715"/>
      <c r="Q288" s="718"/>
      <c r="R288" s="721"/>
      <c r="S288" s="703"/>
      <c r="T288" s="724"/>
      <c r="U288" s="726"/>
      <c r="V288" s="726"/>
      <c r="W288" s="700"/>
    </row>
    <row r="289" spans="1:23" ht="18" customHeight="1" x14ac:dyDescent="0.3">
      <c r="A289" s="372"/>
      <c r="B289" s="232"/>
      <c r="C289" s="695" t="s">
        <v>236</v>
      </c>
      <c r="D289" s="730">
        <v>4</v>
      </c>
      <c r="E289" s="732">
        <v>140</v>
      </c>
      <c r="F289" s="708"/>
      <c r="G289" s="704"/>
      <c r="H289" s="722"/>
      <c r="I289" s="734"/>
      <c r="J289" s="737"/>
      <c r="K289" s="740"/>
      <c r="L289" s="722"/>
      <c r="M289" s="704"/>
      <c r="N289" s="707"/>
      <c r="O289" s="710"/>
      <c r="P289" s="713"/>
      <c r="Q289" s="716"/>
      <c r="R289" s="719"/>
      <c r="S289" s="701"/>
      <c r="T289" s="722"/>
      <c r="U289" s="725">
        <f>SUM(F289:T292)</f>
        <v>0</v>
      </c>
      <c r="V289" s="725">
        <f t="shared" ref="V289" si="14">U289*D289</f>
        <v>0</v>
      </c>
      <c r="W289" s="699">
        <f t="shared" ref="W289" si="15">U289*E289</f>
        <v>0</v>
      </c>
    </row>
    <row r="290" spans="1:23" ht="18" customHeight="1" x14ac:dyDescent="0.3">
      <c r="A290" s="182"/>
      <c r="B290" s="233"/>
      <c r="C290" s="695"/>
      <c r="D290" s="730"/>
      <c r="E290" s="732"/>
      <c r="F290" s="708"/>
      <c r="G290" s="705"/>
      <c r="H290" s="723"/>
      <c r="I290" s="735"/>
      <c r="J290" s="738"/>
      <c r="K290" s="741"/>
      <c r="L290" s="723"/>
      <c r="M290" s="705"/>
      <c r="N290" s="708"/>
      <c r="O290" s="711"/>
      <c r="P290" s="714"/>
      <c r="Q290" s="717"/>
      <c r="R290" s="720"/>
      <c r="S290" s="702"/>
      <c r="T290" s="723"/>
      <c r="U290" s="725"/>
      <c r="V290" s="725"/>
      <c r="W290" s="699"/>
    </row>
    <row r="291" spans="1:23" ht="18" customHeight="1" x14ac:dyDescent="0.3">
      <c r="A291" s="182"/>
      <c r="B291" s="233"/>
      <c r="C291" s="695"/>
      <c r="D291" s="730"/>
      <c r="E291" s="732"/>
      <c r="F291" s="708"/>
      <c r="G291" s="705"/>
      <c r="H291" s="723"/>
      <c r="I291" s="735"/>
      <c r="J291" s="738"/>
      <c r="K291" s="741"/>
      <c r="L291" s="723"/>
      <c r="M291" s="705"/>
      <c r="N291" s="708"/>
      <c r="O291" s="711"/>
      <c r="P291" s="714"/>
      <c r="Q291" s="717"/>
      <c r="R291" s="720"/>
      <c r="S291" s="702"/>
      <c r="T291" s="723"/>
      <c r="U291" s="725"/>
      <c r="V291" s="725"/>
      <c r="W291" s="699"/>
    </row>
    <row r="292" spans="1:23" ht="18" customHeight="1" thickBot="1" x14ac:dyDescent="0.35">
      <c r="A292" s="183"/>
      <c r="B292" s="234"/>
      <c r="C292" s="695"/>
      <c r="D292" s="731"/>
      <c r="E292" s="733"/>
      <c r="F292" s="709"/>
      <c r="G292" s="706"/>
      <c r="H292" s="724"/>
      <c r="I292" s="736"/>
      <c r="J292" s="739"/>
      <c r="K292" s="742"/>
      <c r="L292" s="724"/>
      <c r="M292" s="706"/>
      <c r="N292" s="709"/>
      <c r="O292" s="712"/>
      <c r="P292" s="715"/>
      <c r="Q292" s="718"/>
      <c r="R292" s="721"/>
      <c r="S292" s="703"/>
      <c r="T292" s="724"/>
      <c r="U292" s="726"/>
      <c r="V292" s="726"/>
      <c r="W292" s="700"/>
    </row>
    <row r="293" spans="1:23" ht="15" customHeight="1" x14ac:dyDescent="0.3">
      <c r="A293" s="696" t="s">
        <v>232</v>
      </c>
      <c r="B293" s="697"/>
      <c r="C293" s="698"/>
      <c r="D293" s="373"/>
      <c r="E293" s="373"/>
      <c r="F293" s="231"/>
      <c r="G293" s="231"/>
      <c r="H293" s="231"/>
      <c r="I293" s="231"/>
      <c r="J293" s="231"/>
      <c r="K293" s="231"/>
      <c r="L293" s="231"/>
      <c r="M293" s="231"/>
      <c r="N293" s="231"/>
      <c r="O293" s="231"/>
      <c r="P293" s="231"/>
      <c r="Q293" s="231"/>
      <c r="R293" s="231"/>
      <c r="S293" s="231"/>
      <c r="T293" s="231"/>
      <c r="U293" s="231"/>
      <c r="V293" s="231"/>
      <c r="W293" s="231"/>
    </row>
    <row r="294" spans="1:23" ht="18" customHeight="1" x14ac:dyDescent="0.3">
      <c r="A294" s="372"/>
      <c r="B294" s="232"/>
      <c r="C294" s="689" t="s">
        <v>251</v>
      </c>
      <c r="D294" s="730">
        <v>6</v>
      </c>
      <c r="E294" s="732">
        <v>70</v>
      </c>
      <c r="F294" s="708"/>
      <c r="G294" s="705"/>
      <c r="H294" s="723"/>
      <c r="I294" s="735"/>
      <c r="J294" s="738"/>
      <c r="K294" s="741"/>
      <c r="L294" s="723"/>
      <c r="M294" s="705"/>
      <c r="N294" s="708"/>
      <c r="O294" s="711"/>
      <c r="P294" s="714"/>
      <c r="Q294" s="717"/>
      <c r="R294" s="720"/>
      <c r="S294" s="702"/>
      <c r="T294" s="723"/>
      <c r="U294" s="725">
        <f>SUM(F294:T297)</f>
        <v>0</v>
      </c>
      <c r="V294" s="725">
        <f t="shared" ref="V294" si="16">U294*D294</f>
        <v>0</v>
      </c>
      <c r="W294" s="699">
        <f t="shared" ref="W294" si="17">U294*E294</f>
        <v>0</v>
      </c>
    </row>
    <row r="295" spans="1:23" ht="18" customHeight="1" x14ac:dyDescent="0.3">
      <c r="A295" s="182"/>
      <c r="B295" s="233"/>
      <c r="C295" s="689"/>
      <c r="D295" s="730"/>
      <c r="E295" s="732"/>
      <c r="F295" s="708"/>
      <c r="G295" s="705"/>
      <c r="H295" s="723"/>
      <c r="I295" s="735"/>
      <c r="J295" s="738"/>
      <c r="K295" s="741"/>
      <c r="L295" s="723"/>
      <c r="M295" s="705"/>
      <c r="N295" s="708"/>
      <c r="O295" s="711"/>
      <c r="P295" s="714"/>
      <c r="Q295" s="717"/>
      <c r="R295" s="720"/>
      <c r="S295" s="702"/>
      <c r="T295" s="723"/>
      <c r="U295" s="725"/>
      <c r="V295" s="725"/>
      <c r="W295" s="699"/>
    </row>
    <row r="296" spans="1:23" ht="18" customHeight="1" x14ac:dyDescent="0.3">
      <c r="A296" s="182"/>
      <c r="B296" s="233"/>
      <c r="C296" s="689"/>
      <c r="D296" s="730"/>
      <c r="E296" s="732"/>
      <c r="F296" s="708"/>
      <c r="G296" s="705"/>
      <c r="H296" s="723"/>
      <c r="I296" s="735"/>
      <c r="J296" s="738"/>
      <c r="K296" s="741"/>
      <c r="L296" s="723"/>
      <c r="M296" s="705"/>
      <c r="N296" s="708"/>
      <c r="O296" s="711"/>
      <c r="P296" s="714"/>
      <c r="Q296" s="717"/>
      <c r="R296" s="720"/>
      <c r="S296" s="702"/>
      <c r="T296" s="723"/>
      <c r="U296" s="725"/>
      <c r="V296" s="725"/>
      <c r="W296" s="699"/>
    </row>
    <row r="297" spans="1:23" ht="18" customHeight="1" thickBot="1" x14ac:dyDescent="0.35">
      <c r="A297" s="183"/>
      <c r="B297" s="234"/>
      <c r="C297" s="690"/>
      <c r="D297" s="731"/>
      <c r="E297" s="733"/>
      <c r="F297" s="709"/>
      <c r="G297" s="706"/>
      <c r="H297" s="724"/>
      <c r="I297" s="736"/>
      <c r="J297" s="739"/>
      <c r="K297" s="742"/>
      <c r="L297" s="724"/>
      <c r="M297" s="706"/>
      <c r="N297" s="709"/>
      <c r="O297" s="712"/>
      <c r="P297" s="715"/>
      <c r="Q297" s="718"/>
      <c r="R297" s="721"/>
      <c r="S297" s="703"/>
      <c r="T297" s="724"/>
      <c r="U297" s="726"/>
      <c r="V297" s="726"/>
      <c r="W297" s="700"/>
    </row>
    <row r="298" spans="1:23" ht="18" customHeight="1" x14ac:dyDescent="0.35">
      <c r="A298"/>
      <c r="B298" s="70"/>
      <c r="C298" s="688" t="s">
        <v>252</v>
      </c>
      <c r="D298" s="730">
        <v>5</v>
      </c>
      <c r="E298" s="732">
        <v>70</v>
      </c>
      <c r="F298" s="708"/>
      <c r="G298" s="705"/>
      <c r="H298" s="723"/>
      <c r="I298" s="735"/>
      <c r="J298" s="738"/>
      <c r="K298" s="741"/>
      <c r="L298" s="723"/>
      <c r="M298" s="705"/>
      <c r="N298" s="708"/>
      <c r="O298" s="711"/>
      <c r="P298" s="714"/>
      <c r="Q298" s="717"/>
      <c r="R298" s="720"/>
      <c r="S298" s="702"/>
      <c r="T298" s="723"/>
      <c r="U298" s="725">
        <f>SUM(F298:T301)</f>
        <v>0</v>
      </c>
      <c r="V298" s="725">
        <f t="shared" ref="V298" si="18">U298*D298</f>
        <v>0</v>
      </c>
      <c r="W298" s="699">
        <f t="shared" ref="W298" si="19">U298*E298</f>
        <v>0</v>
      </c>
    </row>
    <row r="299" spans="1:23" ht="18" customHeight="1" x14ac:dyDescent="0.35">
      <c r="A299" s="1"/>
      <c r="B299" s="72"/>
      <c r="C299" s="689"/>
      <c r="D299" s="730"/>
      <c r="E299" s="732"/>
      <c r="F299" s="708"/>
      <c r="G299" s="705"/>
      <c r="H299" s="723"/>
      <c r="I299" s="735"/>
      <c r="J299" s="738"/>
      <c r="K299" s="741"/>
      <c r="L299" s="723"/>
      <c r="M299" s="705"/>
      <c r="N299" s="708"/>
      <c r="O299" s="711"/>
      <c r="P299" s="714"/>
      <c r="Q299" s="717"/>
      <c r="R299" s="720"/>
      <c r="S299" s="702"/>
      <c r="T299" s="723"/>
      <c r="U299" s="725"/>
      <c r="V299" s="725"/>
      <c r="W299" s="699"/>
    </row>
    <row r="300" spans="1:23" ht="18" customHeight="1" x14ac:dyDescent="0.35">
      <c r="A300" s="1"/>
      <c r="B300" s="72"/>
      <c r="C300" s="689"/>
      <c r="D300" s="730"/>
      <c r="E300" s="732"/>
      <c r="F300" s="708"/>
      <c r="G300" s="705"/>
      <c r="H300" s="723"/>
      <c r="I300" s="735"/>
      <c r="J300" s="738"/>
      <c r="K300" s="741"/>
      <c r="L300" s="723"/>
      <c r="M300" s="705"/>
      <c r="N300" s="708"/>
      <c r="O300" s="711"/>
      <c r="P300" s="714"/>
      <c r="Q300" s="717"/>
      <c r="R300" s="720"/>
      <c r="S300" s="702"/>
      <c r="T300" s="723"/>
      <c r="U300" s="725"/>
      <c r="V300" s="725"/>
      <c r="W300" s="699"/>
    </row>
    <row r="301" spans="1:23" ht="18" customHeight="1" thickBot="1" x14ac:dyDescent="0.4">
      <c r="A301" s="9"/>
      <c r="B301" s="74"/>
      <c r="C301" s="690"/>
      <c r="D301" s="731"/>
      <c r="E301" s="733"/>
      <c r="F301" s="709"/>
      <c r="G301" s="706"/>
      <c r="H301" s="724"/>
      <c r="I301" s="736"/>
      <c r="J301" s="739"/>
      <c r="K301" s="742"/>
      <c r="L301" s="724"/>
      <c r="M301" s="706"/>
      <c r="N301" s="709"/>
      <c r="O301" s="712"/>
      <c r="P301" s="715"/>
      <c r="Q301" s="718"/>
      <c r="R301" s="721"/>
      <c r="S301" s="703"/>
      <c r="T301" s="724"/>
      <c r="U301" s="726"/>
      <c r="V301" s="726"/>
      <c r="W301" s="700"/>
    </row>
    <row r="302" spans="1:23" ht="18" customHeight="1" x14ac:dyDescent="0.35">
      <c r="A302"/>
      <c r="B302" s="70"/>
      <c r="C302" s="688" t="s">
        <v>253</v>
      </c>
      <c r="D302" s="730">
        <v>4</v>
      </c>
      <c r="E302" s="732">
        <v>90</v>
      </c>
      <c r="F302" s="708"/>
      <c r="G302" s="705"/>
      <c r="H302" s="723"/>
      <c r="I302" s="735"/>
      <c r="J302" s="738"/>
      <c r="K302" s="741"/>
      <c r="L302" s="723"/>
      <c r="M302" s="705"/>
      <c r="N302" s="708"/>
      <c r="O302" s="711"/>
      <c r="P302" s="714"/>
      <c r="Q302" s="717"/>
      <c r="R302" s="720"/>
      <c r="S302" s="702"/>
      <c r="T302" s="723"/>
      <c r="U302" s="725">
        <f>SUM(F302:T305)</f>
        <v>0</v>
      </c>
      <c r="V302" s="725">
        <f t="shared" ref="V302" si="20">U302*D302</f>
        <v>0</v>
      </c>
      <c r="W302" s="699">
        <f t="shared" ref="W302" si="21">U302*E302</f>
        <v>0</v>
      </c>
    </row>
    <row r="303" spans="1:23" ht="18" customHeight="1" x14ac:dyDescent="0.35">
      <c r="A303" s="1"/>
      <c r="B303" s="72"/>
      <c r="C303" s="689"/>
      <c r="D303" s="730"/>
      <c r="E303" s="732"/>
      <c r="F303" s="708"/>
      <c r="G303" s="705"/>
      <c r="H303" s="723"/>
      <c r="I303" s="735"/>
      <c r="J303" s="738"/>
      <c r="K303" s="741"/>
      <c r="L303" s="723"/>
      <c r="M303" s="705"/>
      <c r="N303" s="708"/>
      <c r="O303" s="711"/>
      <c r="P303" s="714"/>
      <c r="Q303" s="717"/>
      <c r="R303" s="720"/>
      <c r="S303" s="702"/>
      <c r="T303" s="723"/>
      <c r="U303" s="725"/>
      <c r="V303" s="725"/>
      <c r="W303" s="699"/>
    </row>
    <row r="304" spans="1:23" ht="18" customHeight="1" x14ac:dyDescent="0.35">
      <c r="A304" s="1"/>
      <c r="B304" s="72"/>
      <c r="C304" s="689"/>
      <c r="D304" s="730"/>
      <c r="E304" s="732"/>
      <c r="F304" s="708"/>
      <c r="G304" s="705"/>
      <c r="H304" s="723"/>
      <c r="I304" s="735"/>
      <c r="J304" s="738"/>
      <c r="K304" s="741"/>
      <c r="L304" s="723"/>
      <c r="M304" s="705"/>
      <c r="N304" s="708"/>
      <c r="O304" s="711"/>
      <c r="P304" s="714"/>
      <c r="Q304" s="717"/>
      <c r="R304" s="720"/>
      <c r="S304" s="702"/>
      <c r="T304" s="723"/>
      <c r="U304" s="725"/>
      <c r="V304" s="725"/>
      <c r="W304" s="699"/>
    </row>
    <row r="305" spans="1:23" ht="18" customHeight="1" thickBot="1" x14ac:dyDescent="0.4">
      <c r="A305" s="9"/>
      <c r="B305" s="74"/>
      <c r="C305" s="690"/>
      <c r="D305" s="731"/>
      <c r="E305" s="733"/>
      <c r="F305" s="709"/>
      <c r="G305" s="706"/>
      <c r="H305" s="724"/>
      <c r="I305" s="736"/>
      <c r="J305" s="739"/>
      <c r="K305" s="742"/>
      <c r="L305" s="724"/>
      <c r="M305" s="706"/>
      <c r="N305" s="709"/>
      <c r="O305" s="712"/>
      <c r="P305" s="715"/>
      <c r="Q305" s="718"/>
      <c r="R305" s="721"/>
      <c r="S305" s="703"/>
      <c r="T305" s="724"/>
      <c r="U305" s="726"/>
      <c r="V305" s="726"/>
      <c r="W305" s="700"/>
    </row>
    <row r="306" spans="1:23" ht="18" customHeight="1" x14ac:dyDescent="0.35">
      <c r="A306"/>
      <c r="B306" s="70"/>
      <c r="C306" s="691" t="s">
        <v>250</v>
      </c>
      <c r="D306" s="730">
        <v>5</v>
      </c>
      <c r="E306" s="732">
        <v>140</v>
      </c>
      <c r="F306" s="708"/>
      <c r="G306" s="705"/>
      <c r="H306" s="723"/>
      <c r="I306" s="735"/>
      <c r="J306" s="738"/>
      <c r="K306" s="741"/>
      <c r="L306" s="723"/>
      <c r="M306" s="705"/>
      <c r="N306" s="708"/>
      <c r="O306" s="711"/>
      <c r="P306" s="714"/>
      <c r="Q306" s="717"/>
      <c r="R306" s="720"/>
      <c r="S306" s="702"/>
      <c r="T306" s="723"/>
      <c r="U306" s="725">
        <f>SUM(F306:T309)</f>
        <v>0</v>
      </c>
      <c r="V306" s="725">
        <f t="shared" ref="V306" si="22">U306*D306</f>
        <v>0</v>
      </c>
      <c r="W306" s="699">
        <f t="shared" ref="W306" si="23">U306*E306</f>
        <v>0</v>
      </c>
    </row>
    <row r="307" spans="1:23" ht="18" customHeight="1" x14ac:dyDescent="0.35">
      <c r="A307" s="1"/>
      <c r="B307" s="72"/>
      <c r="C307" s="689"/>
      <c r="D307" s="730"/>
      <c r="E307" s="732"/>
      <c r="F307" s="708"/>
      <c r="G307" s="705"/>
      <c r="H307" s="723"/>
      <c r="I307" s="735"/>
      <c r="J307" s="738"/>
      <c r="K307" s="741"/>
      <c r="L307" s="723"/>
      <c r="M307" s="705"/>
      <c r="N307" s="708"/>
      <c r="O307" s="711"/>
      <c r="P307" s="714"/>
      <c r="Q307" s="717"/>
      <c r="R307" s="720"/>
      <c r="S307" s="702"/>
      <c r="T307" s="723"/>
      <c r="U307" s="725"/>
      <c r="V307" s="725"/>
      <c r="W307" s="699"/>
    </row>
    <row r="308" spans="1:23" ht="18" customHeight="1" x14ac:dyDescent="0.35">
      <c r="A308" s="1"/>
      <c r="B308" s="72"/>
      <c r="C308" s="689"/>
      <c r="D308" s="730"/>
      <c r="E308" s="732"/>
      <c r="F308" s="708"/>
      <c r="G308" s="705"/>
      <c r="H308" s="723"/>
      <c r="I308" s="735"/>
      <c r="J308" s="738"/>
      <c r="K308" s="741"/>
      <c r="L308" s="723"/>
      <c r="M308" s="705"/>
      <c r="N308" s="708"/>
      <c r="O308" s="711"/>
      <c r="P308" s="714"/>
      <c r="Q308" s="717"/>
      <c r="R308" s="720"/>
      <c r="S308" s="702"/>
      <c r="T308" s="723"/>
      <c r="U308" s="725"/>
      <c r="V308" s="725"/>
      <c r="W308" s="699"/>
    </row>
    <row r="309" spans="1:23" ht="18" customHeight="1" thickBot="1" x14ac:dyDescent="0.4">
      <c r="A309" s="9"/>
      <c r="B309" s="74"/>
      <c r="C309" s="690"/>
      <c r="D309" s="731"/>
      <c r="E309" s="733"/>
      <c r="F309" s="709"/>
      <c r="G309" s="706"/>
      <c r="H309" s="724"/>
      <c r="I309" s="736"/>
      <c r="J309" s="739"/>
      <c r="K309" s="742"/>
      <c r="L309" s="724"/>
      <c r="M309" s="706"/>
      <c r="N309" s="709"/>
      <c r="O309" s="712"/>
      <c r="P309" s="715"/>
      <c r="Q309" s="718"/>
      <c r="R309" s="721"/>
      <c r="S309" s="703"/>
      <c r="T309" s="724"/>
      <c r="U309" s="726"/>
      <c r="V309" s="726"/>
      <c r="W309" s="700"/>
    </row>
    <row r="310" spans="1:23" x14ac:dyDescent="0.3">
      <c r="A310" s="1"/>
      <c r="B310" s="1"/>
      <c r="C310" s="182"/>
      <c r="D310" s="1"/>
      <c r="E310" s="1"/>
    </row>
    <row r="311" spans="1:23" x14ac:dyDescent="0.3">
      <c r="C311" s="235"/>
    </row>
    <row r="312" spans="1:23" x14ac:dyDescent="0.3">
      <c r="C312" s="235"/>
    </row>
  </sheetData>
  <sheetProtection algorithmName="SHA-512" hashValue="bxPCRVASyK5nhUjH5ladotHCyoSu9ur9/uYMA9X+eLxFrZ4bzFOtObkuryGbwiM4HBBPWIQpNXc+KNWizUhv4g==" saltValue="sad+AF6WV3rQDSZmz3X2mQ==" spinCount="100000" sheet="1" objects="1" scenarios="1" selectLockedCells="1"/>
  <mergeCells count="1563">
    <mergeCell ref="U302:U305"/>
    <mergeCell ref="V302:V305"/>
    <mergeCell ref="W302:W305"/>
    <mergeCell ref="D306:D309"/>
    <mergeCell ref="E306:E309"/>
    <mergeCell ref="F306:F309"/>
    <mergeCell ref="G306:G309"/>
    <mergeCell ref="H306:H309"/>
    <mergeCell ref="I306:I309"/>
    <mergeCell ref="J306:J309"/>
    <mergeCell ref="K306:K309"/>
    <mergeCell ref="L306:L309"/>
    <mergeCell ref="M306:M309"/>
    <mergeCell ref="N306:N309"/>
    <mergeCell ref="O306:O309"/>
    <mergeCell ref="P306:P309"/>
    <mergeCell ref="Q306:Q309"/>
    <mergeCell ref="R306:R309"/>
    <mergeCell ref="S306:S309"/>
    <mergeCell ref="T306:T309"/>
    <mergeCell ref="U306:U309"/>
    <mergeCell ref="V306:V309"/>
    <mergeCell ref="W306:W309"/>
    <mergeCell ref="D302:D305"/>
    <mergeCell ref="E302:E305"/>
    <mergeCell ref="F302:F305"/>
    <mergeCell ref="G302:G305"/>
    <mergeCell ref="H302:H305"/>
    <mergeCell ref="I302:I305"/>
    <mergeCell ref="J302:J305"/>
    <mergeCell ref="K302:K305"/>
    <mergeCell ref="L302:L305"/>
    <mergeCell ref="M302:M305"/>
    <mergeCell ref="N302:N305"/>
    <mergeCell ref="O302:O305"/>
    <mergeCell ref="P302:P305"/>
    <mergeCell ref="Q302:Q305"/>
    <mergeCell ref="R302:R305"/>
    <mergeCell ref="S302:S305"/>
    <mergeCell ref="T302:T305"/>
    <mergeCell ref="U294:U297"/>
    <mergeCell ref="V294:V297"/>
    <mergeCell ref="W294:W297"/>
    <mergeCell ref="D298:D301"/>
    <mergeCell ref="E298:E301"/>
    <mergeCell ref="F298:F301"/>
    <mergeCell ref="G298:G301"/>
    <mergeCell ref="H298:H301"/>
    <mergeCell ref="I298:I301"/>
    <mergeCell ref="J298:J301"/>
    <mergeCell ref="K298:K301"/>
    <mergeCell ref="L298:L301"/>
    <mergeCell ref="M298:M301"/>
    <mergeCell ref="N298:N301"/>
    <mergeCell ref="O298:O301"/>
    <mergeCell ref="P298:P301"/>
    <mergeCell ref="Q298:Q301"/>
    <mergeCell ref="R298:R301"/>
    <mergeCell ref="S298:S301"/>
    <mergeCell ref="T298:T301"/>
    <mergeCell ref="U298:U301"/>
    <mergeCell ref="V298:V301"/>
    <mergeCell ref="W298:W301"/>
    <mergeCell ref="D294:D297"/>
    <mergeCell ref="E294:E297"/>
    <mergeCell ref="F294:F297"/>
    <mergeCell ref="G294:G297"/>
    <mergeCell ref="H294:H297"/>
    <mergeCell ref="I294:I297"/>
    <mergeCell ref="J294:J297"/>
    <mergeCell ref="K294:K297"/>
    <mergeCell ref="L294:L297"/>
    <mergeCell ref="M294:M297"/>
    <mergeCell ref="N294:N297"/>
    <mergeCell ref="O294:O297"/>
    <mergeCell ref="P294:P297"/>
    <mergeCell ref="Q294:Q297"/>
    <mergeCell ref="R294:R297"/>
    <mergeCell ref="S294:S297"/>
    <mergeCell ref="T294:T297"/>
    <mergeCell ref="U285:U288"/>
    <mergeCell ref="N285:N288"/>
    <mergeCell ref="O285:O288"/>
    <mergeCell ref="P285:P288"/>
    <mergeCell ref="Q285:Q288"/>
    <mergeCell ref="R285:R288"/>
    <mergeCell ref="S285:S288"/>
    <mergeCell ref="T285:T288"/>
    <mergeCell ref="V285:V288"/>
    <mergeCell ref="W285:W288"/>
    <mergeCell ref="D289:D292"/>
    <mergeCell ref="E289:E292"/>
    <mergeCell ref="F289:F292"/>
    <mergeCell ref="G289:G292"/>
    <mergeCell ref="H289:H292"/>
    <mergeCell ref="I289:I292"/>
    <mergeCell ref="J289:J292"/>
    <mergeCell ref="K289:K292"/>
    <mergeCell ref="L289:L292"/>
    <mergeCell ref="M289:M292"/>
    <mergeCell ref="N289:N292"/>
    <mergeCell ref="O289:O292"/>
    <mergeCell ref="P289:P292"/>
    <mergeCell ref="Q289:Q292"/>
    <mergeCell ref="R289:R292"/>
    <mergeCell ref="S289:S292"/>
    <mergeCell ref="T289:T292"/>
    <mergeCell ref="U289:U292"/>
    <mergeCell ref="V289:V292"/>
    <mergeCell ref="W289:W292"/>
    <mergeCell ref="D285:D288"/>
    <mergeCell ref="E285:E288"/>
    <mergeCell ref="F285:F288"/>
    <mergeCell ref="G285:G288"/>
    <mergeCell ref="H285:H288"/>
    <mergeCell ref="I285:I288"/>
    <mergeCell ref="J285:J288"/>
    <mergeCell ref="K285:K288"/>
    <mergeCell ref="L285:L288"/>
    <mergeCell ref="M285:M288"/>
    <mergeCell ref="W277:W280"/>
    <mergeCell ref="D281:D284"/>
    <mergeCell ref="E281:E284"/>
    <mergeCell ref="F281:F284"/>
    <mergeCell ref="G281:G284"/>
    <mergeCell ref="H281:H284"/>
    <mergeCell ref="I281:I284"/>
    <mergeCell ref="J281:J284"/>
    <mergeCell ref="K281:K284"/>
    <mergeCell ref="L281:L284"/>
    <mergeCell ref="M281:M284"/>
    <mergeCell ref="N281:N284"/>
    <mergeCell ref="O281:O284"/>
    <mergeCell ref="P281:P284"/>
    <mergeCell ref="Q281:Q284"/>
    <mergeCell ref="R281:R284"/>
    <mergeCell ref="S281:S284"/>
    <mergeCell ref="T281:T284"/>
    <mergeCell ref="U281:U284"/>
    <mergeCell ref="V281:V284"/>
    <mergeCell ref="W281:W284"/>
    <mergeCell ref="D277:D280"/>
    <mergeCell ref="E277:E280"/>
    <mergeCell ref="F277:F280"/>
    <mergeCell ref="G277:G280"/>
    <mergeCell ref="H277:H280"/>
    <mergeCell ref="I277:I280"/>
    <mergeCell ref="J277:J280"/>
    <mergeCell ref="K277:K280"/>
    <mergeCell ref="L277:L280"/>
    <mergeCell ref="M277:M280"/>
    <mergeCell ref="N277:N280"/>
    <mergeCell ref="O277:O280"/>
    <mergeCell ref="P277:P280"/>
    <mergeCell ref="Q277:Q280"/>
    <mergeCell ref="R277:R280"/>
    <mergeCell ref="S277:S280"/>
    <mergeCell ref="T277:T280"/>
    <mergeCell ref="U269:U272"/>
    <mergeCell ref="N269:N272"/>
    <mergeCell ref="O269:O272"/>
    <mergeCell ref="P269:P272"/>
    <mergeCell ref="Q269:Q272"/>
    <mergeCell ref="R269:R272"/>
    <mergeCell ref="S269:S272"/>
    <mergeCell ref="T269:T272"/>
    <mergeCell ref="V269:V272"/>
    <mergeCell ref="U277:U280"/>
    <mergeCell ref="V277:V280"/>
    <mergeCell ref="W269:W272"/>
    <mergeCell ref="D273:D276"/>
    <mergeCell ref="E273:E276"/>
    <mergeCell ref="F273:F276"/>
    <mergeCell ref="G273:G276"/>
    <mergeCell ref="H273:H276"/>
    <mergeCell ref="I273:I276"/>
    <mergeCell ref="J273:J276"/>
    <mergeCell ref="K273:K276"/>
    <mergeCell ref="L273:L276"/>
    <mergeCell ref="M273:M276"/>
    <mergeCell ref="N273:N276"/>
    <mergeCell ref="O273:O276"/>
    <mergeCell ref="P273:P276"/>
    <mergeCell ref="Q273:Q276"/>
    <mergeCell ref="R273:R276"/>
    <mergeCell ref="S273:S276"/>
    <mergeCell ref="T273:T276"/>
    <mergeCell ref="U273:U276"/>
    <mergeCell ref="V273:V276"/>
    <mergeCell ref="W273:W276"/>
    <mergeCell ref="D269:D272"/>
    <mergeCell ref="E269:E272"/>
    <mergeCell ref="F269:F272"/>
    <mergeCell ref="G269:G272"/>
    <mergeCell ref="H269:H272"/>
    <mergeCell ref="I269:I272"/>
    <mergeCell ref="J269:J272"/>
    <mergeCell ref="K269:K272"/>
    <mergeCell ref="L269:L272"/>
    <mergeCell ref="M269:M272"/>
    <mergeCell ref="U261:U264"/>
    <mergeCell ref="V261:V264"/>
    <mergeCell ref="W261:W264"/>
    <mergeCell ref="D265:D268"/>
    <mergeCell ref="E265:E268"/>
    <mergeCell ref="F265:F268"/>
    <mergeCell ref="G265:G268"/>
    <mergeCell ref="H265:H268"/>
    <mergeCell ref="I265:I268"/>
    <mergeCell ref="J265:J268"/>
    <mergeCell ref="K265:K268"/>
    <mergeCell ref="L265:L268"/>
    <mergeCell ref="M265:M268"/>
    <mergeCell ref="N265:N268"/>
    <mergeCell ref="O265:O268"/>
    <mergeCell ref="P265:P268"/>
    <mergeCell ref="Q265:Q268"/>
    <mergeCell ref="R265:R268"/>
    <mergeCell ref="S265:S268"/>
    <mergeCell ref="T265:T268"/>
    <mergeCell ref="U265:U268"/>
    <mergeCell ref="V265:V268"/>
    <mergeCell ref="W265:W268"/>
    <mergeCell ref="D261:D264"/>
    <mergeCell ref="E261:E264"/>
    <mergeCell ref="F261:F264"/>
    <mergeCell ref="G261:G264"/>
    <mergeCell ref="H261:H264"/>
    <mergeCell ref="I261:I264"/>
    <mergeCell ref="J261:J264"/>
    <mergeCell ref="K261:K264"/>
    <mergeCell ref="L261:L264"/>
    <mergeCell ref="M261:M264"/>
    <mergeCell ref="N261:N264"/>
    <mergeCell ref="O261:O264"/>
    <mergeCell ref="P261:P264"/>
    <mergeCell ref="Q261:Q264"/>
    <mergeCell ref="R261:R264"/>
    <mergeCell ref="S261:S264"/>
    <mergeCell ref="T261:T264"/>
    <mergeCell ref="U253:U256"/>
    <mergeCell ref="V253:V256"/>
    <mergeCell ref="W253:W256"/>
    <mergeCell ref="D257:D260"/>
    <mergeCell ref="E257:E260"/>
    <mergeCell ref="F257:F260"/>
    <mergeCell ref="G257:G260"/>
    <mergeCell ref="H257:H260"/>
    <mergeCell ref="I257:I260"/>
    <mergeCell ref="J257:J260"/>
    <mergeCell ref="K257:K260"/>
    <mergeCell ref="L257:L260"/>
    <mergeCell ref="M257:M260"/>
    <mergeCell ref="N257:N260"/>
    <mergeCell ref="O257:O260"/>
    <mergeCell ref="P257:P260"/>
    <mergeCell ref="Q257:Q260"/>
    <mergeCell ref="R257:R260"/>
    <mergeCell ref="S257:S260"/>
    <mergeCell ref="T257:T260"/>
    <mergeCell ref="U257:U260"/>
    <mergeCell ref="V257:V260"/>
    <mergeCell ref="W257:W260"/>
    <mergeCell ref="D253:D256"/>
    <mergeCell ref="E253:E256"/>
    <mergeCell ref="F253:F256"/>
    <mergeCell ref="G253:G256"/>
    <mergeCell ref="H253:H256"/>
    <mergeCell ref="I253:I256"/>
    <mergeCell ref="J253:J256"/>
    <mergeCell ref="K253:K256"/>
    <mergeCell ref="L253:L256"/>
    <mergeCell ref="M253:M256"/>
    <mergeCell ref="N253:N256"/>
    <mergeCell ref="O253:O256"/>
    <mergeCell ref="P253:P256"/>
    <mergeCell ref="Q253:Q256"/>
    <mergeCell ref="R253:R256"/>
    <mergeCell ref="S253:S256"/>
    <mergeCell ref="T253:T256"/>
    <mergeCell ref="U245:U248"/>
    <mergeCell ref="N245:N248"/>
    <mergeCell ref="O245:O248"/>
    <mergeCell ref="P245:P248"/>
    <mergeCell ref="Q245:Q248"/>
    <mergeCell ref="R245:R248"/>
    <mergeCell ref="S245:S248"/>
    <mergeCell ref="T245:T248"/>
    <mergeCell ref="V245:V248"/>
    <mergeCell ref="W245:W248"/>
    <mergeCell ref="D249:D252"/>
    <mergeCell ref="E249:E252"/>
    <mergeCell ref="F249:F252"/>
    <mergeCell ref="G249:G252"/>
    <mergeCell ref="H249:H252"/>
    <mergeCell ref="I249:I252"/>
    <mergeCell ref="J249:J252"/>
    <mergeCell ref="K249:K252"/>
    <mergeCell ref="L249:L252"/>
    <mergeCell ref="M249:M252"/>
    <mergeCell ref="N249:N252"/>
    <mergeCell ref="O249:O252"/>
    <mergeCell ref="P249:P252"/>
    <mergeCell ref="Q249:Q252"/>
    <mergeCell ref="R249:R252"/>
    <mergeCell ref="S249:S252"/>
    <mergeCell ref="T249:T252"/>
    <mergeCell ref="U249:U252"/>
    <mergeCell ref="V249:V252"/>
    <mergeCell ref="W249:W252"/>
    <mergeCell ref="D245:D248"/>
    <mergeCell ref="E245:E248"/>
    <mergeCell ref="F245:F248"/>
    <mergeCell ref="G245:G248"/>
    <mergeCell ref="H245:H248"/>
    <mergeCell ref="I245:I248"/>
    <mergeCell ref="J245:J248"/>
    <mergeCell ref="K245:K248"/>
    <mergeCell ref="L245:L248"/>
    <mergeCell ref="M245:M248"/>
    <mergeCell ref="U237:U240"/>
    <mergeCell ref="V237:V240"/>
    <mergeCell ref="W237:W240"/>
    <mergeCell ref="D241:D244"/>
    <mergeCell ref="E241:E244"/>
    <mergeCell ref="F241:F244"/>
    <mergeCell ref="G241:G244"/>
    <mergeCell ref="H241:H244"/>
    <mergeCell ref="I241:I244"/>
    <mergeCell ref="J241:J244"/>
    <mergeCell ref="K241:K244"/>
    <mergeCell ref="L241:L244"/>
    <mergeCell ref="M241:M244"/>
    <mergeCell ref="N241:N244"/>
    <mergeCell ref="O241:O244"/>
    <mergeCell ref="P241:P244"/>
    <mergeCell ref="Q241:Q244"/>
    <mergeCell ref="R241:R244"/>
    <mergeCell ref="S241:S244"/>
    <mergeCell ref="T241:T244"/>
    <mergeCell ref="U241:U244"/>
    <mergeCell ref="V241:V244"/>
    <mergeCell ref="W241:W244"/>
    <mergeCell ref="D237:D240"/>
    <mergeCell ref="E237:E240"/>
    <mergeCell ref="F237:F240"/>
    <mergeCell ref="G237:G240"/>
    <mergeCell ref="H237:H240"/>
    <mergeCell ref="I237:I240"/>
    <mergeCell ref="J237:J240"/>
    <mergeCell ref="K237:K240"/>
    <mergeCell ref="L237:L240"/>
    <mergeCell ref="M237:M240"/>
    <mergeCell ref="N237:N240"/>
    <mergeCell ref="O237:O240"/>
    <mergeCell ref="P237:P240"/>
    <mergeCell ref="Q237:Q240"/>
    <mergeCell ref="R237:R240"/>
    <mergeCell ref="S237:S240"/>
    <mergeCell ref="T237:T240"/>
    <mergeCell ref="T229:T232"/>
    <mergeCell ref="U229:U232"/>
    <mergeCell ref="V229:V232"/>
    <mergeCell ref="W229:W232"/>
    <mergeCell ref="D233:D236"/>
    <mergeCell ref="E233:E236"/>
    <mergeCell ref="F233:F236"/>
    <mergeCell ref="G233:G236"/>
    <mergeCell ref="H233:H236"/>
    <mergeCell ref="I233:I236"/>
    <mergeCell ref="J233:J236"/>
    <mergeCell ref="K233:K236"/>
    <mergeCell ref="L233:L236"/>
    <mergeCell ref="M233:M236"/>
    <mergeCell ref="N233:N236"/>
    <mergeCell ref="O233:O236"/>
    <mergeCell ref="P233:P236"/>
    <mergeCell ref="Q233:Q236"/>
    <mergeCell ref="R233:R236"/>
    <mergeCell ref="S233:S236"/>
    <mergeCell ref="T233:T236"/>
    <mergeCell ref="U233:U236"/>
    <mergeCell ref="V233:V236"/>
    <mergeCell ref="W233:W236"/>
    <mergeCell ref="A228:C228"/>
    <mergeCell ref="D229:D232"/>
    <mergeCell ref="E229:E232"/>
    <mergeCell ref="F229:F232"/>
    <mergeCell ref="G229:G232"/>
    <mergeCell ref="H229:H232"/>
    <mergeCell ref="I229:I232"/>
    <mergeCell ref="J229:J232"/>
    <mergeCell ref="K229:K232"/>
    <mergeCell ref="L229:L232"/>
    <mergeCell ref="M229:M232"/>
    <mergeCell ref="N229:N232"/>
    <mergeCell ref="O229:O232"/>
    <mergeCell ref="P229:P232"/>
    <mergeCell ref="Q229:Q232"/>
    <mergeCell ref="R229:R232"/>
    <mergeCell ref="S229:S232"/>
    <mergeCell ref="C229:C232"/>
    <mergeCell ref="A187:C187"/>
    <mergeCell ref="S224:S227"/>
    <mergeCell ref="T224:T227"/>
    <mergeCell ref="U224:U227"/>
    <mergeCell ref="V224:V227"/>
    <mergeCell ref="W224:W227"/>
    <mergeCell ref="D224:D227"/>
    <mergeCell ref="E224:E227"/>
    <mergeCell ref="F224:F227"/>
    <mergeCell ref="G224:G227"/>
    <mergeCell ref="H224:H227"/>
    <mergeCell ref="I224:I227"/>
    <mergeCell ref="J224:J227"/>
    <mergeCell ref="K224:K227"/>
    <mergeCell ref="L224:L227"/>
    <mergeCell ref="M224:M227"/>
    <mergeCell ref="N224:N227"/>
    <mergeCell ref="O224:O227"/>
    <mergeCell ref="P224:P227"/>
    <mergeCell ref="Q224:Q227"/>
    <mergeCell ref="R224:R227"/>
    <mergeCell ref="T192:T195"/>
    <mergeCell ref="U192:U195"/>
    <mergeCell ref="V192:V195"/>
    <mergeCell ref="W192:W195"/>
    <mergeCell ref="C188:C191"/>
    <mergeCell ref="D188:D191"/>
    <mergeCell ref="E188:E191"/>
    <mergeCell ref="F188:F191"/>
    <mergeCell ref="G188:G191"/>
    <mergeCell ref="H188:H191"/>
    <mergeCell ref="I188:I191"/>
    <mergeCell ref="U1:W1"/>
    <mergeCell ref="F2:F4"/>
    <mergeCell ref="G2:G4"/>
    <mergeCell ref="H2:H4"/>
    <mergeCell ref="I2:I4"/>
    <mergeCell ref="J2:J4"/>
    <mergeCell ref="K2:K4"/>
    <mergeCell ref="L2:L4"/>
    <mergeCell ref="M2:M4"/>
    <mergeCell ref="M6:M9"/>
    <mergeCell ref="N6:N9"/>
    <mergeCell ref="W6:W9"/>
    <mergeCell ref="O19:O22"/>
    <mergeCell ref="P19:P22"/>
    <mergeCell ref="W14:W17"/>
    <mergeCell ref="R23:R26"/>
    <mergeCell ref="S23:S26"/>
    <mergeCell ref="T23:T26"/>
    <mergeCell ref="U23:U26"/>
    <mergeCell ref="W19:W22"/>
    <mergeCell ref="V31:V34"/>
    <mergeCell ref="W31:W34"/>
    <mergeCell ref="W23:W26"/>
    <mergeCell ref="P31:P34"/>
    <mergeCell ref="V10:V13"/>
    <mergeCell ref="W10:W13"/>
    <mergeCell ref="T2:T4"/>
    <mergeCell ref="U2:W2"/>
    <mergeCell ref="U3:W3"/>
    <mergeCell ref="A5:C5"/>
    <mergeCell ref="N2:N4"/>
    <mergeCell ref="O2:O4"/>
    <mergeCell ref="P2:P4"/>
    <mergeCell ref="Q2:Q4"/>
    <mergeCell ref="R2:R4"/>
    <mergeCell ref="S2:S4"/>
    <mergeCell ref="P10:P13"/>
    <mergeCell ref="Q10:Q13"/>
    <mergeCell ref="R10:R13"/>
    <mergeCell ref="S10:S13"/>
    <mergeCell ref="T10:T13"/>
    <mergeCell ref="U10:U13"/>
    <mergeCell ref="J10:J13"/>
    <mergeCell ref="K10:K13"/>
    <mergeCell ref="L10:L13"/>
    <mergeCell ref="M10:M13"/>
    <mergeCell ref="N10:N13"/>
    <mergeCell ref="O10:O13"/>
    <mergeCell ref="U6:U9"/>
    <mergeCell ref="V6:V9"/>
    <mergeCell ref="C10:C13"/>
    <mergeCell ref="D10:D13"/>
    <mergeCell ref="E10:E13"/>
    <mergeCell ref="F10:F13"/>
    <mergeCell ref="G10:G13"/>
    <mergeCell ref="H10:H13"/>
    <mergeCell ref="I10:I13"/>
    <mergeCell ref="O6:O9"/>
    <mergeCell ref="P6:P9"/>
    <mergeCell ref="Q6:Q9"/>
    <mergeCell ref="R6:R9"/>
    <mergeCell ref="S6:S9"/>
    <mergeCell ref="T6:T9"/>
    <mergeCell ref="I6:I9"/>
    <mergeCell ref="J6:J9"/>
    <mergeCell ref="K6:K9"/>
    <mergeCell ref="L6:L9"/>
    <mergeCell ref="C6:C9"/>
    <mergeCell ref="D6:D9"/>
    <mergeCell ref="E6:E9"/>
    <mergeCell ref="F6:F9"/>
    <mergeCell ref="G6:G9"/>
    <mergeCell ref="H6:H9"/>
    <mergeCell ref="A18:C18"/>
    <mergeCell ref="C19:C22"/>
    <mergeCell ref="D19:D22"/>
    <mergeCell ref="E19:E22"/>
    <mergeCell ref="F19:F22"/>
    <mergeCell ref="G19:G22"/>
    <mergeCell ref="H19:H22"/>
    <mergeCell ref="I19:I22"/>
    <mergeCell ref="J19:J22"/>
    <mergeCell ref="Q14:Q17"/>
    <mergeCell ref="R14:R17"/>
    <mergeCell ref="S14:S17"/>
    <mergeCell ref="T14:T17"/>
    <mergeCell ref="U14:U17"/>
    <mergeCell ref="V14:V17"/>
    <mergeCell ref="K14:K17"/>
    <mergeCell ref="L14:L17"/>
    <mergeCell ref="M14:M17"/>
    <mergeCell ref="N14:N17"/>
    <mergeCell ref="O14:O17"/>
    <mergeCell ref="P14:P17"/>
    <mergeCell ref="C14:C17"/>
    <mergeCell ref="D14:D17"/>
    <mergeCell ref="E14:E17"/>
    <mergeCell ref="F14:F17"/>
    <mergeCell ref="G14:G17"/>
    <mergeCell ref="H14:H17"/>
    <mergeCell ref="I14:I17"/>
    <mergeCell ref="J14:J17"/>
    <mergeCell ref="C23:C26"/>
    <mergeCell ref="D23:D26"/>
    <mergeCell ref="E23:E26"/>
    <mergeCell ref="F23:F26"/>
    <mergeCell ref="G23:G26"/>
    <mergeCell ref="H23:H26"/>
    <mergeCell ref="I23:I26"/>
    <mergeCell ref="J23:J26"/>
    <mergeCell ref="K23:K26"/>
    <mergeCell ref="Q19:Q22"/>
    <mergeCell ref="R19:R22"/>
    <mergeCell ref="S19:S22"/>
    <mergeCell ref="T19:T22"/>
    <mergeCell ref="U19:U22"/>
    <mergeCell ref="V19:V22"/>
    <mergeCell ref="K19:K22"/>
    <mergeCell ref="L19:L22"/>
    <mergeCell ref="M19:M22"/>
    <mergeCell ref="N19:N22"/>
    <mergeCell ref="L23:L26"/>
    <mergeCell ref="M23:M26"/>
    <mergeCell ref="N23:N26"/>
    <mergeCell ref="O23:O26"/>
    <mergeCell ref="P23:P26"/>
    <mergeCell ref="Q23:Q26"/>
    <mergeCell ref="Q31:Q34"/>
    <mergeCell ref="R31:R34"/>
    <mergeCell ref="S31:S34"/>
    <mergeCell ref="T31:T34"/>
    <mergeCell ref="U31:U34"/>
    <mergeCell ref="J31:J34"/>
    <mergeCell ref="K31:K34"/>
    <mergeCell ref="L31:L34"/>
    <mergeCell ref="M31:M34"/>
    <mergeCell ref="N31:N34"/>
    <mergeCell ref="O31:O34"/>
    <mergeCell ref="U27:U30"/>
    <mergeCell ref="V27:V30"/>
    <mergeCell ref="W27:W30"/>
    <mergeCell ref="V23:V26"/>
    <mergeCell ref="C31:C34"/>
    <mergeCell ref="D31:D34"/>
    <mergeCell ref="E31:E34"/>
    <mergeCell ref="F31:F34"/>
    <mergeCell ref="G31:G34"/>
    <mergeCell ref="H31:H34"/>
    <mergeCell ref="I31:I34"/>
    <mergeCell ref="O27:O30"/>
    <mergeCell ref="P27:P30"/>
    <mergeCell ref="Q27:Q30"/>
    <mergeCell ref="R27:R30"/>
    <mergeCell ref="S27:S30"/>
    <mergeCell ref="T27:T30"/>
    <mergeCell ref="I27:I30"/>
    <mergeCell ref="J27:J30"/>
    <mergeCell ref="K27:K30"/>
    <mergeCell ref="L27:L30"/>
    <mergeCell ref="M27:M30"/>
    <mergeCell ref="N27:N30"/>
    <mergeCell ref="C27:C30"/>
    <mergeCell ref="D27:D30"/>
    <mergeCell ref="E27:E30"/>
    <mergeCell ref="F27:F30"/>
    <mergeCell ref="G27:G30"/>
    <mergeCell ref="H27:H30"/>
    <mergeCell ref="W35:W38"/>
    <mergeCell ref="C39:C42"/>
    <mergeCell ref="D39:D42"/>
    <mergeCell ref="E39:E42"/>
    <mergeCell ref="F39:F42"/>
    <mergeCell ref="G39:G42"/>
    <mergeCell ref="H39:H42"/>
    <mergeCell ref="I39:I42"/>
    <mergeCell ref="J39:J42"/>
    <mergeCell ref="K39:K42"/>
    <mergeCell ref="Q35:Q38"/>
    <mergeCell ref="R35:R38"/>
    <mergeCell ref="S35:S38"/>
    <mergeCell ref="T35:T38"/>
    <mergeCell ref="U35:U38"/>
    <mergeCell ref="V35:V38"/>
    <mergeCell ref="K35:K38"/>
    <mergeCell ref="L35:L38"/>
    <mergeCell ref="M35:M38"/>
    <mergeCell ref="N35:N38"/>
    <mergeCell ref="O35:O38"/>
    <mergeCell ref="P35:P38"/>
    <mergeCell ref="C35:C38"/>
    <mergeCell ref="D35:D38"/>
    <mergeCell ref="E35:E38"/>
    <mergeCell ref="F35:F38"/>
    <mergeCell ref="G35:G38"/>
    <mergeCell ref="H35:H38"/>
    <mergeCell ref="I35:I38"/>
    <mergeCell ref="J35:J38"/>
    <mergeCell ref="V44:V47"/>
    <mergeCell ref="W44:W47"/>
    <mergeCell ref="R39:R42"/>
    <mergeCell ref="S39:S42"/>
    <mergeCell ref="T39:T42"/>
    <mergeCell ref="U39:U42"/>
    <mergeCell ref="V39:V42"/>
    <mergeCell ref="W39:W42"/>
    <mergeCell ref="L39:L42"/>
    <mergeCell ref="M39:M42"/>
    <mergeCell ref="N39:N42"/>
    <mergeCell ref="O39:O42"/>
    <mergeCell ref="P39:P42"/>
    <mergeCell ref="Q39:Q42"/>
    <mergeCell ref="O44:O47"/>
    <mergeCell ref="P44:P47"/>
    <mergeCell ref="Q44:Q47"/>
    <mergeCell ref="R44:R47"/>
    <mergeCell ref="S44:S47"/>
    <mergeCell ref="T44:T47"/>
    <mergeCell ref="L44:L47"/>
    <mergeCell ref="M44:M47"/>
    <mergeCell ref="N44:N47"/>
    <mergeCell ref="U44:U47"/>
    <mergeCell ref="A43:C43"/>
    <mergeCell ref="C44:C47"/>
    <mergeCell ref="D44:D47"/>
    <mergeCell ref="E44:E47"/>
    <mergeCell ref="F44:F47"/>
    <mergeCell ref="G44:G47"/>
    <mergeCell ref="H44:H47"/>
    <mergeCell ref="I44:I47"/>
    <mergeCell ref="J44:J47"/>
    <mergeCell ref="K44:K47"/>
    <mergeCell ref="V48:V51"/>
    <mergeCell ref="W48:W51"/>
    <mergeCell ref="C52:C55"/>
    <mergeCell ref="D52:D55"/>
    <mergeCell ref="E52:E55"/>
    <mergeCell ref="F52:F55"/>
    <mergeCell ref="G52:G55"/>
    <mergeCell ref="H52:H55"/>
    <mergeCell ref="I52:I55"/>
    <mergeCell ref="J52:J55"/>
    <mergeCell ref="P48:P51"/>
    <mergeCell ref="Q48:Q51"/>
    <mergeCell ref="R48:R51"/>
    <mergeCell ref="S48:S51"/>
    <mergeCell ref="T48:T51"/>
    <mergeCell ref="U48:U51"/>
    <mergeCell ref="J48:J51"/>
    <mergeCell ref="K48:K51"/>
    <mergeCell ref="L48:L51"/>
    <mergeCell ref="M48:M51"/>
    <mergeCell ref="N48:N51"/>
    <mergeCell ref="O48:O51"/>
    <mergeCell ref="C48:C51"/>
    <mergeCell ref="D48:D51"/>
    <mergeCell ref="E48:E51"/>
    <mergeCell ref="F48:F51"/>
    <mergeCell ref="G48:G51"/>
    <mergeCell ref="H48:H51"/>
    <mergeCell ref="I48:I51"/>
    <mergeCell ref="W52:W55"/>
    <mergeCell ref="A56:C56"/>
    <mergeCell ref="C57:C60"/>
    <mergeCell ref="D57:D60"/>
    <mergeCell ref="E57:E60"/>
    <mergeCell ref="F57:F60"/>
    <mergeCell ref="G57:G60"/>
    <mergeCell ref="H57:H60"/>
    <mergeCell ref="I57:I60"/>
    <mergeCell ref="J57:J60"/>
    <mergeCell ref="Q52:Q55"/>
    <mergeCell ref="R52:R55"/>
    <mergeCell ref="S52:S55"/>
    <mergeCell ref="T52:T55"/>
    <mergeCell ref="U52:U55"/>
    <mergeCell ref="V52:V55"/>
    <mergeCell ref="K52:K55"/>
    <mergeCell ref="L52:L55"/>
    <mergeCell ref="M52:M55"/>
    <mergeCell ref="N52:N55"/>
    <mergeCell ref="O52:O55"/>
    <mergeCell ref="P52:P55"/>
    <mergeCell ref="W57:W60"/>
    <mergeCell ref="C61:C64"/>
    <mergeCell ref="D61:D64"/>
    <mergeCell ref="E61:E64"/>
    <mergeCell ref="F61:F64"/>
    <mergeCell ref="G61:G64"/>
    <mergeCell ref="H61:H64"/>
    <mergeCell ref="I61:I64"/>
    <mergeCell ref="J61:J64"/>
    <mergeCell ref="K61:K64"/>
    <mergeCell ref="Q57:Q60"/>
    <mergeCell ref="R57:R60"/>
    <mergeCell ref="S57:S60"/>
    <mergeCell ref="T57:T60"/>
    <mergeCell ref="U57:U60"/>
    <mergeCell ref="V57:V60"/>
    <mergeCell ref="K57:K60"/>
    <mergeCell ref="L57:L60"/>
    <mergeCell ref="M57:M60"/>
    <mergeCell ref="N57:N60"/>
    <mergeCell ref="O57:O60"/>
    <mergeCell ref="P57:P60"/>
    <mergeCell ref="R61:R64"/>
    <mergeCell ref="S61:S64"/>
    <mergeCell ref="T61:T64"/>
    <mergeCell ref="U61:U64"/>
    <mergeCell ref="V61:V64"/>
    <mergeCell ref="W61:W64"/>
    <mergeCell ref="L61:L64"/>
    <mergeCell ref="M61:M64"/>
    <mergeCell ref="N61:N64"/>
    <mergeCell ref="O61:O64"/>
    <mergeCell ref="P61:P64"/>
    <mergeCell ref="Q61:Q64"/>
    <mergeCell ref="P69:P72"/>
    <mergeCell ref="Q69:Q72"/>
    <mergeCell ref="R69:R72"/>
    <mergeCell ref="S69:S72"/>
    <mergeCell ref="T69:T72"/>
    <mergeCell ref="U69:U72"/>
    <mergeCell ref="N69:N72"/>
    <mergeCell ref="O69:O72"/>
    <mergeCell ref="U65:U68"/>
    <mergeCell ref="V65:V68"/>
    <mergeCell ref="W65:W68"/>
    <mergeCell ref="V69:V72"/>
    <mergeCell ref="W69:W72"/>
    <mergeCell ref="L69:L72"/>
    <mergeCell ref="M69:M72"/>
    <mergeCell ref="C69:C72"/>
    <mergeCell ref="D69:D72"/>
    <mergeCell ref="E69:E72"/>
    <mergeCell ref="F69:F72"/>
    <mergeCell ref="G69:G72"/>
    <mergeCell ref="H69:H72"/>
    <mergeCell ref="I69:I72"/>
    <mergeCell ref="O65:O68"/>
    <mergeCell ref="P65:P68"/>
    <mergeCell ref="Q65:Q68"/>
    <mergeCell ref="R65:R68"/>
    <mergeCell ref="S65:S68"/>
    <mergeCell ref="T65:T68"/>
    <mergeCell ref="I65:I68"/>
    <mergeCell ref="J65:J68"/>
    <mergeCell ref="K65:K68"/>
    <mergeCell ref="L65:L68"/>
    <mergeCell ref="M65:M68"/>
    <mergeCell ref="N65:N68"/>
    <mergeCell ref="C65:C68"/>
    <mergeCell ref="D65:D68"/>
    <mergeCell ref="E65:E68"/>
    <mergeCell ref="F65:F68"/>
    <mergeCell ref="G65:G68"/>
    <mergeCell ref="H65:H68"/>
    <mergeCell ref="J69:J72"/>
    <mergeCell ref="K69:K72"/>
    <mergeCell ref="W73:W76"/>
    <mergeCell ref="C77:C80"/>
    <mergeCell ref="D77:D80"/>
    <mergeCell ref="E77:E80"/>
    <mergeCell ref="F77:F80"/>
    <mergeCell ref="G77:G80"/>
    <mergeCell ref="H77:H80"/>
    <mergeCell ref="I77:I80"/>
    <mergeCell ref="J77:J80"/>
    <mergeCell ref="K77:K80"/>
    <mergeCell ref="Q73:Q76"/>
    <mergeCell ref="R73:R76"/>
    <mergeCell ref="S73:S76"/>
    <mergeCell ref="T73:T76"/>
    <mergeCell ref="U73:U76"/>
    <mergeCell ref="V73:V76"/>
    <mergeCell ref="K73:K76"/>
    <mergeCell ref="L73:L76"/>
    <mergeCell ref="M73:M76"/>
    <mergeCell ref="N73:N76"/>
    <mergeCell ref="O73:O76"/>
    <mergeCell ref="P73:P76"/>
    <mergeCell ref="C73:C76"/>
    <mergeCell ref="D73:D76"/>
    <mergeCell ref="E73:E76"/>
    <mergeCell ref="F73:F76"/>
    <mergeCell ref="G73:G76"/>
    <mergeCell ref="H73:H76"/>
    <mergeCell ref="I73:I76"/>
    <mergeCell ref="J73:J76"/>
    <mergeCell ref="A81:C81"/>
    <mergeCell ref="C82:C85"/>
    <mergeCell ref="D82:D85"/>
    <mergeCell ref="E82:E85"/>
    <mergeCell ref="F82:F85"/>
    <mergeCell ref="G82:G85"/>
    <mergeCell ref="R77:R80"/>
    <mergeCell ref="S77:S80"/>
    <mergeCell ref="T77:T80"/>
    <mergeCell ref="U77:U80"/>
    <mergeCell ref="V77:V80"/>
    <mergeCell ref="W77:W80"/>
    <mergeCell ref="L77:L80"/>
    <mergeCell ref="M77:M80"/>
    <mergeCell ref="N77:N80"/>
    <mergeCell ref="O77:O80"/>
    <mergeCell ref="P77:P80"/>
    <mergeCell ref="Q77:Q80"/>
    <mergeCell ref="T82:T85"/>
    <mergeCell ref="U82:U85"/>
    <mergeCell ref="V82:V85"/>
    <mergeCell ref="W82:W85"/>
    <mergeCell ref="N82:N85"/>
    <mergeCell ref="O82:O85"/>
    <mergeCell ref="P82:P85"/>
    <mergeCell ref="Q82:Q85"/>
    <mergeCell ref="R82:R85"/>
    <mergeCell ref="S82:S85"/>
    <mergeCell ref="H82:H85"/>
    <mergeCell ref="I82:I85"/>
    <mergeCell ref="J82:J85"/>
    <mergeCell ref="K82:K85"/>
    <mergeCell ref="L82:L85"/>
    <mergeCell ref="M82:M85"/>
    <mergeCell ref="P90:P93"/>
    <mergeCell ref="Q90:Q93"/>
    <mergeCell ref="R90:R93"/>
    <mergeCell ref="S90:S93"/>
    <mergeCell ref="T90:T93"/>
    <mergeCell ref="N90:N93"/>
    <mergeCell ref="O90:O93"/>
    <mergeCell ref="U86:U89"/>
    <mergeCell ref="V86:V89"/>
    <mergeCell ref="W86:W89"/>
    <mergeCell ref="V90:V93"/>
    <mergeCell ref="W90:W93"/>
    <mergeCell ref="U90:U93"/>
    <mergeCell ref="J90:J93"/>
    <mergeCell ref="K90:K93"/>
    <mergeCell ref="L90:L93"/>
    <mergeCell ref="M90:M93"/>
    <mergeCell ref="C90:C93"/>
    <mergeCell ref="D90:D93"/>
    <mergeCell ref="E90:E93"/>
    <mergeCell ref="F90:F93"/>
    <mergeCell ref="G90:G93"/>
    <mergeCell ref="H90:H93"/>
    <mergeCell ref="I90:I93"/>
    <mergeCell ref="O86:O89"/>
    <mergeCell ref="P86:P89"/>
    <mergeCell ref="Q86:Q89"/>
    <mergeCell ref="R86:R89"/>
    <mergeCell ref="S86:S89"/>
    <mergeCell ref="T86:T89"/>
    <mergeCell ref="I86:I89"/>
    <mergeCell ref="J86:J89"/>
    <mergeCell ref="K86:K89"/>
    <mergeCell ref="L86:L89"/>
    <mergeCell ref="M86:M89"/>
    <mergeCell ref="N86:N89"/>
    <mergeCell ref="C86:C89"/>
    <mergeCell ref="D86:D89"/>
    <mergeCell ref="E86:E89"/>
    <mergeCell ref="F86:F89"/>
    <mergeCell ref="G86:G89"/>
    <mergeCell ref="H86:H89"/>
    <mergeCell ref="W94:W97"/>
    <mergeCell ref="A98:C98"/>
    <mergeCell ref="Q94:Q97"/>
    <mergeCell ref="R94:R97"/>
    <mergeCell ref="S94:S97"/>
    <mergeCell ref="T94:T97"/>
    <mergeCell ref="U94:U97"/>
    <mergeCell ref="V94:V97"/>
    <mergeCell ref="K94:K97"/>
    <mergeCell ref="L94:L97"/>
    <mergeCell ref="M94:M97"/>
    <mergeCell ref="N94:N97"/>
    <mergeCell ref="O94:O97"/>
    <mergeCell ref="P94:P97"/>
    <mergeCell ref="C94:C97"/>
    <mergeCell ref="D94:D97"/>
    <mergeCell ref="E94:E97"/>
    <mergeCell ref="F94:F97"/>
    <mergeCell ref="G94:G97"/>
    <mergeCell ref="H94:H97"/>
    <mergeCell ref="I94:I97"/>
    <mergeCell ref="J94:J97"/>
    <mergeCell ref="C99:C102"/>
    <mergeCell ref="D99:D102"/>
    <mergeCell ref="E99:E102"/>
    <mergeCell ref="F99:F102"/>
    <mergeCell ref="G99:G102"/>
    <mergeCell ref="H99:H102"/>
    <mergeCell ref="I99:I102"/>
    <mergeCell ref="O103:O106"/>
    <mergeCell ref="P103:P106"/>
    <mergeCell ref="V99:V102"/>
    <mergeCell ref="W99:W102"/>
    <mergeCell ref="C103:C106"/>
    <mergeCell ref="D103:D106"/>
    <mergeCell ref="E103:E106"/>
    <mergeCell ref="F103:F106"/>
    <mergeCell ref="G103:G106"/>
    <mergeCell ref="H103:H106"/>
    <mergeCell ref="I103:I106"/>
    <mergeCell ref="J103:J106"/>
    <mergeCell ref="P99:P102"/>
    <mergeCell ref="Q99:Q102"/>
    <mergeCell ref="R99:R102"/>
    <mergeCell ref="S99:S102"/>
    <mergeCell ref="T99:T102"/>
    <mergeCell ref="U99:U102"/>
    <mergeCell ref="J99:J102"/>
    <mergeCell ref="K99:K102"/>
    <mergeCell ref="L99:L102"/>
    <mergeCell ref="M99:M102"/>
    <mergeCell ref="N99:N102"/>
    <mergeCell ref="O99:O102"/>
    <mergeCell ref="R107:R110"/>
    <mergeCell ref="S107:S110"/>
    <mergeCell ref="T107:T110"/>
    <mergeCell ref="U107:U110"/>
    <mergeCell ref="V107:V110"/>
    <mergeCell ref="W107:W110"/>
    <mergeCell ref="L107:L110"/>
    <mergeCell ref="M107:M110"/>
    <mergeCell ref="N107:N110"/>
    <mergeCell ref="O107:O110"/>
    <mergeCell ref="P107:P110"/>
    <mergeCell ref="Q107:Q110"/>
    <mergeCell ref="W103:W106"/>
    <mergeCell ref="C107:C110"/>
    <mergeCell ref="D107:D110"/>
    <mergeCell ref="E107:E110"/>
    <mergeCell ref="F107:F110"/>
    <mergeCell ref="G107:G110"/>
    <mergeCell ref="H107:H110"/>
    <mergeCell ref="I107:I110"/>
    <mergeCell ref="J107:J110"/>
    <mergeCell ref="K107:K110"/>
    <mergeCell ref="Q103:Q106"/>
    <mergeCell ref="R103:R106"/>
    <mergeCell ref="S103:S106"/>
    <mergeCell ref="T103:T106"/>
    <mergeCell ref="U103:U106"/>
    <mergeCell ref="V103:V106"/>
    <mergeCell ref="K103:K106"/>
    <mergeCell ref="L103:L106"/>
    <mergeCell ref="M103:M106"/>
    <mergeCell ref="N103:N106"/>
    <mergeCell ref="U111:U114"/>
    <mergeCell ref="V111:V114"/>
    <mergeCell ref="W111:W114"/>
    <mergeCell ref="C115:C118"/>
    <mergeCell ref="D115:D118"/>
    <mergeCell ref="E115:E118"/>
    <mergeCell ref="F115:F118"/>
    <mergeCell ref="G115:G118"/>
    <mergeCell ref="H115:H118"/>
    <mergeCell ref="I115:I118"/>
    <mergeCell ref="O111:O114"/>
    <mergeCell ref="P111:P114"/>
    <mergeCell ref="Q111:Q114"/>
    <mergeCell ref="R111:R114"/>
    <mergeCell ref="S111:S114"/>
    <mergeCell ref="T111:T114"/>
    <mergeCell ref="I111:I114"/>
    <mergeCell ref="J111:J114"/>
    <mergeCell ref="K111:K114"/>
    <mergeCell ref="L111:L114"/>
    <mergeCell ref="M111:M114"/>
    <mergeCell ref="N111:N114"/>
    <mergeCell ref="C111:C114"/>
    <mergeCell ref="D111:D114"/>
    <mergeCell ref="E111:E114"/>
    <mergeCell ref="F111:F114"/>
    <mergeCell ref="G111:G114"/>
    <mergeCell ref="H111:H114"/>
    <mergeCell ref="V115:V118"/>
    <mergeCell ref="W115:W118"/>
    <mergeCell ref="A119:C119"/>
    <mergeCell ref="P115:P118"/>
    <mergeCell ref="Q115:Q118"/>
    <mergeCell ref="R115:R118"/>
    <mergeCell ref="S115:S118"/>
    <mergeCell ref="T115:T118"/>
    <mergeCell ref="U115:U118"/>
    <mergeCell ref="J115:J118"/>
    <mergeCell ref="K115:K118"/>
    <mergeCell ref="L115:L118"/>
    <mergeCell ref="M115:M118"/>
    <mergeCell ref="N115:N118"/>
    <mergeCell ref="O115:O118"/>
    <mergeCell ref="O120:O123"/>
    <mergeCell ref="P120:P123"/>
    <mergeCell ref="C120:C123"/>
    <mergeCell ref="D120:D123"/>
    <mergeCell ref="E120:E123"/>
    <mergeCell ref="F120:F123"/>
    <mergeCell ref="G120:G123"/>
    <mergeCell ref="H120:H123"/>
    <mergeCell ref="I120:I123"/>
    <mergeCell ref="J120:J123"/>
    <mergeCell ref="R124:R127"/>
    <mergeCell ref="S124:S127"/>
    <mergeCell ref="T124:T127"/>
    <mergeCell ref="U124:U127"/>
    <mergeCell ref="V124:V127"/>
    <mergeCell ref="W124:W127"/>
    <mergeCell ref="L124:L127"/>
    <mergeCell ref="M124:M127"/>
    <mergeCell ref="N124:N127"/>
    <mergeCell ref="O124:O127"/>
    <mergeCell ref="P124:P127"/>
    <mergeCell ref="Q124:Q127"/>
    <mergeCell ref="W120:W123"/>
    <mergeCell ref="C124:C127"/>
    <mergeCell ref="D124:D127"/>
    <mergeCell ref="E124:E127"/>
    <mergeCell ref="F124:F127"/>
    <mergeCell ref="G124:G127"/>
    <mergeCell ref="H124:H127"/>
    <mergeCell ref="I124:I127"/>
    <mergeCell ref="J124:J127"/>
    <mergeCell ref="K124:K127"/>
    <mergeCell ref="Q120:Q123"/>
    <mergeCell ref="R120:R123"/>
    <mergeCell ref="S120:S123"/>
    <mergeCell ref="T120:T123"/>
    <mergeCell ref="U120:U123"/>
    <mergeCell ref="V120:V123"/>
    <mergeCell ref="K120:K123"/>
    <mergeCell ref="L120:L123"/>
    <mergeCell ref="M120:M123"/>
    <mergeCell ref="N120:N123"/>
    <mergeCell ref="U128:U131"/>
    <mergeCell ref="V128:V131"/>
    <mergeCell ref="W128:W131"/>
    <mergeCell ref="A132:C132"/>
    <mergeCell ref="C133:C136"/>
    <mergeCell ref="D133:D136"/>
    <mergeCell ref="E133:E136"/>
    <mergeCell ref="F133:F136"/>
    <mergeCell ref="G133:G136"/>
    <mergeCell ref="H133:H136"/>
    <mergeCell ref="O128:O131"/>
    <mergeCell ref="P128:P131"/>
    <mergeCell ref="Q128:Q131"/>
    <mergeCell ref="R128:R131"/>
    <mergeCell ref="S128:S131"/>
    <mergeCell ref="T128:T131"/>
    <mergeCell ref="I128:I131"/>
    <mergeCell ref="J128:J131"/>
    <mergeCell ref="K128:K131"/>
    <mergeCell ref="L128:L131"/>
    <mergeCell ref="M128:M131"/>
    <mergeCell ref="N128:N131"/>
    <mergeCell ref="C128:C131"/>
    <mergeCell ref="D128:D131"/>
    <mergeCell ref="E128:E131"/>
    <mergeCell ref="F128:F131"/>
    <mergeCell ref="G128:G131"/>
    <mergeCell ref="H128:H131"/>
    <mergeCell ref="U133:U136"/>
    <mergeCell ref="V133:V136"/>
    <mergeCell ref="W133:W136"/>
    <mergeCell ref="M138:M141"/>
    <mergeCell ref="N138:N141"/>
    <mergeCell ref="O138:O141"/>
    <mergeCell ref="A137:C137"/>
    <mergeCell ref="O133:O136"/>
    <mergeCell ref="P133:P136"/>
    <mergeCell ref="Q133:Q136"/>
    <mergeCell ref="R133:R136"/>
    <mergeCell ref="S133:S136"/>
    <mergeCell ref="T133:T136"/>
    <mergeCell ref="I133:I136"/>
    <mergeCell ref="J133:J136"/>
    <mergeCell ref="K133:K136"/>
    <mergeCell ref="L133:L136"/>
    <mergeCell ref="M133:M136"/>
    <mergeCell ref="N133:N136"/>
    <mergeCell ref="C138:C141"/>
    <mergeCell ref="D138:D141"/>
    <mergeCell ref="E138:E141"/>
    <mergeCell ref="F138:F141"/>
    <mergeCell ref="G138:G141"/>
    <mergeCell ref="H138:H141"/>
    <mergeCell ref="I138:I141"/>
    <mergeCell ref="W142:W145"/>
    <mergeCell ref="Q142:Q145"/>
    <mergeCell ref="R142:R145"/>
    <mergeCell ref="S142:S145"/>
    <mergeCell ref="T142:T145"/>
    <mergeCell ref="U142:U145"/>
    <mergeCell ref="V142:V145"/>
    <mergeCell ref="K142:K145"/>
    <mergeCell ref="L142:L145"/>
    <mergeCell ref="M142:M145"/>
    <mergeCell ref="N142:N145"/>
    <mergeCell ref="O142:O145"/>
    <mergeCell ref="P142:P145"/>
    <mergeCell ref="V138:V141"/>
    <mergeCell ref="W138:W141"/>
    <mergeCell ref="C142:C145"/>
    <mergeCell ref="D142:D145"/>
    <mergeCell ref="E142:E145"/>
    <mergeCell ref="F142:F145"/>
    <mergeCell ref="G142:G145"/>
    <mergeCell ref="H142:H145"/>
    <mergeCell ref="I142:I145"/>
    <mergeCell ref="J142:J145"/>
    <mergeCell ref="P138:P141"/>
    <mergeCell ref="Q138:Q141"/>
    <mergeCell ref="R138:R141"/>
    <mergeCell ref="S138:S141"/>
    <mergeCell ref="T138:T141"/>
    <mergeCell ref="U138:U141"/>
    <mergeCell ref="J138:J141"/>
    <mergeCell ref="K138:K141"/>
    <mergeCell ref="L138:L141"/>
    <mergeCell ref="U146:U149"/>
    <mergeCell ref="V146:V149"/>
    <mergeCell ref="W146:W149"/>
    <mergeCell ref="C150:C153"/>
    <mergeCell ref="D150:D153"/>
    <mergeCell ref="E150:E153"/>
    <mergeCell ref="F150:F153"/>
    <mergeCell ref="G150:G153"/>
    <mergeCell ref="H150:H153"/>
    <mergeCell ref="I150:I153"/>
    <mergeCell ref="O146:O149"/>
    <mergeCell ref="P146:P149"/>
    <mergeCell ref="Q146:Q149"/>
    <mergeCell ref="R146:R149"/>
    <mergeCell ref="S146:S149"/>
    <mergeCell ref="T146:T149"/>
    <mergeCell ref="I146:I149"/>
    <mergeCell ref="J146:J149"/>
    <mergeCell ref="K146:K149"/>
    <mergeCell ref="L146:L149"/>
    <mergeCell ref="M146:M149"/>
    <mergeCell ref="N146:N149"/>
    <mergeCell ref="C146:C149"/>
    <mergeCell ref="D146:D149"/>
    <mergeCell ref="E146:E149"/>
    <mergeCell ref="F146:F149"/>
    <mergeCell ref="G146:G149"/>
    <mergeCell ref="H146:H149"/>
    <mergeCell ref="V150:V153"/>
    <mergeCell ref="W150:W153"/>
    <mergeCell ref="A154:C154"/>
    <mergeCell ref="C155:C158"/>
    <mergeCell ref="D155:D158"/>
    <mergeCell ref="E155:E158"/>
    <mergeCell ref="F155:F158"/>
    <mergeCell ref="G155:G158"/>
    <mergeCell ref="H155:H158"/>
    <mergeCell ref="I155:I158"/>
    <mergeCell ref="P150:P153"/>
    <mergeCell ref="Q150:Q153"/>
    <mergeCell ref="R150:R153"/>
    <mergeCell ref="S150:S153"/>
    <mergeCell ref="T150:T153"/>
    <mergeCell ref="U150:U153"/>
    <mergeCell ref="J150:J153"/>
    <mergeCell ref="K150:K153"/>
    <mergeCell ref="L150:L153"/>
    <mergeCell ref="M150:M153"/>
    <mergeCell ref="N150:N153"/>
    <mergeCell ref="O150:O153"/>
    <mergeCell ref="O159:O162"/>
    <mergeCell ref="P159:P162"/>
    <mergeCell ref="V155:V158"/>
    <mergeCell ref="W155:W158"/>
    <mergeCell ref="C159:C162"/>
    <mergeCell ref="D159:D162"/>
    <mergeCell ref="E159:E162"/>
    <mergeCell ref="F159:F162"/>
    <mergeCell ref="G159:G162"/>
    <mergeCell ref="H159:H162"/>
    <mergeCell ref="I159:I162"/>
    <mergeCell ref="J159:J162"/>
    <mergeCell ref="P155:P158"/>
    <mergeCell ref="Q155:Q158"/>
    <mergeCell ref="R155:R158"/>
    <mergeCell ref="S155:S158"/>
    <mergeCell ref="T155:T158"/>
    <mergeCell ref="U155:U158"/>
    <mergeCell ref="J155:J158"/>
    <mergeCell ref="K155:K158"/>
    <mergeCell ref="L155:L158"/>
    <mergeCell ref="M155:M158"/>
    <mergeCell ref="N155:N158"/>
    <mergeCell ref="O155:O158"/>
    <mergeCell ref="R163:R166"/>
    <mergeCell ref="S163:S166"/>
    <mergeCell ref="T163:T166"/>
    <mergeCell ref="U163:U166"/>
    <mergeCell ref="V163:V166"/>
    <mergeCell ref="W163:W166"/>
    <mergeCell ref="L163:L166"/>
    <mergeCell ref="M163:M166"/>
    <mergeCell ref="N163:N166"/>
    <mergeCell ref="O163:O166"/>
    <mergeCell ref="P163:P166"/>
    <mergeCell ref="Q163:Q166"/>
    <mergeCell ref="W159:W162"/>
    <mergeCell ref="C163:C166"/>
    <mergeCell ref="D163:D166"/>
    <mergeCell ref="E163:E166"/>
    <mergeCell ref="F163:F166"/>
    <mergeCell ref="G163:G166"/>
    <mergeCell ref="H163:H166"/>
    <mergeCell ref="I163:I166"/>
    <mergeCell ref="J163:J166"/>
    <mergeCell ref="K163:K166"/>
    <mergeCell ref="Q159:Q162"/>
    <mergeCell ref="R159:R162"/>
    <mergeCell ref="S159:S162"/>
    <mergeCell ref="T159:T162"/>
    <mergeCell ref="U159:U162"/>
    <mergeCell ref="V159:V162"/>
    <mergeCell ref="K159:K162"/>
    <mergeCell ref="L159:L162"/>
    <mergeCell ref="M159:M162"/>
    <mergeCell ref="N159:N162"/>
    <mergeCell ref="U167:U170"/>
    <mergeCell ref="V167:V170"/>
    <mergeCell ref="W167:W170"/>
    <mergeCell ref="C171:C174"/>
    <mergeCell ref="D171:D174"/>
    <mergeCell ref="E171:E174"/>
    <mergeCell ref="F171:F174"/>
    <mergeCell ref="G171:G174"/>
    <mergeCell ref="H171:H174"/>
    <mergeCell ref="I171:I174"/>
    <mergeCell ref="O167:O170"/>
    <mergeCell ref="P167:P170"/>
    <mergeCell ref="Q167:Q170"/>
    <mergeCell ref="R167:R170"/>
    <mergeCell ref="S167:S170"/>
    <mergeCell ref="T167:T170"/>
    <mergeCell ref="I167:I170"/>
    <mergeCell ref="J167:J170"/>
    <mergeCell ref="K167:K170"/>
    <mergeCell ref="L167:L170"/>
    <mergeCell ref="M167:M170"/>
    <mergeCell ref="N167:N170"/>
    <mergeCell ref="C167:C170"/>
    <mergeCell ref="D167:D170"/>
    <mergeCell ref="E167:E170"/>
    <mergeCell ref="F167:F170"/>
    <mergeCell ref="G167:G170"/>
    <mergeCell ref="H167:H170"/>
    <mergeCell ref="O175:O178"/>
    <mergeCell ref="P175:P178"/>
    <mergeCell ref="V171:V174"/>
    <mergeCell ref="W171:W174"/>
    <mergeCell ref="C175:C178"/>
    <mergeCell ref="D175:D178"/>
    <mergeCell ref="E175:E178"/>
    <mergeCell ref="F175:F178"/>
    <mergeCell ref="G175:G178"/>
    <mergeCell ref="H175:H178"/>
    <mergeCell ref="I175:I178"/>
    <mergeCell ref="J175:J178"/>
    <mergeCell ref="P171:P174"/>
    <mergeCell ref="Q171:Q174"/>
    <mergeCell ref="R171:R174"/>
    <mergeCell ref="S171:S174"/>
    <mergeCell ref="T171:T174"/>
    <mergeCell ref="U171:U174"/>
    <mergeCell ref="J171:J174"/>
    <mergeCell ref="K171:K174"/>
    <mergeCell ref="L171:L174"/>
    <mergeCell ref="M171:M174"/>
    <mergeCell ref="N171:N174"/>
    <mergeCell ref="O171:O174"/>
    <mergeCell ref="R179:R182"/>
    <mergeCell ref="S179:S182"/>
    <mergeCell ref="T179:T182"/>
    <mergeCell ref="U179:U182"/>
    <mergeCell ref="V179:V182"/>
    <mergeCell ref="W179:W182"/>
    <mergeCell ref="L179:L182"/>
    <mergeCell ref="M179:M182"/>
    <mergeCell ref="N179:N182"/>
    <mergeCell ref="O179:O182"/>
    <mergeCell ref="P179:P182"/>
    <mergeCell ref="Q179:Q182"/>
    <mergeCell ref="W175:W178"/>
    <mergeCell ref="C179:C182"/>
    <mergeCell ref="D179:D182"/>
    <mergeCell ref="E179:E182"/>
    <mergeCell ref="F179:F182"/>
    <mergeCell ref="G179:G182"/>
    <mergeCell ref="H179:H182"/>
    <mergeCell ref="I179:I182"/>
    <mergeCell ref="J179:J182"/>
    <mergeCell ref="K179:K182"/>
    <mergeCell ref="Q175:Q178"/>
    <mergeCell ref="R175:R178"/>
    <mergeCell ref="S175:S178"/>
    <mergeCell ref="T175:T178"/>
    <mergeCell ref="U175:U178"/>
    <mergeCell ref="V175:V178"/>
    <mergeCell ref="K175:K178"/>
    <mergeCell ref="L175:L178"/>
    <mergeCell ref="M175:M178"/>
    <mergeCell ref="N175:N178"/>
    <mergeCell ref="U183:U186"/>
    <mergeCell ref="V183:V186"/>
    <mergeCell ref="W183:W186"/>
    <mergeCell ref="O183:O186"/>
    <mergeCell ref="P183:P186"/>
    <mergeCell ref="Q183:Q186"/>
    <mergeCell ref="R183:R186"/>
    <mergeCell ref="S183:S186"/>
    <mergeCell ref="T183:T186"/>
    <mergeCell ref="I183:I186"/>
    <mergeCell ref="J183:J186"/>
    <mergeCell ref="K183:K186"/>
    <mergeCell ref="L183:L186"/>
    <mergeCell ref="M183:M186"/>
    <mergeCell ref="N183:N186"/>
    <mergeCell ref="C183:C186"/>
    <mergeCell ref="D183:D186"/>
    <mergeCell ref="E183:E186"/>
    <mergeCell ref="F183:F186"/>
    <mergeCell ref="G183:G186"/>
    <mergeCell ref="H183:H186"/>
    <mergeCell ref="C192:C195"/>
    <mergeCell ref="T188:T191"/>
    <mergeCell ref="U188:U191"/>
    <mergeCell ref="V188:V191"/>
    <mergeCell ref="W188:W191"/>
    <mergeCell ref="D192:D195"/>
    <mergeCell ref="E192:E195"/>
    <mergeCell ref="F192:F195"/>
    <mergeCell ref="G192:G195"/>
    <mergeCell ref="H192:H195"/>
    <mergeCell ref="I192:I195"/>
    <mergeCell ref="J196:J199"/>
    <mergeCell ref="K196:K199"/>
    <mergeCell ref="L196:L199"/>
    <mergeCell ref="M196:M199"/>
    <mergeCell ref="N196:N199"/>
    <mergeCell ref="O196:O199"/>
    <mergeCell ref="P196:P199"/>
    <mergeCell ref="Q196:Q199"/>
    <mergeCell ref="R196:R199"/>
    <mergeCell ref="S196:S199"/>
    <mergeCell ref="L188:L191"/>
    <mergeCell ref="M188:M191"/>
    <mergeCell ref="N188:N191"/>
    <mergeCell ref="O188:O191"/>
    <mergeCell ref="P188:P191"/>
    <mergeCell ref="Q188:Q191"/>
    <mergeCell ref="R188:R191"/>
    <mergeCell ref="S188:S191"/>
    <mergeCell ref="J192:J195"/>
    <mergeCell ref="K192:K195"/>
    <mergeCell ref="L192:L195"/>
    <mergeCell ref="M192:M195"/>
    <mergeCell ref="N192:N195"/>
    <mergeCell ref="O192:O195"/>
    <mergeCell ref="P192:P195"/>
    <mergeCell ref="Q192:Q195"/>
    <mergeCell ref="R192:R195"/>
    <mergeCell ref="S192:S195"/>
    <mergeCell ref="J188:J191"/>
    <mergeCell ref="K188:K191"/>
    <mergeCell ref="T196:T199"/>
    <mergeCell ref="U196:U199"/>
    <mergeCell ref="V196:V199"/>
    <mergeCell ref="W196:W199"/>
    <mergeCell ref="C200:C203"/>
    <mergeCell ref="D200:D203"/>
    <mergeCell ref="E200:E203"/>
    <mergeCell ref="F200:F203"/>
    <mergeCell ref="G200:G203"/>
    <mergeCell ref="H200:H203"/>
    <mergeCell ref="I200:I203"/>
    <mergeCell ref="J200:J203"/>
    <mergeCell ref="K200:K203"/>
    <mergeCell ref="L200:L203"/>
    <mergeCell ref="M200:M203"/>
    <mergeCell ref="N200:N203"/>
    <mergeCell ref="O200:O203"/>
    <mergeCell ref="P200:P203"/>
    <mergeCell ref="Q200:Q203"/>
    <mergeCell ref="R200:R203"/>
    <mergeCell ref="S200:S203"/>
    <mergeCell ref="T200:T203"/>
    <mergeCell ref="U200:U203"/>
    <mergeCell ref="V200:V203"/>
    <mergeCell ref="W200:W203"/>
    <mergeCell ref="C196:C199"/>
    <mergeCell ref="D196:D199"/>
    <mergeCell ref="E196:E199"/>
    <mergeCell ref="F196:F199"/>
    <mergeCell ref="G196:G199"/>
    <mergeCell ref="H196:H199"/>
    <mergeCell ref="I196:I199"/>
    <mergeCell ref="Q208:Q211"/>
    <mergeCell ref="R208:R211"/>
    <mergeCell ref="S208:S211"/>
    <mergeCell ref="T208:T211"/>
    <mergeCell ref="U208:U211"/>
    <mergeCell ref="V208:V211"/>
    <mergeCell ref="W208:W211"/>
    <mergeCell ref="C204:C207"/>
    <mergeCell ref="D204:D207"/>
    <mergeCell ref="E204:E207"/>
    <mergeCell ref="F204:F207"/>
    <mergeCell ref="G204:G207"/>
    <mergeCell ref="H204:H207"/>
    <mergeCell ref="I204:I207"/>
    <mergeCell ref="J204:J207"/>
    <mergeCell ref="K204:K207"/>
    <mergeCell ref="L204:L207"/>
    <mergeCell ref="M204:M207"/>
    <mergeCell ref="N204:N207"/>
    <mergeCell ref="O204:O207"/>
    <mergeCell ref="P204:P207"/>
    <mergeCell ref="Q204:Q207"/>
    <mergeCell ref="R204:R207"/>
    <mergeCell ref="S204:S207"/>
    <mergeCell ref="T212:T215"/>
    <mergeCell ref="U212:U215"/>
    <mergeCell ref="V212:V215"/>
    <mergeCell ref="W212:W215"/>
    <mergeCell ref="C216:C219"/>
    <mergeCell ref="D216:D219"/>
    <mergeCell ref="E216:E219"/>
    <mergeCell ref="F216:F219"/>
    <mergeCell ref="G216:G219"/>
    <mergeCell ref="H216:H219"/>
    <mergeCell ref="I216:I219"/>
    <mergeCell ref="J216:J219"/>
    <mergeCell ref="K216:K219"/>
    <mergeCell ref="L216:L219"/>
    <mergeCell ref="T204:T207"/>
    <mergeCell ref="U204:U207"/>
    <mergeCell ref="V204:V207"/>
    <mergeCell ref="W204:W207"/>
    <mergeCell ref="C208:C211"/>
    <mergeCell ref="D208:D211"/>
    <mergeCell ref="E208:E211"/>
    <mergeCell ref="F208:F211"/>
    <mergeCell ref="G208:G211"/>
    <mergeCell ref="H208:H211"/>
    <mergeCell ref="I208:I211"/>
    <mergeCell ref="J208:J211"/>
    <mergeCell ref="K208:K211"/>
    <mergeCell ref="L208:L211"/>
    <mergeCell ref="M208:M211"/>
    <mergeCell ref="N208:N211"/>
    <mergeCell ref="O208:O211"/>
    <mergeCell ref="V216:V219"/>
    <mergeCell ref="P208:P211"/>
    <mergeCell ref="C212:C215"/>
    <mergeCell ref="D212:D215"/>
    <mergeCell ref="E212:E215"/>
    <mergeCell ref="F212:F215"/>
    <mergeCell ref="G212:G215"/>
    <mergeCell ref="H212:H215"/>
    <mergeCell ref="I212:I215"/>
    <mergeCell ref="J212:J215"/>
    <mergeCell ref="K212:K215"/>
    <mergeCell ref="L212:L215"/>
    <mergeCell ref="M212:M215"/>
    <mergeCell ref="N212:N215"/>
    <mergeCell ref="O212:O215"/>
    <mergeCell ref="P212:P215"/>
    <mergeCell ref="Q212:Q215"/>
    <mergeCell ref="R212:R215"/>
    <mergeCell ref="W216:W219"/>
    <mergeCell ref="S212:S215"/>
    <mergeCell ref="M216:M219"/>
    <mergeCell ref="N216:N219"/>
    <mergeCell ref="O216:O219"/>
    <mergeCell ref="P216:P219"/>
    <mergeCell ref="Q216:Q219"/>
    <mergeCell ref="R216:R219"/>
    <mergeCell ref="T220:T223"/>
    <mergeCell ref="U220:U223"/>
    <mergeCell ref="V220:V223"/>
    <mergeCell ref="W220:W223"/>
    <mergeCell ref="C220:C223"/>
    <mergeCell ref="D220:D223"/>
    <mergeCell ref="E220:E223"/>
    <mergeCell ref="F220:F223"/>
    <mergeCell ref="G220:G223"/>
    <mergeCell ref="H220:H223"/>
    <mergeCell ref="I220:I223"/>
    <mergeCell ref="J220:J223"/>
    <mergeCell ref="K220:K223"/>
    <mergeCell ref="L220:L223"/>
    <mergeCell ref="M220:M223"/>
    <mergeCell ref="N220:N223"/>
    <mergeCell ref="O220:O223"/>
    <mergeCell ref="P220:P223"/>
    <mergeCell ref="Q220:Q223"/>
    <mergeCell ref="R220:R223"/>
    <mergeCell ref="S220:S223"/>
    <mergeCell ref="S216:S219"/>
    <mergeCell ref="T216:T219"/>
    <mergeCell ref="U216:U219"/>
    <mergeCell ref="C302:C305"/>
    <mergeCell ref="C306:C309"/>
    <mergeCell ref="C233:C236"/>
    <mergeCell ref="C237:C240"/>
    <mergeCell ref="C241:C244"/>
    <mergeCell ref="C245:C248"/>
    <mergeCell ref="C249:C252"/>
    <mergeCell ref="C253:C256"/>
    <mergeCell ref="C257:C260"/>
    <mergeCell ref="C261:C264"/>
    <mergeCell ref="C265:C268"/>
    <mergeCell ref="C269:C272"/>
    <mergeCell ref="C273:C276"/>
    <mergeCell ref="C277:C280"/>
    <mergeCell ref="C281:C284"/>
    <mergeCell ref="C285:C288"/>
    <mergeCell ref="C289:C292"/>
    <mergeCell ref="C294:C297"/>
    <mergeCell ref="C298:C301"/>
    <mergeCell ref="A293:C293"/>
  </mergeCells>
  <hyperlinks>
    <hyperlink ref="C225" r:id="rId1" location="/4-colour-yellow_ral1021" xr:uid="{00000000-0004-0000-0100-000005000000}"/>
    <hyperlink ref="C6:C9" r:id="rId2" location="/2-colour-blue_ral5015" display="CELLS / H.001" xr:uid="{0812A28B-C147-4CE6-9565-AF77FD91AFAC}"/>
    <hyperlink ref="C10:C13" r:id="rId3" location="/2-colour-blue_ral5015" display="FRAGMENTS / H.002" xr:uid="{8C78E155-2A83-4431-BFB6-C7FC40F13251}"/>
    <hyperlink ref="C14:C17" r:id="rId4" location="/2-colour-blue_ral5015" display="SPORES / H.003" xr:uid="{BA3E038A-8EF3-49B3-9B42-3A06C31BFA8A}"/>
    <hyperlink ref="C19:C22" r:id="rId5" location="/2-colour-blue_ral5015" display="RADICALS / H.004" xr:uid="{5C7C597A-3C3A-4D6E-9BFD-4115F70667DB}"/>
    <hyperlink ref="C23:C26" r:id="rId6" location="/2-colour-blue_ral5015" display="LIPIDS H.005" xr:uid="{1C9EF842-8145-405F-AEB6-18F7C73D529F}"/>
    <hyperlink ref="C27:C30" r:id="rId7" location="/2-colour-blue_ral5015" display="MOLTS / H.006" xr:uid="{69D314DF-12D3-40DB-B90B-EF2715EA280F}"/>
    <hyperlink ref="C31:C34" r:id="rId8" location="/2-colour-blue_ral5015" display="RAPTORS / H.007" xr:uid="{DEE5DF75-56BB-4A6D-A3A8-C1EDD227E739}"/>
    <hyperlink ref="C35:C38" r:id="rId9" location="/2-colour-blue_ral5015" display="FRACTIONS / H.008" xr:uid="{7273C422-AE7C-4847-B2D5-EF11C67612BA}"/>
    <hyperlink ref="C39:C42" r:id="rId10" location="/2-colour-blue_ral5015" display="INVERTS / H.009" xr:uid="{8216C7A3-7C1E-4E8C-8508-67F663FE471A}"/>
    <hyperlink ref="C44:C47" r:id="rId11" location="/2-colour-blue_ral5015" display="RADIATION / H.011" xr:uid="{3215EF89-ECCE-4D34-B201-84648F76B075}"/>
    <hyperlink ref="C48:C51" r:id="rId12" location="/13-colour-fluorescent_pink" display="MICROBES / H.012" xr:uid="{E6105CF0-E461-4DC2-A4DC-688B56293BAD}"/>
    <hyperlink ref="C52:C55" r:id="rId13" location="/15-colour-fluorescent_orange" display="FUNGUS / H.013" xr:uid="{6F44C213-789B-4179-81AB-4CC1C66AB4AC}"/>
    <hyperlink ref="C57:C60" r:id="rId14" location="/9-colour-grey_ral7037" display="SEDIMENTS / H.015" xr:uid="{EAD02332-F030-4964-93A2-10DE1C5FCD9E}"/>
    <hyperlink ref="C61:C64" r:id="rId15" location="/4-colour-yellow_ral1021" display="TRUFFLES / H.016" xr:uid="{1DE355D2-7255-44F7-B284-C246B60F1E51}"/>
    <hyperlink ref="C65:C68" r:id="rId16" location="/9-colour-grey_ral7037" display="TERMITES / H.017" xr:uid="{38D846F0-30CE-4B20-B29E-2BAC293B4B8D}"/>
    <hyperlink ref="C69:C72" r:id="rId17" location="/8-colour-dark_blue_ral5002" display="AXIOMS / H.018" xr:uid="{3CB387E3-CB8D-4963-8344-4853101FB664}"/>
    <hyperlink ref="C73:C76" r:id="rId18" location="/9-colour-grey_ral7037" display="FLAKES / H.019" xr:uid="{47BEEE9E-21CE-4D58-9534-982D4C4F5667}"/>
    <hyperlink ref="C77:C80" r:id="rId19" location="/13-colour-fluorescent_pink" display="JUMBOS / H.020" xr:uid="{44542DFC-B2AD-4FE3-8C6F-CE6EDE4F5B82}"/>
    <hyperlink ref="C82:C85" r:id="rId20" location="/7-colour-orange_ral2004" display="WAVES / H.021" xr:uid="{7CD03B14-86F8-41B2-BE54-262770EAFA12}"/>
    <hyperlink ref="C86:C89" r:id="rId21" location="/3-colour-red_ral3020" display="TRIS / H.022" xr:uid="{4492E8B4-F1E3-4A62-A5C7-0C8ED6A646C8}"/>
    <hyperlink ref="C90:C93" r:id="rId22" location="/14-colour-fluorescent_yellow" display="CAPSULES / H.023" xr:uid="{2E173590-BC23-4D46-A26D-104C0CCCF86E}"/>
    <hyperlink ref="C94:C97" r:id="rId23" location="/4-colour-yellow_ral1021" display="ELIPSIS / H.024" xr:uid="{583F5BE9-5070-4731-BE5F-1D05A67F68B6}"/>
    <hyperlink ref="C99:C102" r:id="rId24" location="/9-colour-grey_ral7037" display="COCOONS / H.028 " xr:uid="{852F2A2B-EB5A-48D9-81FF-E74488B14D0B}"/>
    <hyperlink ref="C103:C106" r:id="rId25" location="/12-colour-fluorescent_green" display="DIFFUSION / H.029" xr:uid="{4E123A85-43BF-49D5-A088-9381F490AC26}"/>
    <hyperlink ref="C107:C110" r:id="rId26" location="/2-colour-blue_ral5015" display="EGGS / H.030" xr:uid="{AAFB3489-4785-456A-8544-3A2671A8B1A1}"/>
    <hyperlink ref="C111:C114" r:id="rId27" location="/14-colour-fluorescent_yellow" display="OCTOPUSES / H.031" xr:uid="{ACA8D47B-9BD9-4CC1-82C3-778E0BCAC677}"/>
    <hyperlink ref="C115:C118" r:id="rId28" location="/4-colour-yellow_ral1021" display="STEROIDS / H.032" xr:uid="{C15D4448-EA31-4752-8600-E113F7098245}"/>
    <hyperlink ref="C120:C123" r:id="rId29" location="/9-colour-grey_ral7037" display="LEDGES / H.034" xr:uid="{70021A3A-6237-45E9-A1CC-4397B7981B3B}"/>
    <hyperlink ref="C124:C127" r:id="rId30" location="/8-colour-dark_blue_ral5002" display="VEINS / H.035" xr:uid="{C2CF87BC-8B54-47B5-91A0-A85B6031A0AC}"/>
    <hyperlink ref="C128:C131" r:id="rId31" location="/7-colour-orange_ral2004" display="EROSIONS / H.036" xr:uid="{95F48D9C-52BC-494A-896B-B7BCD53C549F}"/>
    <hyperlink ref="C133:C136" r:id="rId32" location="/7-colour-orange_ral2004" display="DIGITS / H.038" xr:uid="{F4BD757F-F4F1-4EB6-8DC5-E113568B2148}"/>
    <hyperlink ref="C138:C141" r:id="rId33" location="/4-colour-yellow_ral1021" display="CRACKS / H.039" xr:uid="{A739D0E6-5889-4F04-A000-22E5B5AC1881}"/>
    <hyperlink ref="C142:C145" r:id="rId34" location="/14-colour-fluorescent_yellow" display="HUECOS / H.040" xr:uid="{02C84CF6-83F3-4137-B735-56C63355D5FB}"/>
    <hyperlink ref="C146:C149" r:id="rId35" location="/9-colour-grey_ral7037" display="BUMPS / H.042" xr:uid="{F78AD0EA-B81B-460F-B9E9-A04B8CAF26F5}"/>
    <hyperlink ref="C150:C153" r:id="rId36" location="/5-colour-violet_ral4008" display="THE SLICES / H.044" xr:uid="{7CAEDD82-A87C-4D5C-85B8-6F1F609BE20D}"/>
    <hyperlink ref="C155:C158" r:id="rId37" location="/2-colour-blue_ral5015" display="DENSE 01 / H.045" xr:uid="{F7102C3D-5F5F-4E44-8D17-FD15B8591D80}"/>
    <hyperlink ref="C159:C162" r:id="rId38" location="/2-colour-blue_ral5015" display="DENSE 02 / H.046" xr:uid="{79EA319A-597B-49F5-9361-957B83684CDE}"/>
    <hyperlink ref="C163:C166" r:id="rId39" location="/2-colour-blue_ral5015" display="DENSE 03 / H.047" xr:uid="{F4C89CAF-CD46-430B-A9F5-E0161A743399}"/>
    <hyperlink ref="C167:C170" r:id="rId40" location="/2-colour-blue_ral5015" display="DENSE 04 / H.048" xr:uid="{12D1DD94-EA9F-4273-94D9-E36186CE613F}"/>
    <hyperlink ref="C171:C174" r:id="rId41" location="/2-colour-blue_ral5015" display="DENSE 05 / H.049" xr:uid="{303C6D9F-58E3-4799-901C-8C7235CE0DA9}"/>
    <hyperlink ref="C175:C178" r:id="rId42" location="/2-colour-blue_ral5015" display="DENSE 06 / H.050" xr:uid="{2625C884-224D-40B6-ADB5-6BA2F32F15E2}"/>
    <hyperlink ref="C179:C182" r:id="rId43" location="/2-colour-blue_ral5015" display="DENSE 07 / H.051" xr:uid="{8174CD64-B3E0-4B1B-BFB0-27C2CC5B2679}"/>
    <hyperlink ref="C183:C186" r:id="rId44" location="/2-colour-blue_ral5015" display="DENSE 08 / H.052" xr:uid="{40D919FF-B61C-4DCD-9B1F-DB18FBB95E0D}"/>
    <hyperlink ref="C188:C191" r:id="rId45" location="/2-colour-blue_ral5015" display="BASIC - BALLS 1 / H.054" xr:uid="{8F204853-DB26-4312-A21F-F819DD9DA78E}"/>
    <hyperlink ref="C192:C195" r:id="rId46" location="/2-colour-blue_ral5015" display="BASIC - BALLS 2 / H.055" xr:uid="{13B8C523-C5BC-4F65-86DD-630D3415588C}"/>
    <hyperlink ref="C196:C199" r:id="rId47" location="/2-colour-blue_ral5015" display="BASIC - BALLS 3 / H.056" xr:uid="{B1FD3BE1-114B-48AC-A6AB-18F48FE603C2}"/>
    <hyperlink ref="C200:C203" r:id="rId48" location="/2-colour-blue_ral5015" display="BASIC - BALLS 4 / H.057" xr:uid="{6369FBD5-F4A9-4AA0-BFD3-287379A4CB9A}"/>
    <hyperlink ref="C204:C207" r:id="rId49" location="/2-colour-blue_ral5015" display="BASIC - BALLS 5 / H.058" xr:uid="{F08F08F7-1439-424F-9BD9-34DB203E8041}"/>
    <hyperlink ref="C208:C211" r:id="rId50" location="/2-colour-blue_ral5015" display="BASIC - BALLS 6 / H.059" xr:uid="{60AAA728-B84D-4F09-BA0E-18ED21EE11E4}"/>
    <hyperlink ref="C212:C215" r:id="rId51" location="/2-colour-blue_ral5015" display="BASIC - BALLS 7 / H.060" xr:uid="{D5EE1038-0CC8-4B87-93B0-1754BFF280BC}"/>
    <hyperlink ref="C216:C219" r:id="rId52" location="/2-colour-blue_ral5015" display="BASIC - BALLS 8 / H.061" xr:uid="{8E3E3AF3-33A6-4A4A-BF7A-D428F94AA23E}"/>
    <hyperlink ref="C220:C223" r:id="rId53" location="/2-colour-blue_ral5015" display="BASIC - BALLS 9 / H.062" xr:uid="{BDB19440-04AA-4C7C-89C4-31020D288C9A}"/>
    <hyperlink ref="C233" r:id="rId54" location="/6-colour-green_ral6037" display="PINCH ATTACK 02" xr:uid="{5E9DE024-DE4A-42E1-A986-0D186C2A33CB}"/>
    <hyperlink ref="C229" r:id="rId55" location="/6-colour-green_ral6037" display="PINCH ATTACK 01" xr:uid="{DEDB738E-C44E-45D2-96C4-0D0CD34919BD}"/>
    <hyperlink ref="C306:C309" r:id="rId56" location="/2-colour-blue_ral5015" display="LEAVES 04                    / H.084" xr:uid="{E83A06ED-9727-46C9-91FA-9D37BBB08F43}"/>
    <hyperlink ref="C289:C292" r:id="rId57" location="/6-colour-green_ral6037" display="PINCH ATTACK 16      / H.079" xr:uid="{96E4DE00-EBA9-467E-83A4-A78001DCD138}"/>
    <hyperlink ref="C241:C244" r:id="rId58" location="/6-colour-green_ral6037" display="PINCH ATTACK 04      / H.067" xr:uid="{8A4231D2-23E0-40AC-BC49-092B107103F3}"/>
    <hyperlink ref="C285:C288" r:id="rId59" location="/6-colour-green_ral6037" display="PINCH ATTACK 15      / H.078" xr:uid="{CA6F0729-4101-49CD-96E8-EB71DF974B90}"/>
    <hyperlink ref="C281:C284" r:id="rId60" location="/6-colour-green_ral6037" display="PINCH ATTACK 14       / H.077" xr:uid="{7EFA721E-8618-42A4-8891-298C00ED54D1}"/>
    <hyperlink ref="C277:C280" r:id="rId61" location="/6-colour-green_ral6037" display="PINCH ATTACK 13      / H.076" xr:uid="{5822D556-A9B8-487C-8428-1324A6D101F8}"/>
    <hyperlink ref="C273:C276" r:id="rId62" location="/6-colour-green_ral6037" display="PINCH ATTACK 12      / H.075" xr:uid="{12A8EF54-D4BB-41BF-9E41-8075F970A051}"/>
    <hyperlink ref="C269:C272" r:id="rId63" location="/6-colour-green_ral6037" display="PINCH ATTACK 11        / H.074" xr:uid="{422BDFAC-3AB9-449C-AA65-B62B187122F6}"/>
    <hyperlink ref="C265:C268" r:id="rId64" location="/6-colour-green_ral6037" display="PINCH ATTACK 10      / H.073" xr:uid="{6AAA0411-DE20-44ED-9897-6CF598C340CC}"/>
    <hyperlink ref="C261:C264" r:id="rId65" location="/6-colour-green_ral6037" display="PINCH ATTACK 09        / H.072" xr:uid="{4C8537EC-EC89-4966-87D8-377494B240AB}"/>
    <hyperlink ref="C257:C260" r:id="rId66" location="/6-colour-green_ral6037" display="PINCH ATTACK 08      / H.071" xr:uid="{A7C026BA-B0D2-4EA2-9A04-CBF3AAAAE9AB}"/>
    <hyperlink ref="C253:C256" r:id="rId67" location="/6-colour-green_ral6037" display="PINCH ATTACK 07      / H.070" xr:uid="{4D905B1C-9306-4221-801D-C1091179E847}"/>
    <hyperlink ref="C249:C252" r:id="rId68" location="/6-colour-green_ral6037" display="PINCH ATTACK 06        / H.069" xr:uid="{594FF50E-5C2E-4188-8044-B52A74587514}"/>
    <hyperlink ref="C245:C248" r:id="rId69" location="/6-colour-green_ral6037" display="PINCH ATTACK 05      / H.068" xr:uid="{0D76AA4F-0D9D-4DA5-A9F5-F7A6DAF05C55}"/>
    <hyperlink ref="C237:C240" r:id="rId70" location="/6-colour-green_ral6037" display="PINCH ATTACK 03      / H.066" xr:uid="{426403AF-B49A-458C-A295-843752D3DB65}"/>
    <hyperlink ref="C294:C297" r:id="rId71" location="/6-colour-green_ral6037" display="LEAVES 01                    / H.081" xr:uid="{9EE90E98-7B95-4298-992C-445CD8EEB810}"/>
    <hyperlink ref="C298:C301" r:id="rId72" location="/6-colour-green_ral6037" display="LEAVES 02                    / H.082" xr:uid="{CDC2E9D0-5E24-48DA-9B39-751065D523AF}"/>
    <hyperlink ref="C302:C305" r:id="rId73" location="/6-colour-green_ral6037" display="LEAVES 03                    / H.083" xr:uid="{80D4DD89-48EB-4785-87F9-AD6AC33687F8}"/>
  </hyperlinks>
  <pageMargins left="0.7" right="0.7" top="0.75" bottom="0.75" header="0.3" footer="0.3"/>
  <pageSetup paperSize="9" orientation="portrait" r:id="rId74"/>
  <drawing r:id="rId7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84"/>
  <sheetViews>
    <sheetView workbookViewId="0">
      <selection activeCell="I11" sqref="I11:K11"/>
    </sheetView>
  </sheetViews>
  <sheetFormatPr defaultColWidth="9.109375" defaultRowHeight="14.4" x14ac:dyDescent="0.3"/>
  <cols>
    <col min="1" max="1" width="17" style="791" customWidth="1"/>
    <col min="2" max="3" width="10.6640625" style="791" customWidth="1"/>
    <col min="4" max="4" width="2.6640625" style="791" customWidth="1"/>
    <col min="5" max="7" width="10.6640625" style="791" customWidth="1"/>
    <col min="8" max="8" width="4.44140625" style="791" customWidth="1"/>
    <col min="9" max="9" width="12.6640625" style="791" customWidth="1"/>
    <col min="10" max="10" width="11" style="791" customWidth="1"/>
    <col min="11" max="11" width="10.6640625" style="791" customWidth="1"/>
    <col min="12" max="12" width="2.6640625" style="791" customWidth="1"/>
    <col min="13" max="15" width="10.6640625" style="791" customWidth="1"/>
    <col min="16" max="20" width="9.109375" style="791"/>
    <col min="21" max="16384" width="9.109375" style="1"/>
  </cols>
  <sheetData>
    <row r="1" spans="1:20" ht="16.350000000000001" customHeight="1" x14ac:dyDescent="0.3">
      <c r="F1" s="792"/>
      <c r="G1" s="793"/>
      <c r="H1" s="792"/>
      <c r="K1" s="794"/>
      <c r="L1" s="794"/>
      <c r="M1" s="794"/>
      <c r="N1" s="794"/>
    </row>
    <row r="2" spans="1:20" ht="16.350000000000001" customHeight="1" x14ac:dyDescent="0.3">
      <c r="F2" s="795" t="s">
        <v>48</v>
      </c>
      <c r="G2" s="795"/>
      <c r="H2" s="796"/>
      <c r="I2" s="797" t="s">
        <v>263</v>
      </c>
    </row>
    <row r="3" spans="1:20" ht="16.350000000000001" customHeight="1" x14ac:dyDescent="0.3">
      <c r="H3" s="796"/>
      <c r="I3" s="797" t="s">
        <v>264</v>
      </c>
    </row>
    <row r="4" spans="1:20" s="2" customFormat="1" ht="16.350000000000001" customHeight="1" x14ac:dyDescent="0.3">
      <c r="A4" s="798"/>
      <c r="B4" s="798"/>
      <c r="C4" s="798"/>
      <c r="D4" s="798"/>
      <c r="E4" s="798"/>
      <c r="F4" s="799">
        <v>45896</v>
      </c>
      <c r="G4" s="798"/>
      <c r="H4" s="796"/>
      <c r="I4" s="800"/>
      <c r="J4" s="798"/>
      <c r="K4" s="798"/>
      <c r="L4" s="798"/>
      <c r="M4" s="798"/>
      <c r="N4" s="798"/>
      <c r="O4" s="798"/>
      <c r="P4" s="798"/>
      <c r="Q4" s="798"/>
      <c r="R4" s="798"/>
      <c r="S4" s="798"/>
      <c r="T4" s="798"/>
    </row>
    <row r="5" spans="1:20" s="2" customFormat="1" ht="16.350000000000001" customHeight="1" x14ac:dyDescent="0.35">
      <c r="A5" s="801"/>
      <c r="B5" s="801"/>
      <c r="C5" s="798"/>
      <c r="D5" s="798"/>
      <c r="E5" s="798"/>
      <c r="F5" s="798"/>
      <c r="G5" s="798"/>
      <c r="H5" s="802"/>
      <c r="I5" s="800"/>
      <c r="J5" s="798"/>
      <c r="K5" s="798"/>
      <c r="L5" s="798"/>
      <c r="M5" s="798"/>
      <c r="N5" s="798"/>
      <c r="O5" s="798"/>
      <c r="P5" s="798"/>
      <c r="Q5" s="798"/>
      <c r="R5" s="798"/>
      <c r="S5" s="798"/>
      <c r="T5" s="798"/>
    </row>
    <row r="6" spans="1:20" s="2" customFormat="1" ht="16.350000000000001" customHeight="1" thickBot="1" x14ac:dyDescent="0.35">
      <c r="A6" s="798"/>
      <c r="B6" s="798"/>
      <c r="C6" s="798"/>
      <c r="D6" s="798"/>
      <c r="E6" s="798"/>
      <c r="F6" s="798"/>
      <c r="G6" s="798"/>
      <c r="H6" s="802"/>
      <c r="I6" s="800"/>
      <c r="J6" s="798"/>
      <c r="K6" s="798"/>
      <c r="L6" s="798"/>
      <c r="M6" s="798"/>
      <c r="N6" s="798"/>
      <c r="O6" s="798"/>
      <c r="P6" s="798"/>
      <c r="Q6" s="798"/>
      <c r="R6" s="798"/>
      <c r="S6" s="798"/>
      <c r="T6" s="798"/>
    </row>
    <row r="7" spans="1:20" s="2" customFormat="1" ht="16.350000000000001" customHeight="1" x14ac:dyDescent="0.3">
      <c r="A7" s="803"/>
      <c r="B7" s="804"/>
      <c r="C7" s="804"/>
      <c r="D7" s="804"/>
      <c r="E7" s="804"/>
      <c r="F7" s="804"/>
      <c r="G7" s="804"/>
      <c r="H7" s="805"/>
      <c r="I7" s="806"/>
      <c r="J7" s="804"/>
      <c r="K7" s="804"/>
      <c r="L7" s="804"/>
      <c r="M7" s="804"/>
      <c r="N7" s="804"/>
      <c r="O7" s="804"/>
      <c r="P7" s="807"/>
      <c r="Q7" s="808"/>
      <c r="R7" s="798"/>
      <c r="S7" s="798"/>
      <c r="T7" s="798"/>
    </row>
    <row r="8" spans="1:20" s="2" customFormat="1" ht="19.350000000000001" customHeight="1" x14ac:dyDescent="0.3">
      <c r="A8" s="809" t="s">
        <v>25</v>
      </c>
      <c r="B8" s="810"/>
      <c r="C8" s="810"/>
      <c r="D8" s="811"/>
      <c r="E8" s="811"/>
      <c r="F8" s="811"/>
      <c r="G8" s="811"/>
      <c r="H8" s="811"/>
      <c r="I8" s="810" t="s">
        <v>26</v>
      </c>
      <c r="J8" s="810"/>
      <c r="K8" s="812"/>
      <c r="L8" s="813"/>
      <c r="M8" s="813"/>
      <c r="N8" s="813"/>
      <c r="O8" s="813"/>
      <c r="P8" s="814"/>
      <c r="Q8" s="808"/>
      <c r="R8" s="798"/>
      <c r="S8" s="798"/>
      <c r="T8" s="798"/>
    </row>
    <row r="9" spans="1:20" s="2" customFormat="1" ht="10.35" customHeight="1" x14ac:dyDescent="0.3">
      <c r="A9" s="815"/>
      <c r="B9" s="813"/>
      <c r="C9" s="813"/>
      <c r="D9" s="813"/>
      <c r="E9" s="813"/>
      <c r="F9" s="813"/>
      <c r="G9" s="813"/>
      <c r="H9" s="813"/>
      <c r="I9" s="813"/>
      <c r="J9" s="813"/>
      <c r="K9" s="813"/>
      <c r="L9" s="813"/>
      <c r="M9" s="813"/>
      <c r="N9" s="813"/>
      <c r="O9" s="813"/>
      <c r="P9" s="814"/>
      <c r="Q9" s="808"/>
      <c r="R9" s="798"/>
      <c r="S9" s="798"/>
      <c r="T9" s="798"/>
    </row>
    <row r="10" spans="1:20" s="2" customFormat="1" ht="16.350000000000001" customHeight="1" x14ac:dyDescent="0.3">
      <c r="A10" s="816" t="s">
        <v>27</v>
      </c>
      <c r="B10" s="817"/>
      <c r="C10" s="817"/>
      <c r="D10" s="818"/>
      <c r="E10" s="817" t="s">
        <v>28</v>
      </c>
      <c r="F10" s="817"/>
      <c r="G10" s="817"/>
      <c r="H10" s="818"/>
      <c r="I10" s="817" t="s">
        <v>27</v>
      </c>
      <c r="J10" s="817"/>
      <c r="K10" s="817"/>
      <c r="L10" s="818"/>
      <c r="M10" s="817" t="s">
        <v>28</v>
      </c>
      <c r="N10" s="817"/>
      <c r="O10" s="817"/>
      <c r="P10" s="814"/>
      <c r="Q10" s="808"/>
      <c r="R10" s="798"/>
      <c r="S10" s="798"/>
      <c r="T10" s="798"/>
    </row>
    <row r="11" spans="1:20" s="2" customFormat="1" ht="18" customHeight="1" x14ac:dyDescent="0.3">
      <c r="A11" s="782"/>
      <c r="B11" s="783"/>
      <c r="C11" s="784"/>
      <c r="D11" s="819"/>
      <c r="E11" s="785"/>
      <c r="F11" s="783"/>
      <c r="G11" s="784"/>
      <c r="H11" s="819"/>
      <c r="I11" s="785"/>
      <c r="J11" s="783"/>
      <c r="K11" s="784"/>
      <c r="L11" s="819"/>
      <c r="M11" s="785"/>
      <c r="N11" s="783"/>
      <c r="O11" s="784"/>
      <c r="P11" s="814"/>
      <c r="Q11" s="808"/>
      <c r="R11" s="798"/>
      <c r="S11" s="798"/>
      <c r="T11" s="798"/>
    </row>
    <row r="12" spans="1:20" s="2" customFormat="1" ht="7.35" customHeight="1" x14ac:dyDescent="0.3">
      <c r="A12" s="820"/>
      <c r="B12" s="818"/>
      <c r="C12" s="818"/>
      <c r="D12" s="818"/>
      <c r="E12" s="821"/>
      <c r="F12" s="821"/>
      <c r="G12" s="821"/>
      <c r="H12" s="818"/>
      <c r="I12" s="818"/>
      <c r="J12" s="818"/>
      <c r="K12" s="818"/>
      <c r="L12" s="818"/>
      <c r="M12" s="821"/>
      <c r="N12" s="821"/>
      <c r="O12" s="821"/>
      <c r="P12" s="814"/>
      <c r="Q12" s="808"/>
      <c r="R12" s="798"/>
      <c r="S12" s="798"/>
      <c r="T12" s="798"/>
    </row>
    <row r="13" spans="1:20" s="2" customFormat="1" ht="16.350000000000001" customHeight="1" x14ac:dyDescent="0.3">
      <c r="A13" s="816" t="s">
        <v>29</v>
      </c>
      <c r="B13" s="817"/>
      <c r="C13" s="817"/>
      <c r="D13" s="818"/>
      <c r="E13" s="817" t="s">
        <v>30</v>
      </c>
      <c r="F13" s="817"/>
      <c r="G13" s="817"/>
      <c r="H13" s="818"/>
      <c r="I13" s="817" t="s">
        <v>29</v>
      </c>
      <c r="J13" s="817"/>
      <c r="K13" s="817"/>
      <c r="L13" s="818"/>
      <c r="M13" s="817" t="s">
        <v>30</v>
      </c>
      <c r="N13" s="817"/>
      <c r="O13" s="817"/>
      <c r="P13" s="814"/>
      <c r="Q13" s="808"/>
      <c r="R13" s="798"/>
      <c r="S13" s="798"/>
      <c r="T13" s="798"/>
    </row>
    <row r="14" spans="1:20" s="2" customFormat="1" ht="18" customHeight="1" x14ac:dyDescent="0.3">
      <c r="A14" s="782"/>
      <c r="B14" s="783"/>
      <c r="C14" s="784"/>
      <c r="D14" s="822"/>
      <c r="E14" s="786"/>
      <c r="F14" s="787"/>
      <c r="G14" s="788"/>
      <c r="H14" s="822"/>
      <c r="I14" s="785"/>
      <c r="J14" s="783"/>
      <c r="K14" s="784"/>
      <c r="L14" s="822"/>
      <c r="M14" s="786"/>
      <c r="N14" s="787"/>
      <c r="O14" s="788"/>
      <c r="P14" s="814"/>
      <c r="Q14" s="808"/>
      <c r="R14" s="798"/>
      <c r="S14" s="798"/>
      <c r="T14" s="798"/>
    </row>
    <row r="15" spans="1:20" s="2" customFormat="1" ht="7.35" customHeight="1" x14ac:dyDescent="0.3">
      <c r="A15" s="820"/>
      <c r="B15" s="818"/>
      <c r="C15" s="818"/>
      <c r="D15" s="818"/>
      <c r="E15" s="821"/>
      <c r="F15" s="821"/>
      <c r="G15" s="821"/>
      <c r="H15" s="818"/>
      <c r="I15" s="818"/>
      <c r="J15" s="818"/>
      <c r="K15" s="818"/>
      <c r="L15" s="818"/>
      <c r="M15" s="821"/>
      <c r="N15" s="821"/>
      <c r="O15" s="821"/>
      <c r="P15" s="814"/>
      <c r="Q15" s="808"/>
      <c r="R15" s="798"/>
      <c r="S15" s="798"/>
      <c r="T15" s="798"/>
    </row>
    <row r="16" spans="1:20" s="2" customFormat="1" ht="16.350000000000001" customHeight="1" x14ac:dyDescent="0.3">
      <c r="A16" s="816" t="s">
        <v>31</v>
      </c>
      <c r="B16" s="817"/>
      <c r="C16" s="817"/>
      <c r="D16" s="818"/>
      <c r="E16" s="817" t="s">
        <v>32</v>
      </c>
      <c r="F16" s="817"/>
      <c r="G16" s="817"/>
      <c r="H16" s="818"/>
      <c r="I16" s="817" t="s">
        <v>31</v>
      </c>
      <c r="J16" s="817"/>
      <c r="K16" s="817"/>
      <c r="L16" s="818"/>
      <c r="M16" s="817" t="s">
        <v>32</v>
      </c>
      <c r="N16" s="817"/>
      <c r="O16" s="817"/>
      <c r="P16" s="814"/>
      <c r="Q16" s="808"/>
      <c r="R16" s="798"/>
      <c r="S16" s="798"/>
      <c r="T16" s="798"/>
    </row>
    <row r="17" spans="1:17" ht="18" customHeight="1" x14ac:dyDescent="0.3">
      <c r="A17" s="789"/>
      <c r="B17" s="787"/>
      <c r="C17" s="788"/>
      <c r="D17" s="822"/>
      <c r="E17" s="786"/>
      <c r="F17" s="787"/>
      <c r="G17" s="788"/>
      <c r="H17" s="823"/>
      <c r="I17" s="786"/>
      <c r="J17" s="787"/>
      <c r="K17" s="788"/>
      <c r="L17" s="822"/>
      <c r="M17" s="786"/>
      <c r="N17" s="787"/>
      <c r="O17" s="788"/>
      <c r="P17" s="824"/>
      <c r="Q17" s="825"/>
    </row>
    <row r="18" spans="1:17" ht="7.35" customHeight="1" x14ac:dyDescent="0.3">
      <c r="A18" s="820"/>
      <c r="B18" s="818"/>
      <c r="C18" s="818"/>
      <c r="D18" s="818"/>
      <c r="E18" s="821"/>
      <c r="F18" s="821"/>
      <c r="G18" s="821"/>
      <c r="H18" s="818"/>
      <c r="I18" s="818"/>
      <c r="J18" s="818"/>
      <c r="K18" s="818"/>
      <c r="L18" s="818"/>
      <c r="M18" s="826"/>
      <c r="N18" s="826"/>
      <c r="O18" s="826"/>
      <c r="P18" s="824"/>
      <c r="Q18" s="825"/>
    </row>
    <row r="19" spans="1:17" ht="16.350000000000001" customHeight="1" x14ac:dyDescent="0.3">
      <c r="A19" s="816" t="s">
        <v>33</v>
      </c>
      <c r="B19" s="817"/>
      <c r="C19" s="817"/>
      <c r="D19" s="818"/>
      <c r="E19" s="818" t="s">
        <v>76</v>
      </c>
      <c r="F19" s="817"/>
      <c r="G19" s="817"/>
      <c r="H19" s="818"/>
      <c r="I19" s="817" t="s">
        <v>33</v>
      </c>
      <c r="J19" s="817"/>
      <c r="K19" s="817"/>
      <c r="L19" s="827"/>
      <c r="M19" s="813"/>
      <c r="N19" s="818"/>
      <c r="O19" s="818"/>
      <c r="P19" s="824"/>
      <c r="Q19" s="825"/>
    </row>
    <row r="20" spans="1:17" ht="18" customHeight="1" x14ac:dyDescent="0.3">
      <c r="A20" s="782"/>
      <c r="B20" s="783"/>
      <c r="C20" s="784"/>
      <c r="D20" s="822"/>
      <c r="E20" s="786"/>
      <c r="F20" s="787"/>
      <c r="G20" s="788"/>
      <c r="H20" s="823"/>
      <c r="I20" s="785"/>
      <c r="J20" s="783"/>
      <c r="K20" s="784"/>
      <c r="L20" s="819"/>
      <c r="M20" s="828"/>
      <c r="N20" s="828"/>
      <c r="O20" s="828"/>
      <c r="P20" s="824"/>
      <c r="Q20" s="825"/>
    </row>
    <row r="21" spans="1:17" ht="7.35" customHeight="1" x14ac:dyDescent="0.3">
      <c r="A21" s="820"/>
      <c r="B21" s="818"/>
      <c r="C21" s="818"/>
      <c r="D21" s="818"/>
      <c r="E21" s="821"/>
      <c r="F21" s="821"/>
      <c r="G21" s="821"/>
      <c r="H21" s="818"/>
      <c r="I21" s="818"/>
      <c r="J21" s="818"/>
      <c r="K21" s="818"/>
      <c r="L21" s="818"/>
      <c r="M21" s="821"/>
      <c r="N21" s="821"/>
      <c r="O21" s="821"/>
      <c r="P21" s="824"/>
      <c r="Q21" s="825"/>
    </row>
    <row r="22" spans="1:17" ht="16.350000000000001" customHeight="1" x14ac:dyDescent="0.3">
      <c r="A22" s="816" t="s">
        <v>34</v>
      </c>
      <c r="B22" s="817"/>
      <c r="C22" s="817"/>
      <c r="D22" s="818"/>
      <c r="E22" s="817" t="s">
        <v>35</v>
      </c>
      <c r="F22" s="817"/>
      <c r="G22" s="817"/>
      <c r="H22" s="818"/>
      <c r="I22" s="817" t="s">
        <v>34</v>
      </c>
      <c r="J22" s="817"/>
      <c r="K22" s="817"/>
      <c r="L22" s="818"/>
      <c r="M22" s="817" t="s">
        <v>35</v>
      </c>
      <c r="N22" s="817"/>
      <c r="O22" s="817"/>
      <c r="P22" s="824"/>
      <c r="Q22" s="825"/>
    </row>
    <row r="23" spans="1:17" ht="18" customHeight="1" x14ac:dyDescent="0.3">
      <c r="A23" s="789"/>
      <c r="B23" s="787"/>
      <c r="C23" s="788"/>
      <c r="D23" s="822"/>
      <c r="E23" s="790"/>
      <c r="F23" s="783"/>
      <c r="G23" s="784"/>
      <c r="H23" s="823"/>
      <c r="I23" s="786"/>
      <c r="J23" s="787"/>
      <c r="K23" s="788"/>
      <c r="L23" s="822"/>
      <c r="M23" s="785"/>
      <c r="N23" s="783"/>
      <c r="O23" s="784"/>
      <c r="P23" s="824"/>
      <c r="Q23" s="825"/>
    </row>
    <row r="24" spans="1:17" ht="16.350000000000001" customHeight="1" x14ac:dyDescent="0.3">
      <c r="A24" s="815"/>
      <c r="B24" s="813"/>
      <c r="C24" s="813"/>
      <c r="D24" s="813"/>
      <c r="E24" s="829"/>
      <c r="F24" s="829"/>
      <c r="G24" s="829"/>
      <c r="H24" s="813"/>
      <c r="I24" s="813"/>
      <c r="J24" s="813"/>
      <c r="K24" s="813"/>
      <c r="L24" s="813"/>
      <c r="M24" s="829"/>
      <c r="N24" s="829"/>
      <c r="O24" s="829"/>
      <c r="P24" s="824"/>
      <c r="Q24" s="825"/>
    </row>
    <row r="25" spans="1:17" ht="16.350000000000001" customHeight="1" thickBot="1" x14ac:dyDescent="0.35">
      <c r="A25" s="830"/>
      <c r="B25" s="831"/>
      <c r="C25" s="832"/>
      <c r="D25" s="832"/>
      <c r="E25" s="832"/>
      <c r="F25" s="832"/>
      <c r="G25" s="833"/>
      <c r="H25" s="833"/>
      <c r="I25" s="832"/>
      <c r="J25" s="831"/>
      <c r="K25" s="831"/>
      <c r="L25" s="831"/>
      <c r="M25" s="832"/>
      <c r="N25" s="832"/>
      <c r="O25" s="832"/>
      <c r="P25" s="834"/>
      <c r="Q25" s="825"/>
    </row>
    <row r="26" spans="1:17" ht="16.350000000000001" customHeight="1" thickBot="1" x14ac:dyDescent="0.35">
      <c r="A26" s="835"/>
      <c r="B26" s="836"/>
      <c r="C26" s="836"/>
      <c r="D26" s="836"/>
      <c r="E26" s="836"/>
      <c r="F26" s="836"/>
      <c r="G26" s="835"/>
      <c r="H26" s="835"/>
      <c r="I26" s="836"/>
      <c r="J26" s="836"/>
      <c r="K26" s="836"/>
      <c r="L26" s="836"/>
      <c r="M26" s="836"/>
      <c r="N26" s="836"/>
      <c r="O26" s="836"/>
      <c r="P26" s="836"/>
    </row>
    <row r="27" spans="1:17" ht="16.350000000000001" customHeight="1" thickBot="1" x14ac:dyDescent="0.35">
      <c r="A27" s="837"/>
      <c r="B27" s="838"/>
      <c r="C27" s="838"/>
      <c r="D27" s="838"/>
      <c r="E27" s="838"/>
      <c r="F27" s="838"/>
      <c r="G27" s="838"/>
      <c r="H27" s="838"/>
      <c r="I27" s="838"/>
      <c r="J27" s="838"/>
      <c r="K27" s="838"/>
      <c r="L27" s="838"/>
      <c r="M27" s="839"/>
      <c r="N27" s="840"/>
      <c r="O27" s="840"/>
      <c r="P27" s="841"/>
      <c r="Q27" s="825"/>
    </row>
    <row r="28" spans="1:17" ht="21.9" customHeight="1" thickBot="1" x14ac:dyDescent="0.35">
      <c r="A28" s="842" t="s">
        <v>36</v>
      </c>
      <c r="B28" s="843"/>
      <c r="C28" s="844"/>
      <c r="D28" s="844"/>
      <c r="E28" s="844"/>
      <c r="F28" s="844"/>
      <c r="G28" s="844"/>
      <c r="H28" s="844"/>
      <c r="I28" s="845"/>
      <c r="J28" s="844"/>
      <c r="K28" s="844"/>
      <c r="L28" s="846"/>
      <c r="M28" s="847"/>
      <c r="N28" s="848"/>
      <c r="O28" s="848"/>
      <c r="P28" s="849"/>
      <c r="Q28" s="825"/>
    </row>
    <row r="29" spans="1:17" ht="9.6" customHeight="1" thickBot="1" x14ac:dyDescent="0.35">
      <c r="A29" s="850"/>
      <c r="B29" s="844"/>
      <c r="C29" s="844"/>
      <c r="D29" s="844"/>
      <c r="E29" s="844"/>
      <c r="F29" s="844"/>
      <c r="G29" s="844"/>
      <c r="H29" s="844"/>
      <c r="I29" s="851"/>
      <c r="J29" s="844"/>
      <c r="K29" s="844"/>
      <c r="L29" s="846"/>
      <c r="M29" s="847"/>
      <c r="N29" s="848"/>
      <c r="O29" s="848"/>
      <c r="P29" s="849"/>
      <c r="Q29" s="825"/>
    </row>
    <row r="30" spans="1:17" ht="16.350000000000001" customHeight="1" thickBot="1" x14ac:dyDescent="0.35">
      <c r="A30" s="852" t="s">
        <v>37</v>
      </c>
      <c r="B30" s="844"/>
      <c r="C30" s="844"/>
      <c r="D30" s="844"/>
      <c r="E30" s="844"/>
      <c r="F30" s="844"/>
      <c r="G30" s="844"/>
      <c r="H30" s="853"/>
      <c r="I30" s="854" t="s">
        <v>60</v>
      </c>
      <c r="J30" s="844"/>
      <c r="K30" s="844"/>
      <c r="L30" s="855"/>
      <c r="M30" s="856"/>
      <c r="N30" s="857"/>
      <c r="O30" s="857"/>
      <c r="P30" s="858"/>
      <c r="Q30" s="825"/>
    </row>
    <row r="31" spans="1:17" ht="16.350000000000001" customHeight="1" thickBot="1" x14ac:dyDescent="0.35">
      <c r="A31" s="850"/>
      <c r="B31" s="844"/>
      <c r="C31" s="844"/>
      <c r="D31" s="844"/>
      <c r="E31" s="844"/>
      <c r="F31" s="844"/>
      <c r="G31" s="844"/>
      <c r="H31" s="844"/>
      <c r="I31" s="844"/>
      <c r="J31" s="844"/>
      <c r="K31" s="844"/>
      <c r="L31" s="855"/>
      <c r="M31" s="856"/>
      <c r="N31" s="857"/>
      <c r="O31" s="857"/>
      <c r="P31" s="858"/>
      <c r="Q31" s="825"/>
    </row>
    <row r="32" spans="1:17" ht="18" customHeight="1" thickBot="1" x14ac:dyDescent="0.35">
      <c r="A32" s="859" t="s">
        <v>38</v>
      </c>
      <c r="B32" s="860">
        <f>'Fibreglass Volumes'!X1</f>
        <v>0</v>
      </c>
      <c r="C32" s="861"/>
      <c r="D32" s="862"/>
      <c r="E32" s="836"/>
      <c r="F32" s="829"/>
      <c r="G32" s="829"/>
      <c r="H32" s="863"/>
      <c r="I32" s="864" t="s">
        <v>8</v>
      </c>
      <c r="J32" s="865">
        <f>'PE Holds'!X2</f>
        <v>0</v>
      </c>
      <c r="K32" s="866"/>
      <c r="L32" s="867"/>
      <c r="M32" s="868"/>
      <c r="N32" s="868"/>
      <c r="O32" s="868"/>
      <c r="P32" s="869"/>
      <c r="Q32" s="825"/>
    </row>
    <row r="33" spans="1:17" ht="18" customHeight="1" thickBot="1" x14ac:dyDescent="0.35">
      <c r="A33" s="870" t="s">
        <v>39</v>
      </c>
      <c r="B33" s="871">
        <f>'Fibreglass Volumes'!X3</f>
        <v>0</v>
      </c>
      <c r="C33" s="872"/>
      <c r="D33" s="813"/>
      <c r="E33" s="873"/>
      <c r="F33" s="829"/>
      <c r="G33" s="813"/>
      <c r="H33" s="874"/>
      <c r="I33" s="864" t="s">
        <v>39</v>
      </c>
      <c r="J33" s="871">
        <f>'PE Holds'!X3</f>
        <v>0</v>
      </c>
      <c r="K33" s="875"/>
      <c r="L33" s="855"/>
      <c r="M33" s="856"/>
      <c r="N33" s="857"/>
      <c r="O33" s="868"/>
      <c r="P33" s="869"/>
      <c r="Q33" s="825"/>
    </row>
    <row r="34" spans="1:17" ht="11.1" customHeight="1" x14ac:dyDescent="0.3">
      <c r="A34" s="876"/>
      <c r="B34" s="877"/>
      <c r="C34" s="878"/>
      <c r="D34" s="879"/>
      <c r="E34" s="880"/>
      <c r="F34" s="813"/>
      <c r="G34" s="813"/>
      <c r="H34" s="874"/>
      <c r="I34" s="881"/>
      <c r="J34" s="882"/>
      <c r="K34" s="878"/>
      <c r="L34" s="825"/>
      <c r="M34" s="883"/>
      <c r="P34" s="849"/>
      <c r="Q34" s="825"/>
    </row>
    <row r="35" spans="1:17" ht="18" customHeight="1" x14ac:dyDescent="0.3">
      <c r="A35" s="859" t="s">
        <v>47</v>
      </c>
      <c r="B35" s="865">
        <v>0</v>
      </c>
      <c r="C35" s="866"/>
      <c r="D35" s="884"/>
      <c r="E35" s="813"/>
      <c r="F35" s="829"/>
      <c r="G35" s="813"/>
      <c r="H35" s="874"/>
      <c r="I35" s="864" t="s">
        <v>47</v>
      </c>
      <c r="J35" s="865">
        <v>0</v>
      </c>
      <c r="K35" s="866"/>
      <c r="L35" s="825"/>
      <c r="M35" s="848"/>
      <c r="P35" s="849"/>
      <c r="Q35" s="825"/>
    </row>
    <row r="36" spans="1:17" ht="18" customHeight="1" x14ac:dyDescent="0.3">
      <c r="A36" s="870" t="s">
        <v>40</v>
      </c>
      <c r="B36" s="871">
        <f>B35/100*B33</f>
        <v>0</v>
      </c>
      <c r="C36" s="875"/>
      <c r="D36" s="884"/>
      <c r="E36" s="813"/>
      <c r="F36" s="829"/>
      <c r="G36" s="813"/>
      <c r="H36" s="874"/>
      <c r="I36" s="885" t="s">
        <v>40</v>
      </c>
      <c r="J36" s="871">
        <f>J35/100*J33</f>
        <v>0</v>
      </c>
      <c r="K36" s="875"/>
      <c r="L36" s="825"/>
      <c r="P36" s="849"/>
      <c r="Q36" s="825"/>
    </row>
    <row r="37" spans="1:17" ht="12.6" customHeight="1" x14ac:dyDescent="0.3">
      <c r="A37" s="886"/>
      <c r="B37" s="887"/>
      <c r="C37" s="888"/>
      <c r="D37" s="884"/>
      <c r="E37" s="813"/>
      <c r="F37" s="829"/>
      <c r="G37" s="813"/>
      <c r="H37" s="874"/>
      <c r="I37" s="881"/>
      <c r="J37" s="889"/>
      <c r="K37" s="890"/>
      <c r="L37" s="825"/>
      <c r="M37" s="883"/>
      <c r="P37" s="849"/>
      <c r="Q37" s="825"/>
    </row>
    <row r="38" spans="1:17" ht="18" customHeight="1" x14ac:dyDescent="0.3">
      <c r="A38" s="859" t="s">
        <v>41</v>
      </c>
      <c r="B38" s="891">
        <f>B33-B36</f>
        <v>0</v>
      </c>
      <c r="C38" s="892"/>
      <c r="D38" s="884"/>
      <c r="E38" s="873"/>
      <c r="F38" s="813"/>
      <c r="G38" s="813"/>
      <c r="H38" s="874"/>
      <c r="I38" s="864" t="s">
        <v>41</v>
      </c>
      <c r="J38" s="891">
        <f>J33-J36</f>
        <v>0</v>
      </c>
      <c r="K38" s="892"/>
      <c r="L38" s="825"/>
      <c r="M38" s="848"/>
      <c r="P38" s="849"/>
      <c r="Q38" s="825"/>
    </row>
    <row r="39" spans="1:17" ht="18" customHeight="1" x14ac:dyDescent="0.3">
      <c r="A39" s="893"/>
      <c r="B39" s="836"/>
      <c r="C39" s="836"/>
      <c r="D39" s="823"/>
      <c r="E39" s="813"/>
      <c r="F39" s="813"/>
      <c r="G39" s="813"/>
      <c r="H39" s="813"/>
      <c r="I39" s="829"/>
      <c r="J39" s="829"/>
      <c r="K39" s="829"/>
      <c r="L39" s="848"/>
      <c r="P39" s="849"/>
      <c r="Q39" s="825"/>
    </row>
    <row r="40" spans="1:17" ht="18" customHeight="1" x14ac:dyDescent="0.3">
      <c r="A40" s="894" t="s">
        <v>42</v>
      </c>
      <c r="B40" s="895">
        <v>0</v>
      </c>
      <c r="C40" s="896"/>
      <c r="D40" s="884"/>
      <c r="E40" s="813"/>
      <c r="F40" s="813"/>
      <c r="G40" s="813"/>
      <c r="H40" s="813"/>
      <c r="I40" s="813"/>
      <c r="J40" s="813"/>
      <c r="K40" s="813"/>
      <c r="O40" s="897"/>
      <c r="P40" s="849"/>
      <c r="Q40" s="825"/>
    </row>
    <row r="41" spans="1:17" x14ac:dyDescent="0.3">
      <c r="A41" s="898"/>
      <c r="B41" s="836"/>
      <c r="C41" s="829"/>
      <c r="D41" s="829"/>
      <c r="E41" s="829"/>
      <c r="F41" s="813"/>
      <c r="G41" s="813"/>
      <c r="H41" s="813"/>
      <c r="I41" s="813"/>
      <c r="J41" s="813"/>
      <c r="K41" s="813"/>
      <c r="P41" s="849"/>
      <c r="Q41" s="825"/>
    </row>
    <row r="42" spans="1:17" ht="16.2" thickBot="1" x14ac:dyDescent="0.35">
      <c r="A42" s="899" t="s">
        <v>43</v>
      </c>
      <c r="B42" s="900"/>
      <c r="C42" s="901"/>
      <c r="D42" s="901"/>
      <c r="E42" s="901"/>
      <c r="F42" s="901"/>
      <c r="G42" s="901"/>
      <c r="H42" s="813"/>
      <c r="I42" s="813"/>
      <c r="J42" s="813"/>
      <c r="K42" s="813"/>
      <c r="P42" s="849"/>
      <c r="Q42" s="825"/>
    </row>
    <row r="43" spans="1:17" ht="20.100000000000001" customHeight="1" x14ac:dyDescent="0.3">
      <c r="A43" s="902"/>
      <c r="B43" s="903" t="s">
        <v>61</v>
      </c>
      <c r="C43" s="904"/>
      <c r="D43" s="905"/>
      <c r="E43" s="906">
        <f>J33+B33+B40</f>
        <v>0</v>
      </c>
      <c r="F43" s="906"/>
      <c r="G43" s="907"/>
      <c r="H43" s="901"/>
      <c r="I43" s="901"/>
      <c r="J43" s="901"/>
      <c r="K43" s="901"/>
      <c r="L43" s="798"/>
      <c r="M43" s="798"/>
      <c r="N43" s="798"/>
      <c r="O43" s="798"/>
      <c r="P43" s="908"/>
      <c r="Q43" s="825"/>
    </row>
    <row r="44" spans="1:17" ht="20.100000000000001" customHeight="1" x14ac:dyDescent="0.3">
      <c r="A44" s="909"/>
      <c r="B44" s="910" t="s">
        <v>62</v>
      </c>
      <c r="C44" s="911"/>
      <c r="D44" s="912"/>
      <c r="E44" s="913"/>
      <c r="F44" s="914">
        <f>B36+J36</f>
        <v>0</v>
      </c>
      <c r="G44" s="915"/>
      <c r="H44" s="916"/>
      <c r="I44" s="917"/>
      <c r="J44" s="917"/>
      <c r="K44" s="917"/>
      <c r="L44" s="918"/>
      <c r="M44" s="918"/>
      <c r="N44" s="918"/>
      <c r="O44" s="918"/>
      <c r="P44" s="919"/>
      <c r="Q44" s="825"/>
    </row>
    <row r="45" spans="1:17" ht="20.100000000000001" customHeight="1" thickBot="1" x14ac:dyDescent="0.35">
      <c r="A45" s="909"/>
      <c r="B45" s="920" t="s">
        <v>63</v>
      </c>
      <c r="C45" s="921">
        <v>0</v>
      </c>
      <c r="D45" s="922" t="s">
        <v>64</v>
      </c>
      <c r="E45" s="923">
        <f>C45/100*B38+C45/100*J38+C45/100*B40</f>
        <v>0</v>
      </c>
      <c r="F45" s="923"/>
      <c r="G45" s="924"/>
      <c r="H45" s="916"/>
      <c r="I45" s="917"/>
      <c r="J45" s="917"/>
      <c r="K45" s="917"/>
      <c r="L45" s="918"/>
      <c r="M45" s="918"/>
      <c r="N45" s="918"/>
      <c r="O45" s="918"/>
      <c r="P45" s="919"/>
      <c r="Q45" s="825"/>
    </row>
    <row r="46" spans="1:17" ht="20.100000000000001" customHeight="1" thickBot="1" x14ac:dyDescent="0.35">
      <c r="A46" s="909"/>
      <c r="B46" s="925" t="s">
        <v>44</v>
      </c>
      <c r="C46" s="926"/>
      <c r="D46" s="926"/>
      <c r="E46" s="927">
        <f>E43-F44+E45</f>
        <v>0</v>
      </c>
      <c r="F46" s="927"/>
      <c r="G46" s="928"/>
      <c r="H46" s="916"/>
      <c r="I46" s="917"/>
      <c r="J46" s="917"/>
      <c r="K46" s="917"/>
      <c r="L46" s="918"/>
      <c r="M46" s="918"/>
      <c r="N46" s="918"/>
      <c r="O46" s="918"/>
      <c r="P46" s="919"/>
      <c r="Q46" s="825"/>
    </row>
    <row r="47" spans="1:17" x14ac:dyDescent="0.3">
      <c r="A47" s="848"/>
      <c r="B47" s="848"/>
      <c r="C47" s="848"/>
      <c r="D47" s="848"/>
      <c r="E47" s="848"/>
      <c r="F47" s="848"/>
      <c r="G47" s="848"/>
      <c r="H47" s="848"/>
      <c r="I47" s="848"/>
      <c r="J47" s="848"/>
      <c r="K47" s="848"/>
      <c r="L47" s="848"/>
      <c r="M47" s="848"/>
      <c r="N47" s="848"/>
      <c r="O47" s="848"/>
      <c r="P47" s="849"/>
      <c r="Q47" s="825"/>
    </row>
    <row r="48" spans="1:17" ht="15" thickBot="1" x14ac:dyDescent="0.35">
      <c r="A48" s="901"/>
      <c r="B48" s="836"/>
      <c r="C48" s="836"/>
      <c r="D48" s="836"/>
      <c r="E48" s="836"/>
      <c r="F48" s="836"/>
      <c r="G48" s="836"/>
      <c r="H48" s="901"/>
      <c r="I48" s="901"/>
      <c r="J48" s="901"/>
      <c r="K48" s="901"/>
      <c r="L48" s="798"/>
      <c r="M48" s="798"/>
      <c r="N48" s="798"/>
      <c r="O48" s="798"/>
      <c r="P48" s="929"/>
      <c r="Q48" s="825"/>
    </row>
    <row r="49" spans="1:17" ht="21" x14ac:dyDescent="0.3">
      <c r="A49" s="930"/>
      <c r="B49" s="931"/>
      <c r="C49" s="932"/>
      <c r="D49" s="932"/>
      <c r="E49" s="932"/>
      <c r="F49" s="932"/>
      <c r="G49" s="932"/>
      <c r="H49" s="932"/>
      <c r="I49" s="932"/>
      <c r="J49" s="932"/>
      <c r="K49" s="932"/>
      <c r="L49" s="840"/>
      <c r="M49" s="840"/>
      <c r="N49" s="840"/>
      <c r="O49" s="840"/>
      <c r="P49" s="841"/>
      <c r="Q49" s="825"/>
    </row>
    <row r="50" spans="1:17" x14ac:dyDescent="0.3">
      <c r="A50" s="933"/>
      <c r="B50" s="934"/>
      <c r="C50" s="829"/>
      <c r="D50" s="829"/>
      <c r="E50" s="829"/>
      <c r="F50" s="829"/>
      <c r="G50" s="829"/>
      <c r="H50" s="813"/>
      <c r="I50" s="813"/>
      <c r="J50" s="813"/>
      <c r="K50" s="813"/>
      <c r="P50" s="849"/>
      <c r="Q50" s="825"/>
    </row>
    <row r="51" spans="1:17" ht="18" customHeight="1" x14ac:dyDescent="0.3">
      <c r="A51" s="815"/>
      <c r="C51" s="935"/>
      <c r="D51" s="935"/>
      <c r="E51" s="813"/>
      <c r="F51" s="813"/>
      <c r="G51" s="813"/>
      <c r="H51" s="813"/>
      <c r="I51" s="813"/>
      <c r="J51" s="813"/>
      <c r="K51" s="813"/>
      <c r="P51" s="849"/>
      <c r="Q51" s="825"/>
    </row>
    <row r="52" spans="1:17" ht="18" customHeight="1" x14ac:dyDescent="0.3">
      <c r="A52" s="815"/>
      <c r="C52" s="813"/>
      <c r="D52" s="813"/>
      <c r="E52" s="813"/>
      <c r="F52" s="813"/>
      <c r="G52" s="813"/>
      <c r="H52" s="813"/>
      <c r="I52" s="813"/>
      <c r="J52" s="813"/>
      <c r="K52" s="813"/>
      <c r="P52" s="849"/>
      <c r="Q52" s="825"/>
    </row>
    <row r="53" spans="1:17" ht="18" customHeight="1" x14ac:dyDescent="0.3">
      <c r="A53" s="815"/>
      <c r="C53" s="813"/>
      <c r="D53" s="813"/>
      <c r="E53" s="813"/>
      <c r="F53" s="813"/>
      <c r="G53" s="813"/>
      <c r="H53" s="813"/>
      <c r="I53" s="813"/>
      <c r="J53" s="813"/>
      <c r="K53" s="813"/>
      <c r="P53" s="849"/>
      <c r="Q53" s="825"/>
    </row>
    <row r="54" spans="1:17" ht="18" customHeight="1" x14ac:dyDescent="0.3">
      <c r="A54" s="815"/>
      <c r="C54" s="813"/>
      <c r="D54" s="813"/>
      <c r="E54" s="813"/>
      <c r="F54" s="813"/>
      <c r="G54" s="813"/>
      <c r="H54" s="813"/>
      <c r="I54" s="813"/>
      <c r="J54" s="813"/>
      <c r="K54" s="813"/>
      <c r="P54" s="849"/>
      <c r="Q54" s="825"/>
    </row>
    <row r="55" spans="1:17" ht="18" customHeight="1" x14ac:dyDescent="0.3">
      <c r="A55" s="815"/>
      <c r="C55" s="813"/>
      <c r="D55" s="813"/>
      <c r="E55" s="813"/>
      <c r="F55" s="813"/>
      <c r="G55" s="813"/>
      <c r="H55" s="813"/>
      <c r="I55" s="813"/>
      <c r="J55" s="813"/>
      <c r="K55" s="813"/>
      <c r="P55" s="849"/>
      <c r="Q55" s="825"/>
    </row>
    <row r="56" spans="1:17" ht="18" customHeight="1" x14ac:dyDescent="0.3">
      <c r="A56" s="815"/>
      <c r="B56" s="813"/>
      <c r="C56" s="813"/>
      <c r="D56" s="813"/>
      <c r="E56" s="813"/>
      <c r="F56" s="813"/>
      <c r="G56" s="813"/>
      <c r="H56" s="813"/>
      <c r="I56" s="813"/>
      <c r="J56" s="813"/>
      <c r="K56" s="813"/>
      <c r="P56" s="849"/>
      <c r="Q56" s="825"/>
    </row>
    <row r="57" spans="1:17" ht="18" customHeight="1" x14ac:dyDescent="0.3">
      <c r="A57" s="815"/>
      <c r="B57" s="813"/>
      <c r="C57" s="936"/>
      <c r="D57" s="936"/>
      <c r="E57" s="937"/>
      <c r="F57" s="813"/>
      <c r="G57" s="813"/>
      <c r="H57" s="813"/>
      <c r="I57" s="813"/>
      <c r="J57" s="813"/>
      <c r="K57" s="813"/>
      <c r="P57" s="849"/>
      <c r="Q57" s="825"/>
    </row>
    <row r="58" spans="1:17" ht="18" customHeight="1" x14ac:dyDescent="0.3">
      <c r="A58" s="815"/>
      <c r="B58" s="813"/>
      <c r="C58" s="936"/>
      <c r="D58" s="936"/>
      <c r="E58" s="937"/>
      <c r="F58" s="813"/>
      <c r="G58" s="813"/>
      <c r="H58" s="813"/>
      <c r="I58" s="813"/>
      <c r="J58" s="813"/>
      <c r="K58" s="813"/>
      <c r="P58" s="849"/>
      <c r="Q58" s="825"/>
    </row>
    <row r="59" spans="1:17" ht="18" customHeight="1" x14ac:dyDescent="0.3">
      <c r="A59" s="815"/>
      <c r="B59" s="813"/>
      <c r="C59" s="813"/>
      <c r="D59" s="813"/>
      <c r="E59" s="813"/>
      <c r="F59" s="813"/>
      <c r="G59" s="813"/>
      <c r="H59" s="813"/>
      <c r="I59" s="813"/>
      <c r="J59" s="813"/>
      <c r="K59" s="813"/>
      <c r="P59" s="849"/>
      <c r="Q59" s="825"/>
    </row>
    <row r="60" spans="1:17" ht="18" customHeight="1" x14ac:dyDescent="0.3">
      <c r="A60" s="815"/>
      <c r="B60" s="813"/>
      <c r="C60" s="813"/>
      <c r="D60" s="813"/>
      <c r="E60" s="813"/>
      <c r="F60" s="813"/>
      <c r="G60" s="938"/>
      <c r="H60" s="813"/>
      <c r="I60" s="813"/>
      <c r="J60" s="813"/>
      <c r="K60" s="813"/>
      <c r="P60" s="849"/>
      <c r="Q60" s="825"/>
    </row>
    <row r="61" spans="1:17" ht="18" customHeight="1" thickBot="1" x14ac:dyDescent="0.35">
      <c r="A61" s="939"/>
      <c r="B61" s="831"/>
      <c r="C61" s="831"/>
      <c r="D61" s="831"/>
      <c r="E61" s="831"/>
      <c r="F61" s="831"/>
      <c r="G61" s="940"/>
      <c r="H61" s="831"/>
      <c r="I61" s="831"/>
      <c r="J61" s="831"/>
      <c r="K61" s="831"/>
      <c r="L61" s="941"/>
      <c r="M61" s="941"/>
      <c r="N61" s="941"/>
      <c r="O61" s="941"/>
      <c r="P61" s="929"/>
      <c r="Q61" s="825"/>
    </row>
    <row r="62" spans="1:17" ht="16.350000000000001" customHeight="1" x14ac:dyDescent="0.3">
      <c r="A62" s="829"/>
      <c r="B62" s="829"/>
      <c r="C62" s="829"/>
      <c r="D62" s="829"/>
      <c r="E62" s="829"/>
      <c r="F62" s="829"/>
      <c r="G62" s="829"/>
      <c r="H62" s="829"/>
      <c r="I62" s="829"/>
      <c r="J62" s="829"/>
      <c r="K62" s="829"/>
      <c r="L62" s="848"/>
      <c r="M62" s="848"/>
      <c r="N62" s="848"/>
      <c r="O62" s="848"/>
      <c r="P62" s="848"/>
    </row>
    <row r="63" spans="1:17" x14ac:dyDescent="0.3">
      <c r="A63" s="813"/>
      <c r="B63" s="813"/>
      <c r="C63" s="813"/>
      <c r="D63" s="813"/>
      <c r="E63" s="813"/>
      <c r="F63" s="813"/>
      <c r="G63" s="813"/>
      <c r="H63" s="813"/>
      <c r="I63" s="813"/>
      <c r="J63" s="813"/>
      <c r="K63" s="813"/>
    </row>
    <row r="72" spans="16:16" x14ac:dyDescent="0.3">
      <c r="P72" s="825"/>
    </row>
    <row r="73" spans="16:16" ht="7.35" customHeight="1" x14ac:dyDescent="0.3"/>
    <row r="75" spans="16:16" x14ac:dyDescent="0.3">
      <c r="P75" s="825"/>
    </row>
    <row r="76" spans="16:16" ht="7.35" customHeight="1" x14ac:dyDescent="0.3"/>
    <row r="78" spans="16:16" x14ac:dyDescent="0.3">
      <c r="P78" s="825"/>
    </row>
    <row r="79" spans="16:16" ht="7.35" customHeight="1" x14ac:dyDescent="0.3"/>
    <row r="80" spans="16:16" x14ac:dyDescent="0.3">
      <c r="P80" s="825"/>
    </row>
    <row r="81" spans="16:16" x14ac:dyDescent="0.3">
      <c r="P81" s="825"/>
    </row>
    <row r="82" spans="16:16" ht="7.35" customHeight="1" x14ac:dyDescent="0.3"/>
    <row r="84" spans="16:16" x14ac:dyDescent="0.3">
      <c r="P84" s="825"/>
    </row>
  </sheetData>
  <sheetProtection algorithmName="SHA-512" hashValue="0W5UbsC6UvqLEqDOqDoeL/LvoVBObjYRiZ/Fz0W7BP667aWKZu7gPrO2l2EyCNmDMzv8JJbTWDBHsKnG/3CuBA==" saltValue="kc1xKlkkv+FW/I+h/SgwoQ==" spinCount="100000" sheet="1" objects="1" scenarios="1" selectLockedCells="1"/>
  <mergeCells count="35">
    <mergeCell ref="I23:K23"/>
    <mergeCell ref="M23:O23"/>
    <mergeCell ref="B32:C32"/>
    <mergeCell ref="J32:K32"/>
    <mergeCell ref="E43:G43"/>
    <mergeCell ref="B33:C33"/>
    <mergeCell ref="B35:C35"/>
    <mergeCell ref="J35:K35"/>
    <mergeCell ref="B36:C36"/>
    <mergeCell ref="J36:K36"/>
    <mergeCell ref="B38:C38"/>
    <mergeCell ref="J38:K38"/>
    <mergeCell ref="B40:C40"/>
    <mergeCell ref="J33:K33"/>
    <mergeCell ref="I17:K17"/>
    <mergeCell ref="M17:O17"/>
    <mergeCell ref="A20:C20"/>
    <mergeCell ref="E20:G20"/>
    <mergeCell ref="I20:K20"/>
    <mergeCell ref="M20:O20"/>
    <mergeCell ref="I11:K11"/>
    <mergeCell ref="M11:O11"/>
    <mergeCell ref="A14:C14"/>
    <mergeCell ref="E14:G14"/>
    <mergeCell ref="I14:K14"/>
    <mergeCell ref="M14:O14"/>
    <mergeCell ref="E45:G45"/>
    <mergeCell ref="B46:D46"/>
    <mergeCell ref="E46:G46"/>
    <mergeCell ref="A11:C11"/>
    <mergeCell ref="E11:G11"/>
    <mergeCell ref="A17:C17"/>
    <mergeCell ref="E17:G17"/>
    <mergeCell ref="A23:C23"/>
    <mergeCell ref="E23:G23"/>
  </mergeCells>
  <hyperlinks>
    <hyperlink ref="F2" r:id="rId1" xr:uid="{00000000-0004-0000-0200-000000000000}"/>
  </hyperlinks>
  <pageMargins left="0.7" right="0.7" top="0.75" bottom="0.75" header="0.3" footer="0.3"/>
  <pageSetup paperSize="9" orientation="portrait" horizontalDpi="4294967292" verticalDpi="4294967292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Fibreglass Volumes</vt:lpstr>
      <vt:lpstr>PE Holds</vt:lpstr>
      <vt:lpstr>Order Summary</vt:lpstr>
    </vt:vector>
  </TitlesOfParts>
  <Company>Arnes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Jure</dc:creator>
  <cp:lastModifiedBy>Katherine Mills</cp:lastModifiedBy>
  <cp:lastPrinted>2025-04-09T06:46:33Z</cp:lastPrinted>
  <dcterms:created xsi:type="dcterms:W3CDTF">2019-11-17T19:51:02Z</dcterms:created>
  <dcterms:modified xsi:type="dcterms:W3CDTF">2025-08-27T18:57:46Z</dcterms:modified>
</cp:coreProperties>
</file>