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d.docs.live.net/2a2d6ada7eb2db83/GripZ/Brand stuff/Latest order forms/"/>
    </mc:Choice>
  </mc:AlternateContent>
  <xr:revisionPtr revIDLastSave="160" documentId="13_ncr:1_{D37A8806-CC00-44C1-8ABD-DA47E0D8F48E}" xr6:coauthVersionLast="47" xr6:coauthVersionMax="47" xr10:uidLastSave="{5269FD91-1E2E-4822-9EFB-0116F0B9AB50}"/>
  <bookViews>
    <workbookView xWindow="-108" yWindow="-108" windowWidth="23256" windowHeight="12456" activeTab="2" xr2:uid="{00000000-000D-0000-FFFF-FFFF00000000}"/>
  </bookViews>
  <sheets>
    <sheet name="Conclusion" sheetId="3" r:id="rId1"/>
    <sheet name="Climbing Holds" sheetId="1" r:id="rId2"/>
    <sheet name="Macros" sheetId="5" r:id="rId3"/>
    <sheet name="AGB-Terms and Conditions" sheetId="2" r:id="rId4"/>
  </sheets>
  <definedNames>
    <definedName name="_xlnm.Print_Area" localSheetId="0">Conclusion!$A$1:$H$50</definedName>
    <definedName name="Z_A8815CF7_577B_4353_A347_CF046D6DF8BA_.wvu.Cols" localSheetId="1" hidden="1">'Climbing Holds'!$AB:$AC</definedName>
    <definedName name="Z_A8815CF7_577B_4353_A347_CF046D6DF8BA_.wvu.Cols" localSheetId="2" hidden="1">Macros!$AF:$AG</definedName>
  </definedNames>
  <calcPr calcId="191028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29" i="5" l="1"/>
  <c r="AC55" i="1"/>
  <c r="AC54" i="1"/>
  <c r="AC53" i="1"/>
  <c r="AC52" i="1"/>
  <c r="AC56" i="1"/>
  <c r="AC61" i="1"/>
  <c r="AC60" i="1"/>
  <c r="AC59" i="1"/>
  <c r="AC10" i="1"/>
  <c r="AC9" i="1"/>
  <c r="AB73" i="1"/>
  <c r="AC72" i="1"/>
  <c r="AC71" i="1"/>
  <c r="AC70" i="1"/>
  <c r="AC68" i="1"/>
  <c r="AB34" i="1" l="1"/>
  <c r="AC34" i="1" s="1"/>
  <c r="K121" i="1"/>
  <c r="J121" i="1"/>
  <c r="I35" i="1"/>
  <c r="I34" i="1"/>
  <c r="I33" i="1"/>
  <c r="Z9" i="1" l="1"/>
  <c r="S120" i="1"/>
  <c r="R120" i="1"/>
  <c r="Q120" i="1"/>
  <c r="P120" i="1"/>
  <c r="O120" i="1"/>
  <c r="N120" i="1"/>
  <c r="M120" i="1"/>
  <c r="L120" i="1"/>
  <c r="K120" i="1"/>
  <c r="J120" i="1"/>
  <c r="Z119" i="1"/>
  <c r="Z118" i="1"/>
  <c r="Z120" i="1" l="1"/>
  <c r="T120" i="1"/>
  <c r="G23" i="5"/>
  <c r="G33" i="1" l="1"/>
  <c r="Z14" i="1"/>
  <c r="Z15" i="1"/>
  <c r="Z10" i="1"/>
  <c r="Z11" i="1"/>
  <c r="Z19" i="1"/>
  <c r="Z20" i="1"/>
  <c r="Z21" i="1"/>
  <c r="Z22" i="1"/>
  <c r="Z23" i="1"/>
  <c r="Z27" i="1"/>
  <c r="Z29" i="1"/>
  <c r="Z32" i="1"/>
  <c r="Z31" i="1"/>
  <c r="Z30" i="1"/>
  <c r="Z28" i="1"/>
  <c r="Z12" i="1"/>
  <c r="Z13" i="1"/>
  <c r="Z16" i="1"/>
  <c r="Z17" i="1"/>
  <c r="Z18" i="1"/>
  <c r="Z24" i="1"/>
  <c r="Z25" i="1"/>
  <c r="Z26" i="1"/>
  <c r="Z33" i="1" l="1"/>
  <c r="G35" i="1"/>
  <c r="G34" i="1"/>
  <c r="AC14" i="1" l="1"/>
  <c r="AC15" i="1"/>
  <c r="AB35" i="1" l="1"/>
  <c r="AB33" i="1"/>
  <c r="AC19" i="1"/>
  <c r="AC20" i="1"/>
  <c r="AC22" i="1"/>
  <c r="AC29" i="1"/>
  <c r="AC23" i="1"/>
  <c r="AC21" i="1"/>
  <c r="AC27" i="1"/>
  <c r="AC31" i="1"/>
  <c r="AC30" i="1"/>
  <c r="AC32" i="1"/>
  <c r="AC11" i="1"/>
  <c r="AC12" i="1"/>
  <c r="AC13" i="1"/>
  <c r="AC16" i="1"/>
  <c r="AC17" i="1"/>
  <c r="AC18" i="1"/>
  <c r="AC26" i="1"/>
  <c r="AC24" i="1"/>
  <c r="AC25" i="1"/>
  <c r="AC28" i="1"/>
  <c r="AC33" i="1" l="1"/>
  <c r="AC35" i="1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6" i="5"/>
  <c r="G71" i="1"/>
  <c r="I48" i="1"/>
  <c r="I47" i="1"/>
  <c r="G48" i="1"/>
  <c r="G47" i="1"/>
  <c r="Z34" i="1"/>
  <c r="Z35" i="1"/>
  <c r="Z36" i="1"/>
  <c r="AC36" i="1"/>
  <c r="Z37" i="1"/>
  <c r="AC37" i="1"/>
  <c r="Z38" i="1"/>
  <c r="AC38" i="1"/>
  <c r="Z39" i="1"/>
  <c r="AC39" i="1"/>
  <c r="Z40" i="1"/>
  <c r="AC40" i="1"/>
  <c r="Z41" i="1"/>
  <c r="AC41" i="1"/>
  <c r="Z42" i="1"/>
  <c r="AC42" i="1"/>
  <c r="Z43" i="1"/>
  <c r="AC43" i="1"/>
  <c r="Z44" i="1"/>
  <c r="AC44" i="1"/>
  <c r="Z45" i="1"/>
  <c r="AC45" i="1"/>
  <c r="Z46" i="1"/>
  <c r="AC46" i="1"/>
  <c r="AC47" i="1"/>
  <c r="AC48" i="1"/>
  <c r="AD7" i="5"/>
  <c r="AD8" i="5"/>
  <c r="AD9" i="5"/>
  <c r="AD10" i="5"/>
  <c r="AD11" i="5"/>
  <c r="AD12" i="5"/>
  <c r="AD13" i="5"/>
  <c r="AD6" i="5"/>
  <c r="AD15" i="5"/>
  <c r="AD16" i="5"/>
  <c r="AD17" i="5"/>
  <c r="AD18" i="5"/>
  <c r="AD19" i="5"/>
  <c r="AD20" i="5"/>
  <c r="AD21" i="5"/>
  <c r="AD22" i="5"/>
  <c r="AD24" i="5"/>
  <c r="Z48" i="1" l="1"/>
  <c r="Z47" i="1"/>
  <c r="AD28" i="5"/>
  <c r="AD23" i="5" l="1"/>
  <c r="M26" i="5"/>
  <c r="N26" i="5"/>
  <c r="O26" i="5"/>
  <c r="P26" i="5"/>
  <c r="Q26" i="5"/>
  <c r="R26" i="5"/>
  <c r="S26" i="5"/>
  <c r="T26" i="5"/>
  <c r="U26" i="5"/>
  <c r="V26" i="5"/>
  <c r="M25" i="5"/>
  <c r="N25" i="5"/>
  <c r="O25" i="5"/>
  <c r="P25" i="5"/>
  <c r="Q25" i="5"/>
  <c r="R25" i="5"/>
  <c r="S25" i="5"/>
  <c r="T25" i="5"/>
  <c r="U25" i="5"/>
  <c r="V25" i="5"/>
  <c r="L26" i="5"/>
  <c r="K26" i="5"/>
  <c r="J26" i="5"/>
  <c r="I26" i="5"/>
  <c r="H26" i="5"/>
  <c r="L25" i="5"/>
  <c r="K25" i="5"/>
  <c r="J25" i="5"/>
  <c r="I25" i="5"/>
  <c r="H25" i="5"/>
  <c r="AD27" i="5" l="1"/>
  <c r="AD25" i="5"/>
  <c r="X25" i="5"/>
  <c r="X26" i="5"/>
  <c r="I72" i="1" l="1"/>
  <c r="I71" i="1"/>
  <c r="Z59" i="1" l="1"/>
  <c r="Z60" i="1"/>
  <c r="Z61" i="1"/>
  <c r="Z72" i="1" l="1"/>
  <c r="G72" i="1"/>
  <c r="Z71" i="1"/>
  <c r="Z50" i="1" l="1"/>
  <c r="AC50" i="1"/>
  <c r="Z51" i="1"/>
  <c r="AC51" i="1"/>
  <c r="Z52" i="1"/>
  <c r="Z53" i="1"/>
  <c r="Z54" i="1"/>
  <c r="Z55" i="1"/>
  <c r="Z56" i="1"/>
  <c r="Z122" i="1" s="1"/>
  <c r="Z124" i="1" s="1"/>
  <c r="Z57" i="1"/>
  <c r="AC57" i="1"/>
  <c r="Z58" i="1"/>
  <c r="AC58" i="1"/>
  <c r="Z62" i="1"/>
  <c r="AC62" i="1"/>
  <c r="Z63" i="1"/>
  <c r="AC63" i="1"/>
  <c r="Z64" i="1"/>
  <c r="AC64" i="1"/>
  <c r="Z65" i="1"/>
  <c r="AC65" i="1"/>
  <c r="Z66" i="1"/>
  <c r="AC66" i="1"/>
  <c r="Z68" i="1"/>
  <c r="Z67" i="1"/>
  <c r="AC67" i="1"/>
  <c r="Z69" i="1"/>
  <c r="AC69" i="1"/>
  <c r="Z70" i="1"/>
  <c r="I73" i="1" l="1"/>
  <c r="G73" i="1"/>
  <c r="Z74" i="1" l="1"/>
  <c r="AC74" i="1"/>
  <c r="Z75" i="1"/>
  <c r="AC75" i="1"/>
  <c r="Z76" i="1"/>
  <c r="AC76" i="1"/>
  <c r="Z77" i="1"/>
  <c r="AC77" i="1"/>
  <c r="Z78" i="1"/>
  <c r="AC78" i="1"/>
  <c r="Z79" i="1"/>
  <c r="AC79" i="1"/>
  <c r="Z80" i="1"/>
  <c r="AC80" i="1"/>
  <c r="Z81" i="1"/>
  <c r="AC81" i="1"/>
  <c r="Z82" i="1"/>
  <c r="AC82" i="1"/>
  <c r="Z83" i="1"/>
  <c r="AC83" i="1"/>
  <c r="Z84" i="1"/>
  <c r="AC84" i="1"/>
  <c r="Z85" i="1"/>
  <c r="AC85" i="1"/>
  <c r="Z86" i="1"/>
  <c r="AC86" i="1"/>
  <c r="I115" i="1" l="1"/>
  <c r="I101" i="1"/>
  <c r="AC118" i="1" l="1"/>
  <c r="AC119" i="1"/>
  <c r="Z123" i="1" s="1"/>
  <c r="AC112" i="1"/>
  <c r="AC106" i="1"/>
  <c r="AC73" i="1"/>
  <c r="AB87" i="1" l="1"/>
  <c r="Z106" i="1" l="1"/>
  <c r="Z107" i="1"/>
  <c r="Z108" i="1"/>
  <c r="Z109" i="1"/>
  <c r="Z110" i="1"/>
  <c r="Z111" i="1"/>
  <c r="Z112" i="1"/>
  <c r="Z113" i="1"/>
  <c r="Z114" i="1"/>
  <c r="Z115" i="1"/>
  <c r="Z105" i="1"/>
  <c r="Z104" i="1"/>
  <c r="G117" i="1" l="1"/>
  <c r="Z73" i="1" l="1"/>
  <c r="I87" i="1" l="1"/>
  <c r="AC104" i="1" l="1"/>
  <c r="AC105" i="1"/>
  <c r="AC107" i="1"/>
  <c r="AC108" i="1"/>
  <c r="AC109" i="1"/>
  <c r="AC110" i="1"/>
  <c r="AC111" i="1"/>
  <c r="AC113" i="1"/>
  <c r="AC114" i="1"/>
  <c r="AC117" i="1"/>
  <c r="AC116" i="1"/>
  <c r="AC115" i="1"/>
  <c r="I117" i="1" l="1"/>
  <c r="I103" i="1"/>
  <c r="Z117" i="1" l="1"/>
  <c r="AC88" i="1" l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G103" i="1" l="1"/>
  <c r="AC102" i="1"/>
  <c r="AC101" i="1"/>
  <c r="Z101" i="1"/>
  <c r="I116" i="1"/>
  <c r="I102" i="1"/>
  <c r="Z116" i="1" l="1"/>
  <c r="Z102" i="1"/>
  <c r="AC103" i="1"/>
  <c r="Z88" i="1" l="1"/>
  <c r="G87" i="1"/>
  <c r="N121" i="1" l="1"/>
  <c r="R121" i="1"/>
  <c r="S121" i="1"/>
  <c r="Q121" i="1"/>
  <c r="P121" i="1"/>
  <c r="L121" i="1"/>
  <c r="O121" i="1"/>
  <c r="M121" i="1"/>
  <c r="AC87" i="1"/>
  <c r="T121" i="1" l="1"/>
  <c r="Z94" i="1"/>
  <c r="Z90" i="1"/>
  <c r="Z99" i="1" l="1"/>
  <c r="Z100" i="1"/>
  <c r="Z103" i="1"/>
  <c r="G12" i="3" l="1"/>
  <c r="Z98" i="1"/>
  <c r="Z89" i="1"/>
  <c r="Z91" i="1"/>
  <c r="Z92" i="1"/>
  <c r="Z93" i="1"/>
  <c r="Z95" i="1"/>
  <c r="Z96" i="1"/>
  <c r="Z97" i="1"/>
  <c r="G10" i="3" l="1"/>
  <c r="G11" i="3"/>
  <c r="Z87" i="1" l="1"/>
  <c r="G15" i="3" l="1"/>
  <c r="G20" i="3" l="1"/>
  <c r="G16" i="3"/>
</calcChain>
</file>

<file path=xl/sharedStrings.xml><?xml version="1.0" encoding="utf-8"?>
<sst xmlns="http://schemas.openxmlformats.org/spreadsheetml/2006/main" count="636" uniqueCount="270">
  <si>
    <t>Content</t>
  </si>
  <si>
    <t>Climbing Holds</t>
  </si>
  <si>
    <t>Macros</t>
  </si>
  <si>
    <t>Terms and Conditions</t>
  </si>
  <si>
    <t>Billing Adress / Shipping Adress</t>
  </si>
  <si>
    <t>Order Overview</t>
  </si>
  <si>
    <t>Company Name</t>
  </si>
  <si>
    <t>Number of Sets</t>
  </si>
  <si>
    <t>Street, No.</t>
  </si>
  <si>
    <t>Number of Holds</t>
  </si>
  <si>
    <t>Postal Code</t>
  </si>
  <si>
    <t>Total Weight (approx.)</t>
  </si>
  <si>
    <t>kg</t>
  </si>
  <si>
    <t>City</t>
  </si>
  <si>
    <t>Country</t>
  </si>
  <si>
    <t>VAT Ident. Number</t>
  </si>
  <si>
    <t>€</t>
  </si>
  <si>
    <t>Contact Person</t>
  </si>
  <si>
    <t>Phone Number</t>
  </si>
  <si>
    <t>E-Mail</t>
  </si>
  <si>
    <t>Assured Discount</t>
  </si>
  <si>
    <t>%</t>
  </si>
  <si>
    <t>Req. delivery date</t>
  </si>
  <si>
    <t>Discounted Net Price</t>
  </si>
  <si>
    <t>Comments</t>
  </si>
  <si>
    <t>Differing Shipping Adress</t>
  </si>
  <si>
    <t>des rabattierten Nettopreises</t>
  </si>
  <si>
    <t>Valid
2023</t>
  </si>
  <si>
    <t>Picture</t>
  </si>
  <si>
    <t>Art.No.</t>
  </si>
  <si>
    <t>Name</t>
  </si>
  <si>
    <t>Level</t>
  </si>
  <si>
    <t>Size</t>
  </si>
  <si>
    <t>Holds</t>
  </si>
  <si>
    <t>Fixation</t>
  </si>
  <si>
    <t>Price</t>
  </si>
  <si>
    <t>RAL 3020      
RED</t>
  </si>
  <si>
    <t xml:space="preserve">RAL 5015 
BLUE   </t>
  </si>
  <si>
    <t>RAL 6018 
GREEN</t>
  </si>
  <si>
    <t>RAL 1023
Yellow</t>
  </si>
  <si>
    <t>RAL 2004 Organge</t>
  </si>
  <si>
    <t>Pant. 804C (fl) ORANGE</t>
  </si>
  <si>
    <t xml:space="preserve">RAL 9005
BLACK     </t>
  </si>
  <si>
    <t>RAL 
9010
White</t>
  </si>
  <si>
    <t>RAL 4008
Purple</t>
  </si>
  <si>
    <t>Pant. 806C
(fl) PINK</t>
  </si>
  <si>
    <t>Total</t>
  </si>
  <si>
    <t>Weight</t>
  </si>
  <si>
    <t>YINGS Complete</t>
  </si>
  <si>
    <t>easy-hard</t>
  </si>
  <si>
    <t>S-XXL</t>
  </si>
  <si>
    <t>Bolt-on
Screw-on</t>
  </si>
  <si>
    <t>NEW</t>
  </si>
  <si>
    <t>FATBAT OPEN JUGS XL+</t>
  </si>
  <si>
    <t>medium</t>
  </si>
  <si>
    <t>XL+</t>
  </si>
  <si>
    <t>FATBAT JUGS XL+ Block 1</t>
  </si>
  <si>
    <t>FATBAT JUGS XL+ Block 2</t>
  </si>
  <si>
    <t>easy</t>
  </si>
  <si>
    <t>FATBAT JUGS XL+ Block 3</t>
  </si>
  <si>
    <t>FATBAT JUGS XL+ Dualtex</t>
  </si>
  <si>
    <t>FATBAT OPEN JUGS XL+ Dualtex</t>
  </si>
  <si>
    <t>hard</t>
  </si>
  <si>
    <t>FATBAT JUGS XL I</t>
  </si>
  <si>
    <t>XL</t>
  </si>
  <si>
    <t>FATBAT OPEN JUGS XL</t>
  </si>
  <si>
    <t>FATBAT JUGS XL II</t>
  </si>
  <si>
    <t>FATBAT SLOPER XL Dualtex 1</t>
  </si>
  <si>
    <t>FATBAT SLOPER XL Dualtex 2</t>
  </si>
  <si>
    <t>FATBAT OPEN JUGS XL Dualtex</t>
  </si>
  <si>
    <t>FATBAT OPEN JUG L Dualtex</t>
  </si>
  <si>
    <t>L</t>
  </si>
  <si>
    <t>FATBAT SLOPER L Dualtex</t>
  </si>
  <si>
    <t>FATBAT JUGS L</t>
  </si>
  <si>
    <t>FATBAT DIRECTION JUGS L</t>
  </si>
  <si>
    <t>FATBAT OPEN JUGS L</t>
  </si>
  <si>
    <t>FATBAT INCUT CRIMPS M</t>
  </si>
  <si>
    <t>M</t>
  </si>
  <si>
    <t>FATBAT JUGS M</t>
  </si>
  <si>
    <t>FATBAT MINI INCUT S</t>
  </si>
  <si>
    <t>S</t>
  </si>
  <si>
    <t>Screw-on</t>
  </si>
  <si>
    <t>FATBAT Hold/Foothold Spax</t>
  </si>
  <si>
    <t>hard/medium</t>
  </si>
  <si>
    <t>FATBAT Foothold Bolt</t>
  </si>
  <si>
    <t>XS-S</t>
  </si>
  <si>
    <t>Bolt-on</t>
  </si>
  <si>
    <t>FATBAT Foothold Spax</t>
  </si>
  <si>
    <t>FATBAT -hard-</t>
  </si>
  <si>
    <t>medium-hard</t>
  </si>
  <si>
    <t>XS-XL</t>
  </si>
  <si>
    <t>FATBAT -easy-</t>
  </si>
  <si>
    <t>FATBAT Complete (5%)</t>
  </si>
  <si>
    <t>BATS XXL</t>
  </si>
  <si>
    <t>medium - hard</t>
  </si>
  <si>
    <t>XXL</t>
  </si>
  <si>
    <t>BATS XL</t>
  </si>
  <si>
    <t>BATS L Dualtex</t>
  </si>
  <si>
    <t>BATS L</t>
  </si>
  <si>
    <t>Screw-on
Bolt-on</t>
  </si>
  <si>
    <t>BATS M Dualtex</t>
  </si>
  <si>
    <t>BATS M</t>
  </si>
  <si>
    <t>BATS M2</t>
  </si>
  <si>
    <t>easy - medium</t>
  </si>
  <si>
    <t>BATS S2</t>
  </si>
  <si>
    <t>BATS S</t>
  </si>
  <si>
    <t>BATS XS Footholds</t>
  </si>
  <si>
    <t>XS</t>
  </si>
  <si>
    <t>BATS XS Holds</t>
  </si>
  <si>
    <t>BATS Complete 
(ohne Dualtex)</t>
  </si>
  <si>
    <t>mixed</t>
  </si>
  <si>
    <t>XS-XXL</t>
  </si>
  <si>
    <t>BATS Complete 
(mit Dualtex)</t>
  </si>
  <si>
    <t>MACRO (next page)</t>
  </si>
  <si>
    <t>Sahara Edge XXL</t>
  </si>
  <si>
    <t>Sahara Jug XXL</t>
  </si>
  <si>
    <t xml:space="preserve"> Sahara Jug XXL II</t>
  </si>
  <si>
    <t>Sahara Sloper XL</t>
  </si>
  <si>
    <t>Sahara Sloper II XL</t>
  </si>
  <si>
    <t>Sahara Sloper III XL</t>
  </si>
  <si>
    <t>Sahara Edge XL</t>
  </si>
  <si>
    <t>Sahara Jug XL</t>
  </si>
  <si>
    <t>Sahara Jug XL II</t>
  </si>
  <si>
    <t>Sahara Sloper L I</t>
  </si>
  <si>
    <t>Sahara Sloper L II</t>
  </si>
  <si>
    <t>Sahara Sloper L III</t>
  </si>
  <si>
    <t>Sahara Edge L</t>
  </si>
  <si>
    <t>Sahara Jug L</t>
  </si>
  <si>
    <t>Sahara Jug L II</t>
  </si>
  <si>
    <t>Sahara Crimpy Ledge L</t>
  </si>
  <si>
    <t>Sahara Crimpy Ledge L II</t>
  </si>
  <si>
    <t>Sahara Crimps M</t>
  </si>
  <si>
    <t>Sahara Crimps M II</t>
  </si>
  <si>
    <t>Sahara Footholds S I</t>
  </si>
  <si>
    <t>Sahara Footholds S II</t>
  </si>
  <si>
    <t>Sahara Juggy Complete</t>
  </si>
  <si>
    <t>easy-medium</t>
  </si>
  <si>
    <t>Bold-on
Screw-on</t>
  </si>
  <si>
    <t>Sahara Sloper Complete</t>
  </si>
  <si>
    <t>Sahara Complete</t>
  </si>
  <si>
    <t>Mixed</t>
  </si>
  <si>
    <t>Geo Ledges L-XL</t>
  </si>
  <si>
    <t>L - XL</t>
  </si>
  <si>
    <t>Geo Crimps L</t>
  </si>
  <si>
    <t>Geo Crimps L2</t>
  </si>
  <si>
    <t>Geo Crimps M-L</t>
  </si>
  <si>
    <t>medium
hard</t>
  </si>
  <si>
    <t>M-L</t>
  </si>
  <si>
    <t>Geo Crimps M-L2</t>
  </si>
  <si>
    <t>Geo Crimps M</t>
  </si>
  <si>
    <t>Geo Crimps M2</t>
  </si>
  <si>
    <t>Geo Edges S-M</t>
  </si>
  <si>
    <t>S-M</t>
  </si>
  <si>
    <t>Geo Crimpy Ledges S-M</t>
  </si>
  <si>
    <t>Geo Crimpy Ledges S2</t>
  </si>
  <si>
    <t>Geo Crimps S</t>
  </si>
  <si>
    <t>Geo Footholds Bolt</t>
  </si>
  <si>
    <t>Geo Footholds Spax</t>
  </si>
  <si>
    <t>Geo Complete</t>
  </si>
  <si>
    <t>XS-L</t>
  </si>
  <si>
    <t>Moon Edge XL</t>
  </si>
  <si>
    <t>Moon 
Sloper-Crimp L-XL</t>
  </si>
  <si>
    <t>L-XL</t>
  </si>
  <si>
    <t>Moon Jugs L</t>
  </si>
  <si>
    <t>Moon Sloper  L-XL</t>
  </si>
  <si>
    <t>Moon Pinches L2</t>
  </si>
  <si>
    <t>Moon Edges L</t>
  </si>
  <si>
    <t>Moon Jugs M-L2</t>
  </si>
  <si>
    <t>Moon Jugs M-L</t>
  </si>
  <si>
    <t>S-L</t>
  </si>
  <si>
    <t>Moon 
Crimpy-Pinches M-L</t>
  </si>
  <si>
    <t>Moon Crimps S-M</t>
  </si>
  <si>
    <t>Moon Crimps S-M2</t>
  </si>
  <si>
    <t>Moon Footholds Bolt</t>
  </si>
  <si>
    <t xml:space="preserve">Bolt-on
</t>
  </si>
  <si>
    <t>Moon Footholds Spax</t>
  </si>
  <si>
    <t>Scrow-on</t>
  </si>
  <si>
    <t>Moon Crinch Complete</t>
  </si>
  <si>
    <t>S-XL</t>
  </si>
  <si>
    <t>Moon Juggy Complete</t>
  </si>
  <si>
    <t>medium -
hard</t>
  </si>
  <si>
    <t xml:space="preserve">Moon Complete </t>
  </si>
  <si>
    <t>Fullmoon Jug XL</t>
  </si>
  <si>
    <t xml:space="preserve">easy </t>
  </si>
  <si>
    <t>Fullmoon Sloper XL</t>
  </si>
  <si>
    <t>Fullmoon Crimps L-XL</t>
  </si>
  <si>
    <t>Fullmoon Sloper L</t>
  </si>
  <si>
    <t>Fullmoon Jugs L</t>
  </si>
  <si>
    <t>Fullmoon Sloper M-L</t>
  </si>
  <si>
    <t>Fullmoon Jugs M-L</t>
  </si>
  <si>
    <t>Fullmoon Jugs M</t>
  </si>
  <si>
    <t>Fullmoon Crimps M</t>
  </si>
  <si>
    <t>Fullmoon Footholds Bolt S</t>
  </si>
  <si>
    <t>Fullmoon Footholds Spax XS</t>
  </si>
  <si>
    <t>Fullmoon Juggy Complete</t>
  </si>
  <si>
    <t>XS - XL</t>
  </si>
  <si>
    <t>Fullmoon Sloper Complete</t>
  </si>
  <si>
    <t>Fullmoon Complete</t>
  </si>
  <si>
    <t>POLYBOARD SET</t>
  </si>
  <si>
    <t>POLYBOARD</t>
  </si>
  <si>
    <t>-</t>
  </si>
  <si>
    <t>Total Sets</t>
  </si>
  <si>
    <t>Total Holds</t>
  </si>
  <si>
    <t>PLEASE NOTE: Prices are excluding VAT, shipping and export/ import charges.  Payment before production.  Orders to: kate.gripz@gmail.com</t>
  </si>
  <si>
    <t>Total value</t>
  </si>
  <si>
    <t>Total weight in kg:</t>
  </si>
  <si>
    <t>Total inc. standard 10% discount</t>
  </si>
  <si>
    <t>Back to Conclusion</t>
  </si>
  <si>
    <t>Click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</si>
  <si>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</si>
  <si>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</si>
  <si>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</si>
  <si>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</si>
  <si>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</si>
  <si>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</si>
  <si>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</si>
  <si>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</si>
  <si>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</si>
  <si>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</si>
  <si>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</si>
  <si>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Luminous Yellow</t>
  </si>
  <si>
    <t xml:space="preserve">Luminous Orange </t>
  </si>
  <si>
    <t>Luminous Pink</t>
  </si>
  <si>
    <t>Luminous Green</t>
  </si>
  <si>
    <t>Length</t>
  </si>
  <si>
    <t>FULLTEX                                  FULLTEX</t>
  </si>
  <si>
    <t>PT.VM.00001</t>
  </si>
  <si>
    <t>MACRO BAT 1</t>
  </si>
  <si>
    <t>PT.VM.00002</t>
  </si>
  <si>
    <t>MACRO BAT 2</t>
  </si>
  <si>
    <t>PT.VM.00003</t>
  </si>
  <si>
    <t>MACRO BAT 3</t>
  </si>
  <si>
    <t>PT.VM.00004</t>
  </si>
  <si>
    <t>MACRO BAT 4</t>
  </si>
  <si>
    <t>PT.VM.00005</t>
  </si>
  <si>
    <t>MACRO BAT 5</t>
  </si>
  <si>
    <t>PT.VM.00006</t>
  </si>
  <si>
    <t>MACRO BAT 6</t>
  </si>
  <si>
    <t>PT.VM.00007</t>
  </si>
  <si>
    <t>MACRO BAT 7</t>
  </si>
  <si>
    <t>PT.VM.00008</t>
  </si>
  <si>
    <t>MACRO BAT 8</t>
  </si>
  <si>
    <t>10124</t>
  </si>
  <si>
    <t>10125</t>
  </si>
  <si>
    <t>10127</t>
  </si>
  <si>
    <t>10129</t>
  </si>
  <si>
    <t>10130</t>
  </si>
  <si>
    <t>10139</t>
  </si>
  <si>
    <t>10131</t>
  </si>
  <si>
    <t>10140</t>
  </si>
  <si>
    <t>10132</t>
  </si>
  <si>
    <t>10133</t>
  </si>
  <si>
    <t>10134</t>
  </si>
  <si>
    <t>10135</t>
  </si>
  <si>
    <t>10136</t>
  </si>
  <si>
    <t>10137</t>
  </si>
  <si>
    <t>10138</t>
  </si>
  <si>
    <t xml:space="preserve">DUALTEX                                                DUALTEX  </t>
  </si>
  <si>
    <t>PT.VM.00009</t>
  </si>
  <si>
    <t>PT.VM.00010</t>
  </si>
  <si>
    <t>PT.VM.00011</t>
  </si>
  <si>
    <t>PT.VM.00012</t>
  </si>
  <si>
    <t>PT.VM.00013</t>
  </si>
  <si>
    <t>PT.VM.00014</t>
  </si>
  <si>
    <t>PT.VM.00015</t>
  </si>
  <si>
    <t>PT.VM.00016</t>
  </si>
  <si>
    <t>MACRO BATS
Complete</t>
  </si>
  <si>
    <t xml:space="preserve">MACRO BATS
Complete Dualtex </t>
  </si>
  <si>
    <t>Back to Overview</t>
  </si>
  <si>
    <t>TOTAL inc. standard 10% 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</si>
</sst>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-* #,##0\ &quot;€&quot;_-;\-* #,##0\ &quot;€&quot;_-;_-* &quot;-&quot;??\ &quot;€&quot;_-;_-@_-"/>
    <numFmt numFmtId="166" formatCode="&quot;£&quot;#,##0.00"/>
  </numFmts>
  <fonts count="3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b/>
      <sz val="10"/>
      <color theme="0"/>
      <name val="Futura Lt BT"/>
      <family val="2"/>
    </font>
    <font>
      <sz val="16"/>
      <color theme="1"/>
      <name val="Futura Lt BT"/>
      <family val="2"/>
    </font>
    <font>
      <b/>
      <sz val="10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8"/>
      <color theme="1"/>
      <name val="Futura Lt BT"/>
      <family val="2"/>
    </font>
    <font>
      <b/>
      <u/>
      <sz val="11"/>
      <color theme="10"/>
      <name val="Futura Lt BT"/>
      <family val="2"/>
    </font>
    <font>
      <b/>
      <sz val="18"/>
      <color theme="1"/>
      <name val="Futura Lt BT"/>
      <family val="2"/>
    </font>
    <font>
      <b/>
      <sz val="22"/>
      <color theme="1"/>
      <name val="Futura Lt BT"/>
      <family val="2"/>
    </font>
    <font>
      <b/>
      <sz val="10"/>
      <color rgb="FF00B050"/>
      <name val="Futura Lt BT"/>
      <family val="2"/>
    </font>
    <font>
      <sz val="11"/>
      <color rgb="FF00B050"/>
      <name val="Calibri"/>
      <family val="2"/>
      <scheme val="minor"/>
    </font>
    <font>
      <b/>
      <sz val="9"/>
      <color theme="0" tint="-4.9989318521683403E-2"/>
      <name val="Futura Lt BT"/>
      <family val="2"/>
    </font>
    <font>
      <b/>
      <sz val="11"/>
      <color theme="1"/>
      <name val="Futura Lt BT"/>
    </font>
    <font>
      <sz val="16"/>
      <color theme="1"/>
      <name val="Futura Lt BT"/>
    </font>
    <font>
      <b/>
      <sz val="14"/>
      <color theme="1"/>
      <name val="Futura Lt BT"/>
    </font>
    <font>
      <b/>
      <sz val="12"/>
      <color theme="1"/>
      <name val="Futura Lt BT"/>
    </font>
    <font>
      <sz val="11"/>
      <color theme="1"/>
      <name val="Futura Lt BT"/>
    </font>
  </fonts>
  <fills count="32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7B528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008B29"/>
        <bgColor indexed="64"/>
      </patternFill>
    </fill>
    <fill>
      <patternFill patternType="solid">
        <fgColor rgb="FF70452A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1ECE1"/>
        <bgColor indexed="64"/>
      </patternFill>
    </fill>
    <fill>
      <patternFill patternType="solid">
        <fgColor rgb="FFFF4D06"/>
        <bgColor indexed="64"/>
      </patternFill>
    </fill>
    <fill>
      <patternFill patternType="solid">
        <fgColor rgb="FFE90596"/>
        <bgColor indexed="64"/>
      </patternFill>
    </fill>
    <fill>
      <patternFill patternType="solid">
        <fgColor rgb="FFAADB1E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FC7124"/>
        <bgColor indexed="64"/>
      </patternFill>
    </fill>
    <fill>
      <patternFill patternType="solid">
        <fgColor rgb="FFFF9933"/>
        <bgColor indexed="64"/>
      </patternFill>
    </fill>
  </fills>
  <borders count="219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medium">
        <color indexed="64"/>
      </bottom>
      <diagonal/>
    </border>
    <border>
      <left/>
      <right style="thin">
        <color rgb="FFA2CF83"/>
      </right>
      <top/>
      <bottom style="medium">
        <color indexed="64"/>
      </bottom>
      <diagonal/>
    </border>
    <border>
      <left/>
      <right style="thin">
        <color rgb="FF92D050"/>
      </right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/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/>
      <diagonal/>
    </border>
    <border>
      <left style="thin">
        <color rgb="FF92D050"/>
      </left>
      <right style="medium">
        <color indexed="64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medium">
        <color indexed="64"/>
      </right>
      <top style="thin">
        <color rgb="FFA2CF83"/>
      </top>
      <bottom/>
      <diagonal/>
    </border>
    <border>
      <left style="thin">
        <color rgb="FF92D050"/>
      </left>
      <right style="medium">
        <color indexed="64"/>
      </right>
      <top style="thin">
        <color rgb="FF92D050"/>
      </top>
      <bottom style="thin">
        <color rgb="FFA2CF83"/>
      </bottom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/>
      <bottom style="thin">
        <color rgb="FF92D050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 style="medium">
        <color theme="1"/>
      </top>
      <bottom style="thin">
        <color rgb="FFA2CF83"/>
      </bottom>
      <diagonal/>
    </border>
    <border>
      <left style="medium">
        <color theme="1"/>
      </left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/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/>
      <top style="thin">
        <color rgb="FFA2CF83"/>
      </top>
      <bottom/>
      <diagonal/>
    </border>
    <border>
      <left style="thin">
        <color rgb="FFA2CF8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A2CF83"/>
      </left>
      <right style="thin">
        <color rgb="FF92D050"/>
      </right>
      <top/>
      <bottom/>
      <diagonal/>
    </border>
    <border>
      <left/>
      <right style="thin">
        <color rgb="FFA2CF83"/>
      </right>
      <top/>
      <bottom/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A2CF83"/>
      </right>
      <top/>
      <bottom style="thin">
        <color rgb="FFA2CF83"/>
      </bottom>
      <diagonal/>
    </border>
    <border>
      <left/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thin">
        <color rgb="FF92D050"/>
      </right>
      <top/>
      <bottom style="thin">
        <color rgb="FFA2CF83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thin">
        <color rgb="FF92D050"/>
      </left>
      <right/>
      <top/>
      <bottom/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thin">
        <color rgb="FFA2CF83"/>
      </left>
      <right style="thin">
        <color rgb="FFA2CF83"/>
      </right>
      <top/>
      <bottom/>
      <diagonal/>
    </border>
    <border>
      <left style="medium">
        <color theme="1"/>
      </left>
      <right style="dashDot">
        <color indexed="64"/>
      </right>
      <top/>
      <bottom/>
      <diagonal/>
    </border>
    <border>
      <left style="thin">
        <color rgb="FFA2CF83"/>
      </left>
      <right style="medium">
        <color indexed="64"/>
      </right>
      <top/>
      <bottom style="medium">
        <color indexed="64"/>
      </bottom>
      <diagonal/>
    </border>
    <border>
      <left style="thin">
        <color rgb="FFA2CF83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theme="1"/>
      </right>
      <top/>
      <bottom style="thin">
        <color rgb="FF92D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rgb="FFA2CF83"/>
      </top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 style="thin">
        <color rgb="FFA2CF83"/>
      </bottom>
      <diagonal/>
    </border>
    <border>
      <left style="thin">
        <color rgb="FFA2CF83"/>
      </left>
      <right style="thin">
        <color rgb="FFA2CF83"/>
      </right>
      <top/>
      <bottom style="thin">
        <color rgb="FFA2CF83"/>
      </bottom>
      <diagonal/>
    </border>
    <border>
      <left/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theme="1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/>
      <bottom style="medium">
        <color theme="1"/>
      </bottom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A2CF83"/>
      </left>
      <right style="medium">
        <color theme="1"/>
      </right>
      <top/>
      <bottom style="thin">
        <color rgb="FFA2CF83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/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/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/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/>
      <diagonal/>
    </border>
    <border>
      <left style="medium">
        <color indexed="64"/>
      </left>
      <right style="thin">
        <color rgb="FFA2CF83"/>
      </right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 style="dashDot">
        <color indexed="64"/>
      </top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/>
      <right style="thin">
        <color rgb="FFA2CF83"/>
      </right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theme="1"/>
      </bottom>
      <diagonal/>
    </border>
    <border>
      <left style="dashDot">
        <color indexed="64"/>
      </left>
      <right/>
      <top/>
      <bottom style="dashDot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theme="1"/>
      </bottom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medium">
        <color indexed="64"/>
      </top>
      <bottom style="thin">
        <color rgb="FFA2CF83"/>
      </bottom>
      <diagonal/>
    </border>
    <border>
      <left/>
      <right style="thin">
        <color rgb="FFA2CF83"/>
      </right>
      <top style="medium">
        <color indexed="64"/>
      </top>
      <bottom style="thin">
        <color rgb="FFA2CF83"/>
      </bottom>
      <diagonal/>
    </border>
    <border>
      <left/>
      <right style="thin">
        <color rgb="FF92D050"/>
      </right>
      <top style="medium">
        <color indexed="64"/>
      </top>
      <bottom/>
      <diagonal/>
    </border>
    <border>
      <left style="thin">
        <color rgb="FF92D050"/>
      </left>
      <right style="thin">
        <color rgb="FF92D050"/>
      </right>
      <top style="medium">
        <color indexed="64"/>
      </top>
      <bottom style="thin">
        <color rgb="FFA2CF83"/>
      </bottom>
      <diagonal/>
    </border>
    <border>
      <left style="thin">
        <color rgb="FF92D050"/>
      </left>
      <right style="medium">
        <color indexed="64"/>
      </right>
      <top style="medium">
        <color indexed="64"/>
      </top>
      <bottom/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medium">
        <color indexed="64"/>
      </bottom>
      <diagonal/>
    </border>
    <border>
      <left style="dashDot">
        <color indexed="64"/>
      </left>
      <right/>
      <top style="dashDot">
        <color theme="1"/>
      </top>
      <bottom style="medium">
        <color indexed="64"/>
      </bottom>
      <diagonal/>
    </border>
    <border>
      <left style="thin">
        <color rgb="FF92D050"/>
      </left>
      <right style="thin">
        <color rgb="FFA2CF83"/>
      </right>
      <top/>
      <bottom/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medium">
        <color indexed="64"/>
      </bottom>
      <diagonal/>
    </border>
    <border>
      <left style="thin">
        <color rgb="FFA2CF83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A2CF83"/>
      </right>
      <top style="medium">
        <color indexed="64"/>
      </top>
      <bottom style="medium">
        <color indexed="64"/>
      </bottom>
      <diagonal/>
    </border>
    <border>
      <left/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/>
      <bottom style="dashDot">
        <color theme="1"/>
      </bottom>
      <diagonal/>
    </border>
    <border>
      <left/>
      <right style="dashDot">
        <color theme="1"/>
      </right>
      <top/>
      <bottom style="medium">
        <color indexed="64"/>
      </bottom>
      <diagonal/>
    </border>
    <border>
      <left/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indexed="64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 style="medium">
        <color theme="1"/>
      </right>
      <top style="thin">
        <color rgb="FF92D050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dashDot">
        <color theme="1"/>
      </right>
      <top/>
      <bottom style="medium">
        <color indexed="64"/>
      </bottom>
      <diagonal/>
    </border>
    <border>
      <left/>
      <right style="thin">
        <color rgb="FF92D050"/>
      </right>
      <top style="medium">
        <color indexed="64"/>
      </top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medium">
        <color indexed="64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2D050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92D050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rgb="FF92D050"/>
      </right>
      <top style="medium">
        <color indexed="64"/>
      </top>
      <bottom/>
      <diagonal/>
    </border>
    <border>
      <left style="medium">
        <color theme="1"/>
      </left>
      <right style="thin">
        <color rgb="FF92D050"/>
      </right>
      <top/>
      <bottom/>
      <diagonal/>
    </border>
    <border>
      <left style="medium">
        <color theme="1"/>
      </left>
      <right style="thin">
        <color rgb="FF92D050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 style="medium">
        <color theme="1"/>
      </top>
      <bottom/>
      <diagonal/>
    </border>
    <border>
      <left style="medium">
        <color indexed="64"/>
      </left>
      <right style="thin">
        <color rgb="FFA2CF83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550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center" vertical="center"/>
    </xf>
    <xf numFmtId="0" fontId="3" fillId="7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3" fillId="7" borderId="30" xfId="0" applyFont="1" applyFill="1" applyBorder="1" applyAlignment="1">
      <alignment horizontal="center" vertical="center"/>
    </xf>
    <xf numFmtId="0" fontId="3" fillId="7" borderId="31" xfId="0" applyFont="1" applyFill="1" applyBorder="1" applyAlignment="1">
      <alignment horizontal="center" vertical="center"/>
    </xf>
    <xf numFmtId="0" fontId="3" fillId="7" borderId="3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1" fillId="7" borderId="0" xfId="0" applyFont="1" applyFill="1" applyAlignment="1">
      <alignment horizontal="center"/>
    </xf>
    <xf numFmtId="0" fontId="5" fillId="7" borderId="45" xfId="0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/>
    <xf numFmtId="0" fontId="4" fillId="7" borderId="0" xfId="0" applyFont="1" applyFill="1"/>
    <xf numFmtId="0" fontId="12" fillId="7" borderId="0" xfId="0" applyFont="1" applyFill="1"/>
    <xf numFmtId="0" fontId="11" fillId="7" borderId="0" xfId="0" applyFont="1" applyFill="1"/>
    <xf numFmtId="0" fontId="5" fillId="7" borderId="0" xfId="0" applyFont="1" applyFill="1"/>
    <xf numFmtId="0" fontId="6" fillId="7" borderId="0" xfId="0" applyFont="1" applyFill="1"/>
    <xf numFmtId="0" fontId="15" fillId="7" borderId="0" xfId="0" applyFont="1" applyFill="1"/>
    <xf numFmtId="0" fontId="14" fillId="7" borderId="0" xfId="0" applyFont="1" applyFill="1"/>
    <xf numFmtId="0" fontId="14" fillId="7" borderId="0" xfId="0" applyFont="1" applyFill="1" applyAlignment="1">
      <alignment horizontal="center" vertical="center"/>
    </xf>
    <xf numFmtId="1" fontId="4" fillId="12" borderId="46" xfId="0" applyNumberFormat="1" applyFont="1" applyFill="1" applyBorder="1" applyAlignment="1">
      <alignment horizontal="center" vertical="center"/>
    </xf>
    <xf numFmtId="1" fontId="4" fillId="11" borderId="47" xfId="0" applyNumberFormat="1" applyFont="1" applyFill="1" applyBorder="1" applyAlignment="1">
      <alignment horizontal="center" vertical="center"/>
    </xf>
    <xf numFmtId="1" fontId="4" fillId="10" borderId="47" xfId="0" applyNumberFormat="1" applyFont="1" applyFill="1" applyBorder="1" applyAlignment="1">
      <alignment horizontal="center" vertical="center"/>
    </xf>
    <xf numFmtId="1" fontId="10" fillId="14" borderId="47" xfId="0" applyNumberFormat="1" applyFont="1" applyFill="1" applyBorder="1" applyAlignment="1">
      <alignment horizontal="center" vertical="center"/>
    </xf>
    <xf numFmtId="1" fontId="6" fillId="3" borderId="47" xfId="0" applyNumberFormat="1" applyFont="1" applyFill="1" applyBorder="1" applyAlignment="1">
      <alignment horizontal="center" vertical="center"/>
    </xf>
    <xf numFmtId="1" fontId="4" fillId="9" borderId="49" xfId="0" applyNumberFormat="1" applyFont="1" applyFill="1" applyBorder="1" applyAlignment="1">
      <alignment horizontal="center" vertical="center"/>
    </xf>
    <xf numFmtId="1" fontId="4" fillId="11" borderId="81" xfId="0" applyNumberFormat="1" applyFont="1" applyFill="1" applyBorder="1" applyAlignment="1">
      <alignment horizontal="center" vertical="center"/>
    </xf>
    <xf numFmtId="1" fontId="4" fillId="10" borderId="81" xfId="0" applyNumberFormat="1" applyFont="1" applyFill="1" applyBorder="1" applyAlignment="1">
      <alignment horizontal="center" vertical="center"/>
    </xf>
    <xf numFmtId="1" fontId="10" fillId="14" borderId="81" xfId="0" applyNumberFormat="1" applyFont="1" applyFill="1" applyBorder="1" applyAlignment="1">
      <alignment horizontal="center" vertical="center"/>
    </xf>
    <xf numFmtId="1" fontId="6" fillId="3" borderId="81" xfId="0" applyNumberFormat="1" applyFont="1" applyFill="1" applyBorder="1" applyAlignment="1">
      <alignment horizontal="center" vertical="center"/>
    </xf>
    <xf numFmtId="1" fontId="4" fillId="9" borderId="82" xfId="0" applyNumberFormat="1" applyFont="1" applyFill="1" applyBorder="1" applyAlignment="1">
      <alignment horizontal="center" vertical="center"/>
    </xf>
    <xf numFmtId="0" fontId="3" fillId="7" borderId="101" xfId="0" applyFont="1" applyFill="1" applyBorder="1" applyAlignment="1">
      <alignment horizontal="center" vertical="center"/>
    </xf>
    <xf numFmtId="0" fontId="3" fillId="7" borderId="102" xfId="0" applyFont="1" applyFill="1" applyBorder="1" applyAlignment="1">
      <alignment horizontal="center" vertical="center"/>
    </xf>
    <xf numFmtId="0" fontId="3" fillId="7" borderId="103" xfId="0" applyFont="1" applyFill="1" applyBorder="1" applyAlignment="1">
      <alignment horizontal="center" vertical="center"/>
    </xf>
    <xf numFmtId="1" fontId="4" fillId="7" borderId="111" xfId="0" applyNumberFormat="1" applyFont="1" applyFill="1" applyBorder="1" applyAlignment="1">
      <alignment horizontal="center" vertical="center"/>
    </xf>
    <xf numFmtId="1" fontId="4" fillId="7" borderId="112" xfId="0" applyNumberFormat="1" applyFont="1" applyFill="1" applyBorder="1" applyAlignment="1">
      <alignment horizontal="center" vertical="center"/>
    </xf>
    <xf numFmtId="0" fontId="3" fillId="7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9" xfId="0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3" fillId="7" borderId="138" xfId="0" applyFont="1" applyFill="1" applyBorder="1" applyAlignment="1">
      <alignment horizontal="center" vertical="center"/>
    </xf>
    <xf numFmtId="0" fontId="3" fillId="7" borderId="92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2" fontId="12" fillId="7" borderId="0" xfId="0" applyNumberFormat="1" applyFont="1" applyFill="1"/>
    <xf numFmtId="0" fontId="14" fillId="0" borderId="0" xfId="0" applyFont="1"/>
    <xf numFmtId="2" fontId="6" fillId="7" borderId="0" xfId="0" applyNumberFormat="1" applyFont="1" applyFill="1"/>
    <xf numFmtId="0" fontId="0" fillId="7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165" fontId="0" fillId="7" borderId="0" xfId="0" applyNumberFormat="1" applyFill="1"/>
    <xf numFmtId="1" fontId="6" fillId="17" borderId="111" xfId="0" applyNumberFormat="1" applyFont="1" applyFill="1" applyBorder="1" applyAlignment="1">
      <alignment horizontal="center" vertical="center"/>
    </xf>
    <xf numFmtId="1" fontId="6" fillId="17" borderId="112" xfId="0" applyNumberFormat="1" applyFont="1" applyFill="1" applyBorder="1" applyAlignment="1">
      <alignment horizontal="center" vertical="center"/>
    </xf>
    <xf numFmtId="0" fontId="17" fillId="7" borderId="0" xfId="4" applyFill="1" applyBorder="1" applyAlignment="1" applyProtection="1">
      <protection locked="0"/>
    </xf>
    <xf numFmtId="0" fontId="4" fillId="7" borderId="0" xfId="0" applyFont="1" applyFill="1" applyProtection="1">
      <protection locked="0"/>
    </xf>
    <xf numFmtId="0" fontId="17" fillId="7" borderId="0" xfId="4" applyFill="1" applyBorder="1"/>
    <xf numFmtId="0" fontId="3" fillId="7" borderId="173" xfId="0" applyFont="1" applyFill="1" applyBorder="1" applyAlignment="1">
      <alignment horizontal="center" vertical="center"/>
    </xf>
    <xf numFmtId="165" fontId="0" fillId="7" borderId="0" xfId="0" applyNumberForma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6" fillId="7" borderId="0" xfId="0" applyFont="1" applyFill="1" applyAlignment="1">
      <alignment horizontal="center" vertical="center"/>
    </xf>
    <xf numFmtId="2" fontId="14" fillId="7" borderId="0" xfId="0" applyNumberFormat="1" applyFont="1" applyFill="1" applyAlignment="1">
      <alignment horizontal="center" vertical="center"/>
    </xf>
    <xf numFmtId="1" fontId="4" fillId="30" borderId="46" xfId="0" applyNumberFormat="1" applyFont="1" applyFill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2" fillId="0" borderId="0" xfId="0" applyFont="1"/>
    <xf numFmtId="0" fontId="13" fillId="7" borderId="0" xfId="0" applyFont="1" applyFill="1" applyAlignment="1" applyProtection="1">
      <alignment horizontal="center"/>
      <protection locked="0"/>
    </xf>
    <xf numFmtId="0" fontId="30" fillId="7" borderId="0" xfId="0" applyFont="1" applyFill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/>
      <protection locked="0"/>
    </xf>
    <xf numFmtId="1" fontId="4" fillId="30" borderId="196" xfId="0" applyNumberFormat="1" applyFont="1" applyFill="1" applyBorder="1" applyAlignment="1">
      <alignment horizontal="center" vertical="center"/>
    </xf>
    <xf numFmtId="1" fontId="6" fillId="31" borderId="47" xfId="0" applyNumberFormat="1" applyFont="1" applyFill="1" applyBorder="1" applyAlignment="1">
      <alignment horizontal="center" vertical="center"/>
    </xf>
    <xf numFmtId="1" fontId="6" fillId="31" borderId="81" xfId="0" applyNumberFormat="1" applyFont="1" applyFill="1" applyBorder="1" applyAlignment="1">
      <alignment horizontal="center" vertical="center"/>
    </xf>
    <xf numFmtId="0" fontId="30" fillId="7" borderId="2" xfId="0" applyFont="1" applyFill="1" applyBorder="1" applyAlignment="1" applyProtection="1">
      <alignment horizontal="center" vertical="center"/>
      <protection locked="0"/>
    </xf>
    <xf numFmtId="0" fontId="3" fillId="7" borderId="174" xfId="0" applyFont="1" applyFill="1" applyBorder="1" applyAlignment="1">
      <alignment horizontal="center" vertical="center"/>
    </xf>
    <xf numFmtId="0" fontId="30" fillId="7" borderId="173" xfId="0" applyFont="1" applyFill="1" applyBorder="1" applyAlignment="1" applyProtection="1">
      <alignment horizontal="center" vertical="center"/>
      <protection locked="0"/>
    </xf>
    <xf numFmtId="0" fontId="3" fillId="7" borderId="171" xfId="0" applyFont="1" applyFill="1" applyBorder="1" applyAlignment="1">
      <alignment horizontal="center" vertical="center"/>
    </xf>
    <xf numFmtId="164" fontId="0" fillId="7" borderId="0" xfId="0" applyNumberFormat="1" applyFill="1" applyAlignment="1">
      <alignment horizontal="center" vertical="center"/>
    </xf>
    <xf numFmtId="0" fontId="21" fillId="7" borderId="0" xfId="0" applyFont="1" applyFill="1" applyAlignment="1">
      <alignment horizontal="center" wrapText="1"/>
    </xf>
    <xf numFmtId="0" fontId="31" fillId="7" borderId="0" xfId="0" applyFont="1" applyFill="1" applyAlignment="1">
      <alignment horizontal="center" vertical="center"/>
    </xf>
    <xf numFmtId="0" fontId="7" fillId="2" borderId="174" xfId="0" applyFont="1" applyFill="1" applyBorder="1" applyAlignment="1">
      <alignment horizontal="center" wrapText="1"/>
    </xf>
    <xf numFmtId="0" fontId="7" fillId="4" borderId="173" xfId="0" applyFont="1" applyFill="1" applyBorder="1" applyAlignment="1">
      <alignment horizontal="center" wrapText="1"/>
    </xf>
    <xf numFmtId="0" fontId="7" fillId="5" borderId="173" xfId="0" applyFont="1" applyFill="1" applyBorder="1" applyAlignment="1">
      <alignment horizontal="center" wrapText="1"/>
    </xf>
    <xf numFmtId="0" fontId="9" fillId="13" borderId="173" xfId="0" applyFont="1" applyFill="1" applyBorder="1" applyAlignment="1">
      <alignment horizontal="center" wrapText="1"/>
    </xf>
    <xf numFmtId="0" fontId="7" fillId="31" borderId="173" xfId="0" applyFont="1" applyFill="1" applyBorder="1" applyAlignment="1">
      <alignment horizontal="center" wrapText="1"/>
    </xf>
    <xf numFmtId="0" fontId="32" fillId="30" borderId="173" xfId="0" applyFont="1" applyFill="1" applyBorder="1" applyAlignment="1">
      <alignment horizontal="center" wrapText="1"/>
    </xf>
    <xf numFmtId="0" fontId="7" fillId="6" borderId="173" xfId="0" applyFont="1" applyFill="1" applyBorder="1" applyAlignment="1">
      <alignment horizontal="center" wrapText="1"/>
    </xf>
    <xf numFmtId="0" fontId="16" fillId="15" borderId="173" xfId="0" applyFont="1" applyFill="1" applyBorder="1" applyAlignment="1">
      <alignment horizontal="center" wrapText="1"/>
    </xf>
    <xf numFmtId="0" fontId="7" fillId="16" borderId="173" xfId="0" applyFont="1" applyFill="1" applyBorder="1" applyAlignment="1">
      <alignment horizontal="center" wrapText="1"/>
    </xf>
    <xf numFmtId="0" fontId="32" fillId="8" borderId="171" xfId="0" applyFont="1" applyFill="1" applyBorder="1" applyAlignment="1">
      <alignment horizontal="center" wrapText="1"/>
    </xf>
    <xf numFmtId="0" fontId="3" fillId="7" borderId="92" xfId="0" applyFont="1" applyFill="1" applyBorder="1"/>
    <xf numFmtId="0" fontId="3" fillId="7" borderId="0" xfId="0" applyFont="1" applyFill="1" applyAlignment="1">
      <alignment horizontal="left"/>
    </xf>
    <xf numFmtId="166" fontId="3" fillId="7" borderId="0" xfId="0" applyNumberFormat="1" applyFont="1" applyFill="1" applyProtection="1">
      <protection locked="0"/>
    </xf>
    <xf numFmtId="166" fontId="4" fillId="0" borderId="203" xfId="2" applyNumberFormat="1" applyFont="1" applyFill="1" applyBorder="1" applyAlignment="1" applyProtection="1">
      <alignment horizontal="center" vertical="center"/>
    </xf>
    <xf numFmtId="166" fontId="4" fillId="0" borderId="100" xfId="2" applyNumberFormat="1" applyFont="1" applyFill="1" applyBorder="1" applyAlignment="1" applyProtection="1">
      <alignment horizontal="center" vertical="center"/>
    </xf>
    <xf numFmtId="166" fontId="4" fillId="0" borderId="86" xfId="2" applyNumberFormat="1" applyFont="1" applyFill="1" applyBorder="1" applyAlignment="1" applyProtection="1">
      <alignment horizontal="center" vertical="center"/>
    </xf>
    <xf numFmtId="166" fontId="4" fillId="0" borderId="128" xfId="2" applyNumberFormat="1" applyFont="1" applyFill="1" applyBorder="1" applyAlignment="1" applyProtection="1">
      <alignment horizontal="center" vertical="center"/>
    </xf>
    <xf numFmtId="166" fontId="4" fillId="0" borderId="36" xfId="2" applyNumberFormat="1" applyFont="1" applyFill="1" applyBorder="1" applyAlignment="1" applyProtection="1">
      <alignment horizontal="center" vertical="center"/>
    </xf>
    <xf numFmtId="166" fontId="4" fillId="0" borderId="92" xfId="2" applyNumberFormat="1" applyFont="1" applyFill="1" applyBorder="1" applyAlignment="1" applyProtection="1">
      <alignment horizontal="center" vertical="center"/>
    </xf>
    <xf numFmtId="166" fontId="4" fillId="0" borderId="174" xfId="2" applyNumberFormat="1" applyFont="1" applyFill="1" applyBorder="1" applyAlignment="1" applyProtection="1">
      <alignment horizontal="center" vertical="center"/>
    </xf>
    <xf numFmtId="166" fontId="4" fillId="7" borderId="2" xfId="2" applyNumberFormat="1" applyFont="1" applyFill="1" applyBorder="1" applyAlignment="1" applyProtection="1">
      <alignment horizontal="center" vertical="center"/>
    </xf>
    <xf numFmtId="166" fontId="4" fillId="7" borderId="68" xfId="2" applyNumberFormat="1" applyFont="1" applyFill="1" applyBorder="1" applyAlignment="1" applyProtection="1">
      <alignment horizontal="center" vertical="center"/>
    </xf>
    <xf numFmtId="166" fontId="4" fillId="0" borderId="33" xfId="2" applyNumberFormat="1" applyFont="1" applyFill="1" applyBorder="1" applyAlignment="1" applyProtection="1">
      <alignment horizontal="center" vertical="center"/>
    </xf>
    <xf numFmtId="166" fontId="3" fillId="0" borderId="0" xfId="0" applyNumberFormat="1" applyFont="1" applyProtection="1">
      <protection locked="0"/>
    </xf>
    <xf numFmtId="166" fontId="3" fillId="7" borderId="0" xfId="0" applyNumberFormat="1" applyFont="1" applyFill="1"/>
    <xf numFmtId="166" fontId="4" fillId="0" borderId="202" xfId="0" applyNumberFormat="1" applyFont="1" applyBorder="1" applyAlignment="1">
      <alignment horizontal="center" vertical="center"/>
    </xf>
    <xf numFmtId="166" fontId="4" fillId="0" borderId="34" xfId="0" applyNumberFormat="1" applyFont="1" applyBorder="1" applyAlignment="1">
      <alignment horizontal="center" vertical="center"/>
    </xf>
    <xf numFmtId="166" fontId="4" fillId="0" borderId="32" xfId="0" applyNumberFormat="1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6" fontId="4" fillId="0" borderId="29" xfId="0" applyNumberFormat="1" applyFont="1" applyBorder="1" applyAlignment="1">
      <alignment horizontal="center" vertical="center"/>
    </xf>
    <xf numFmtId="166" fontId="4" fillId="0" borderId="171" xfId="0" applyNumberFormat="1" applyFont="1" applyBorder="1" applyAlignment="1">
      <alignment horizontal="center" vertical="center"/>
    </xf>
    <xf numFmtId="166" fontId="4" fillId="0" borderId="158" xfId="0" applyNumberFormat="1" applyFont="1" applyBorder="1" applyAlignment="1">
      <alignment horizontal="center" vertical="center"/>
    </xf>
    <xf numFmtId="166" fontId="4" fillId="0" borderId="12" xfId="0" applyNumberFormat="1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center" vertical="center"/>
    </xf>
    <xf numFmtId="166" fontId="4" fillId="0" borderId="35" xfId="0" applyNumberFormat="1" applyFont="1" applyBorder="1" applyAlignment="1">
      <alignment horizontal="center" vertical="center"/>
    </xf>
    <xf numFmtId="166" fontId="4" fillId="0" borderId="37" xfId="0" applyNumberFormat="1" applyFont="1" applyBorder="1" applyAlignment="1">
      <alignment horizontal="center" vertical="center"/>
    </xf>
    <xf numFmtId="166" fontId="4" fillId="0" borderId="139" xfId="0" applyNumberFormat="1" applyFont="1" applyBorder="1" applyAlignment="1">
      <alignment horizontal="center" vertical="center"/>
    </xf>
    <xf numFmtId="166" fontId="4" fillId="0" borderId="140" xfId="0" applyNumberFormat="1" applyFont="1" applyBorder="1" applyAlignment="1">
      <alignment horizontal="center" vertical="center"/>
    </xf>
    <xf numFmtId="166" fontId="4" fillId="0" borderId="36" xfId="0" applyNumberFormat="1" applyFont="1" applyBorder="1" applyAlignment="1">
      <alignment horizontal="center" vertical="center"/>
    </xf>
    <xf numFmtId="166" fontId="12" fillId="0" borderId="36" xfId="0" applyNumberFormat="1" applyFont="1" applyBorder="1"/>
    <xf numFmtId="166" fontId="3" fillId="0" borderId="25" xfId="0" applyNumberFormat="1" applyFont="1" applyBorder="1"/>
    <xf numFmtId="166" fontId="3" fillId="0" borderId="0" xfId="0" applyNumberFormat="1" applyFont="1"/>
    <xf numFmtId="166" fontId="34" fillId="7" borderId="5" xfId="0" applyNumberFormat="1" applyFont="1" applyFill="1" applyBorder="1" applyAlignment="1">
      <alignment horizontal="center" vertical="center"/>
    </xf>
    <xf numFmtId="2" fontId="3" fillId="7" borderId="217" xfId="0" applyNumberFormat="1" applyFont="1" applyFill="1" applyBorder="1" applyAlignment="1">
      <alignment horizontal="center" vertical="center"/>
    </xf>
    <xf numFmtId="166" fontId="35" fillId="13" borderId="85" xfId="0" applyNumberFormat="1" applyFont="1" applyFill="1" applyBorder="1" applyAlignment="1">
      <alignment horizontal="center" vertical="center"/>
    </xf>
    <xf numFmtId="1" fontId="4" fillId="12" borderId="204" xfId="0" applyNumberFormat="1" applyFont="1" applyFill="1" applyBorder="1" applyAlignment="1" applyProtection="1">
      <alignment horizontal="center" vertical="center"/>
      <protection locked="0"/>
    </xf>
    <xf numFmtId="1" fontId="4" fillId="11" borderId="134" xfId="0" applyNumberFormat="1" applyFont="1" applyFill="1" applyBorder="1" applyAlignment="1" applyProtection="1">
      <alignment horizontal="center" vertical="center"/>
      <protection locked="0"/>
    </xf>
    <xf numFmtId="1" fontId="4" fillId="10" borderId="134" xfId="0" applyNumberFormat="1" applyFont="1" applyFill="1" applyBorder="1" applyAlignment="1" applyProtection="1">
      <alignment horizontal="center" vertical="center"/>
      <protection locked="0"/>
    </xf>
    <xf numFmtId="1" fontId="10" fillId="14" borderId="134" xfId="0" applyNumberFormat="1" applyFont="1" applyFill="1" applyBorder="1" applyAlignment="1" applyProtection="1">
      <alignment horizontal="center" vertical="center"/>
      <protection locked="0"/>
    </xf>
    <xf numFmtId="1" fontId="6" fillId="31" borderId="134" xfId="0" applyNumberFormat="1" applyFont="1" applyFill="1" applyBorder="1" applyAlignment="1" applyProtection="1">
      <alignment horizontal="center" vertical="center"/>
      <protection locked="0"/>
    </xf>
    <xf numFmtId="1" fontId="4" fillId="30" borderId="2" xfId="0" applyNumberFormat="1" applyFont="1" applyFill="1" applyBorder="1" applyAlignment="1" applyProtection="1">
      <alignment horizontal="center" vertical="center"/>
      <protection locked="0"/>
    </xf>
    <xf numFmtId="1" fontId="6" fillId="3" borderId="134" xfId="0" applyNumberFormat="1" applyFont="1" applyFill="1" applyBorder="1" applyAlignment="1" applyProtection="1">
      <alignment horizontal="center" vertical="center"/>
      <protection locked="0"/>
    </xf>
    <xf numFmtId="1" fontId="4" fillId="7" borderId="135" xfId="0" applyNumberFormat="1" applyFont="1" applyFill="1" applyBorder="1" applyAlignment="1" applyProtection="1">
      <alignment horizontal="center" vertical="center"/>
      <protection locked="0"/>
    </xf>
    <xf numFmtId="1" fontId="6" fillId="17" borderId="135" xfId="0" applyNumberFormat="1" applyFont="1" applyFill="1" applyBorder="1" applyAlignment="1" applyProtection="1">
      <alignment horizontal="center" vertical="center"/>
      <protection locked="0"/>
    </xf>
    <xf numFmtId="1" fontId="4" fillId="9" borderId="135" xfId="0" applyNumberFormat="1" applyFont="1" applyFill="1" applyBorder="1" applyAlignment="1" applyProtection="1">
      <alignment horizontal="center" vertical="center"/>
      <protection locked="0"/>
    </xf>
    <xf numFmtId="1" fontId="4" fillId="12" borderId="73" xfId="0" applyNumberFormat="1" applyFont="1" applyFill="1" applyBorder="1" applyAlignment="1" applyProtection="1">
      <alignment horizontal="center" vertical="center"/>
      <protection locked="0"/>
    </xf>
    <xf numFmtId="1" fontId="4" fillId="11" borderId="1" xfId="0" applyNumberFormat="1" applyFont="1" applyFill="1" applyBorder="1" applyAlignment="1" applyProtection="1">
      <alignment horizontal="center" vertical="center"/>
      <protection locked="0"/>
    </xf>
    <xf numFmtId="1" fontId="4" fillId="10" borderId="177" xfId="0" applyNumberFormat="1" applyFont="1" applyFill="1" applyBorder="1" applyAlignment="1" applyProtection="1">
      <alignment horizontal="center" vertical="center"/>
      <protection locked="0"/>
    </xf>
    <xf numFmtId="1" fontId="10" fillId="14" borderId="177" xfId="0" applyNumberFormat="1" applyFont="1" applyFill="1" applyBorder="1" applyAlignment="1" applyProtection="1">
      <alignment horizontal="center" vertical="center"/>
      <protection locked="0"/>
    </xf>
    <xf numFmtId="1" fontId="6" fillId="31" borderId="177" xfId="0" applyNumberFormat="1" applyFont="1" applyFill="1" applyBorder="1" applyAlignment="1" applyProtection="1">
      <alignment horizontal="center" vertical="center"/>
      <protection locked="0"/>
    </xf>
    <xf numFmtId="1" fontId="4" fillId="30" borderId="121" xfId="0" applyNumberFormat="1" applyFont="1" applyFill="1" applyBorder="1" applyAlignment="1" applyProtection="1">
      <alignment horizontal="center" vertical="center"/>
      <protection locked="0"/>
    </xf>
    <xf numFmtId="1" fontId="6" fillId="3" borderId="177" xfId="0" applyNumberFormat="1" applyFont="1" applyFill="1" applyBorder="1" applyAlignment="1" applyProtection="1">
      <alignment horizontal="center" vertical="center"/>
      <protection locked="0"/>
    </xf>
    <xf numFmtId="1" fontId="4" fillId="7" borderId="178" xfId="0" applyNumberFormat="1" applyFont="1" applyFill="1" applyBorder="1" applyAlignment="1" applyProtection="1">
      <alignment horizontal="center" vertical="center"/>
      <protection locked="0"/>
    </xf>
    <xf numFmtId="1" fontId="6" fillId="17" borderId="178" xfId="0" applyNumberFormat="1" applyFont="1" applyFill="1" applyBorder="1" applyAlignment="1" applyProtection="1">
      <alignment horizontal="center" vertical="center"/>
      <protection locked="0"/>
    </xf>
    <xf numFmtId="1" fontId="4" fillId="9" borderId="178" xfId="0" applyNumberFormat="1" applyFont="1" applyFill="1" applyBorder="1" applyAlignment="1" applyProtection="1">
      <alignment horizontal="center" vertical="center"/>
      <protection locked="0"/>
    </xf>
    <xf numFmtId="1" fontId="4" fillId="11" borderId="4" xfId="0" applyNumberFormat="1" applyFont="1" applyFill="1" applyBorder="1" applyAlignment="1" applyProtection="1">
      <alignment horizontal="center" vertical="center"/>
      <protection locked="0"/>
    </xf>
    <xf numFmtId="1" fontId="6" fillId="31" borderId="67" xfId="0" applyNumberFormat="1" applyFont="1" applyFill="1" applyBorder="1" applyAlignment="1" applyProtection="1">
      <alignment horizontal="center" vertical="center"/>
      <protection locked="0"/>
    </xf>
    <xf numFmtId="1" fontId="4" fillId="11" borderId="47" xfId="0" applyNumberFormat="1" applyFont="1" applyFill="1" applyBorder="1" applyAlignment="1" applyProtection="1">
      <alignment horizontal="center" vertical="center"/>
      <protection locked="0"/>
    </xf>
    <xf numFmtId="1" fontId="4" fillId="12" borderId="194" xfId="0" applyNumberFormat="1" applyFont="1" applyFill="1" applyBorder="1" applyAlignment="1" applyProtection="1">
      <alignment horizontal="center" vertical="center"/>
      <protection locked="0"/>
    </xf>
    <xf numFmtId="1" fontId="4" fillId="11" borderId="14" xfId="0" applyNumberFormat="1" applyFont="1" applyFill="1" applyBorder="1" applyAlignment="1" applyProtection="1">
      <alignment horizontal="center" vertical="center"/>
      <protection locked="0"/>
    </xf>
    <xf numFmtId="1" fontId="4" fillId="10" borderId="67" xfId="0" applyNumberFormat="1" applyFont="1" applyFill="1" applyBorder="1" applyAlignment="1" applyProtection="1">
      <alignment horizontal="center" vertical="center"/>
      <protection locked="0"/>
    </xf>
    <xf numFmtId="1" fontId="10" fillId="14" borderId="67" xfId="0" applyNumberFormat="1" applyFont="1" applyFill="1" applyBorder="1" applyAlignment="1" applyProtection="1">
      <alignment horizontal="center" vertical="center"/>
      <protection locked="0"/>
    </xf>
    <xf numFmtId="1" fontId="6" fillId="3" borderId="67" xfId="0" applyNumberFormat="1" applyFont="1" applyFill="1" applyBorder="1" applyAlignment="1" applyProtection="1">
      <alignment horizontal="center" vertical="center"/>
      <protection locked="0"/>
    </xf>
    <xf numFmtId="1" fontId="4" fillId="7" borderId="110" xfId="0" applyNumberFormat="1" applyFont="1" applyFill="1" applyBorder="1" applyAlignment="1" applyProtection="1">
      <alignment horizontal="center" vertical="center"/>
      <protection locked="0"/>
    </xf>
    <xf numFmtId="1" fontId="6" fillId="17" borderId="110" xfId="0" applyNumberFormat="1" applyFont="1" applyFill="1" applyBorder="1" applyAlignment="1" applyProtection="1">
      <alignment horizontal="center" vertical="center"/>
      <protection locked="0"/>
    </xf>
    <xf numFmtId="1" fontId="4" fillId="9" borderId="110" xfId="0" applyNumberFormat="1" applyFont="1" applyFill="1" applyBorder="1" applyAlignment="1" applyProtection="1">
      <alignment horizontal="center" vertical="center"/>
      <protection locked="0"/>
    </xf>
    <xf numFmtId="1" fontId="4" fillId="12" borderId="195" xfId="0" applyNumberFormat="1" applyFont="1" applyFill="1" applyBorder="1" applyAlignment="1" applyProtection="1">
      <alignment horizontal="center" vertical="center"/>
      <protection locked="0"/>
    </xf>
    <xf numFmtId="1" fontId="4" fillId="11" borderId="153" xfId="0" applyNumberFormat="1" applyFont="1" applyFill="1" applyBorder="1" applyAlignment="1" applyProtection="1">
      <alignment horizontal="center" vertical="center"/>
      <protection locked="0"/>
    </xf>
    <xf numFmtId="1" fontId="4" fillId="10" borderId="186" xfId="0" applyNumberFormat="1" applyFont="1" applyFill="1" applyBorder="1" applyAlignment="1" applyProtection="1">
      <alignment horizontal="center" vertical="center"/>
      <protection locked="0"/>
    </xf>
    <xf numFmtId="1" fontId="10" fillId="14" borderId="186" xfId="0" applyNumberFormat="1" applyFont="1" applyFill="1" applyBorder="1" applyAlignment="1" applyProtection="1">
      <alignment horizontal="center" vertical="center"/>
      <protection locked="0"/>
    </xf>
    <xf numFmtId="1" fontId="6" fillId="3" borderId="186" xfId="0" applyNumberFormat="1" applyFont="1" applyFill="1" applyBorder="1" applyAlignment="1" applyProtection="1">
      <alignment horizontal="center" vertical="center"/>
      <protection locked="0"/>
    </xf>
    <xf numFmtId="1" fontId="4" fillId="7" borderId="187" xfId="0" applyNumberFormat="1" applyFont="1" applyFill="1" applyBorder="1" applyAlignment="1" applyProtection="1">
      <alignment horizontal="center" vertical="center"/>
      <protection locked="0"/>
    </xf>
    <xf numFmtId="1" fontId="6" fillId="17" borderId="187" xfId="0" applyNumberFormat="1" applyFont="1" applyFill="1" applyBorder="1" applyAlignment="1" applyProtection="1">
      <alignment horizontal="center" vertical="center"/>
      <protection locked="0"/>
    </xf>
    <xf numFmtId="1" fontId="4" fillId="9" borderId="187" xfId="0" applyNumberFormat="1" applyFont="1" applyFill="1" applyBorder="1" applyAlignment="1" applyProtection="1">
      <alignment horizontal="center" vertical="center"/>
      <protection locked="0"/>
    </xf>
    <xf numFmtId="1" fontId="4" fillId="9" borderId="179" xfId="0" applyNumberFormat="1" applyFont="1" applyFill="1" applyBorder="1" applyAlignment="1" applyProtection="1">
      <alignment horizontal="center" vertical="center"/>
      <protection locked="0"/>
    </xf>
    <xf numFmtId="1" fontId="4" fillId="9" borderId="72" xfId="0" applyNumberFormat="1" applyFont="1" applyFill="1" applyBorder="1" applyAlignment="1" applyProtection="1">
      <alignment horizontal="center" vertical="center"/>
      <protection locked="0"/>
    </xf>
    <xf numFmtId="1" fontId="4" fillId="10" borderId="14" xfId="0" applyNumberFormat="1" applyFont="1" applyFill="1" applyBorder="1" applyAlignment="1" applyProtection="1">
      <alignment horizontal="center" vertical="center"/>
      <protection locked="0"/>
    </xf>
    <xf numFmtId="1" fontId="10" fillId="14" borderId="14" xfId="0" applyNumberFormat="1" applyFont="1" applyFill="1" applyBorder="1" applyAlignment="1" applyProtection="1">
      <alignment horizontal="center" vertical="center"/>
      <protection locked="0"/>
    </xf>
    <xf numFmtId="1" fontId="6" fillId="31" borderId="198" xfId="0" applyNumberFormat="1" applyFont="1" applyFill="1" applyBorder="1" applyAlignment="1" applyProtection="1">
      <alignment horizontal="center" vertical="center"/>
      <protection locked="0"/>
    </xf>
    <xf numFmtId="1" fontId="6" fillId="3" borderId="14" xfId="0" applyNumberFormat="1" applyFont="1" applyFill="1" applyBorder="1" applyAlignment="1" applyProtection="1">
      <alignment horizontal="center" vertical="center"/>
      <protection locked="0"/>
    </xf>
    <xf numFmtId="1" fontId="4" fillId="7" borderId="107" xfId="0" applyNumberFormat="1" applyFont="1" applyFill="1" applyBorder="1" applyAlignment="1" applyProtection="1">
      <alignment horizontal="center" vertical="center"/>
      <protection locked="0"/>
    </xf>
    <xf numFmtId="1" fontId="6" fillId="17" borderId="107" xfId="0" applyNumberFormat="1" applyFont="1" applyFill="1" applyBorder="1" applyAlignment="1" applyProtection="1">
      <alignment horizontal="center" vertical="center"/>
      <protection locked="0"/>
    </xf>
    <xf numFmtId="1" fontId="4" fillId="9" borderId="24" xfId="0" applyNumberFormat="1" applyFont="1" applyFill="1" applyBorder="1" applyAlignment="1" applyProtection="1">
      <alignment horizontal="center" vertical="center"/>
      <protection locked="0"/>
    </xf>
    <xf numFmtId="1" fontId="6" fillId="31" borderId="1" xfId="0" applyNumberFormat="1" applyFont="1" applyFill="1" applyBorder="1" applyAlignment="1" applyProtection="1">
      <alignment horizontal="center" vertical="center"/>
      <protection locked="0"/>
    </xf>
    <xf numFmtId="1" fontId="6" fillId="31" borderId="4" xfId="0" applyNumberFormat="1" applyFont="1" applyFill="1" applyBorder="1" applyAlignment="1" applyProtection="1">
      <alignment horizontal="center" vertical="center"/>
      <protection locked="0"/>
    </xf>
    <xf numFmtId="1" fontId="4" fillId="12" borderId="125" xfId="0" applyNumberFormat="1" applyFont="1" applyFill="1" applyBorder="1" applyAlignment="1" applyProtection="1">
      <alignment horizontal="center" vertical="center"/>
      <protection locked="0"/>
    </xf>
    <xf numFmtId="1" fontId="6" fillId="31" borderId="47" xfId="0" applyNumberFormat="1" applyFont="1" applyFill="1" applyBorder="1" applyAlignment="1" applyProtection="1">
      <alignment horizontal="center" vertical="center"/>
      <protection locked="0"/>
    </xf>
    <xf numFmtId="1" fontId="4" fillId="30" borderId="46" xfId="0" applyNumberFormat="1" applyFont="1" applyFill="1" applyBorder="1" applyAlignment="1" applyProtection="1">
      <alignment horizontal="center" vertical="center"/>
      <protection locked="0"/>
    </xf>
    <xf numFmtId="1" fontId="4" fillId="12" borderId="168" xfId="0" applyNumberFormat="1" applyFont="1" applyFill="1" applyBorder="1" applyAlignment="1" applyProtection="1">
      <alignment horizontal="center" vertical="center"/>
      <protection locked="0"/>
    </xf>
    <xf numFmtId="1" fontId="4" fillId="11" borderId="169" xfId="0" applyNumberFormat="1" applyFont="1" applyFill="1" applyBorder="1" applyAlignment="1" applyProtection="1">
      <alignment horizontal="center" vertical="center"/>
      <protection locked="0"/>
    </xf>
    <xf numFmtId="1" fontId="4" fillId="10" borderId="169" xfId="0" applyNumberFormat="1" applyFont="1" applyFill="1" applyBorder="1" applyAlignment="1" applyProtection="1">
      <alignment horizontal="center" vertical="center"/>
      <protection locked="0"/>
    </xf>
    <xf numFmtId="1" fontId="10" fillId="14" borderId="169" xfId="0" applyNumberFormat="1" applyFont="1" applyFill="1" applyBorder="1" applyAlignment="1" applyProtection="1">
      <alignment horizontal="center" vertical="center"/>
      <protection locked="0"/>
    </xf>
    <xf numFmtId="1" fontId="6" fillId="31" borderId="169" xfId="0" applyNumberFormat="1" applyFont="1" applyFill="1" applyBorder="1" applyAlignment="1" applyProtection="1">
      <alignment horizontal="center" vertical="center"/>
      <protection locked="0"/>
    </xf>
    <xf numFmtId="1" fontId="4" fillId="30" borderId="192" xfId="0" applyNumberFormat="1" applyFont="1" applyFill="1" applyBorder="1" applyAlignment="1" applyProtection="1">
      <alignment horizontal="center" vertical="center"/>
      <protection locked="0"/>
    </xf>
    <xf numFmtId="1" fontId="6" fillId="3" borderId="169" xfId="0" applyNumberFormat="1" applyFont="1" applyFill="1" applyBorder="1" applyAlignment="1" applyProtection="1">
      <alignment horizontal="center" vertical="center"/>
      <protection locked="0"/>
    </xf>
    <xf numFmtId="1" fontId="4" fillId="7" borderId="193" xfId="0" applyNumberFormat="1" applyFont="1" applyFill="1" applyBorder="1" applyAlignment="1" applyProtection="1">
      <alignment horizontal="center" vertical="center"/>
      <protection locked="0"/>
    </xf>
    <xf numFmtId="1" fontId="6" fillId="17" borderId="193" xfId="0" applyNumberFormat="1" applyFont="1" applyFill="1" applyBorder="1" applyAlignment="1" applyProtection="1">
      <alignment horizontal="center" vertical="center"/>
      <protection locked="0"/>
    </xf>
    <xf numFmtId="1" fontId="4" fillId="9" borderId="170" xfId="0" applyNumberFormat="1" applyFont="1" applyFill="1" applyBorder="1" applyAlignment="1" applyProtection="1">
      <alignment horizontal="center" vertical="center"/>
      <protection locked="0"/>
    </xf>
    <xf numFmtId="1" fontId="4" fillId="12" borderId="159" xfId="0" applyNumberFormat="1" applyFont="1" applyFill="1" applyBorder="1" applyAlignment="1" applyProtection="1">
      <alignment horizontal="center" vertical="center"/>
      <protection locked="0"/>
    </xf>
    <xf numFmtId="1" fontId="4" fillId="10" borderId="4" xfId="0" applyNumberFormat="1" applyFont="1" applyFill="1" applyBorder="1" applyAlignment="1" applyProtection="1">
      <alignment horizontal="center" vertical="center"/>
      <protection locked="0"/>
    </xf>
    <xf numFmtId="1" fontId="10" fillId="14" borderId="4" xfId="0" applyNumberFormat="1" applyFont="1" applyFill="1" applyBorder="1" applyAlignment="1" applyProtection="1">
      <alignment horizontal="center" vertical="center"/>
      <protection locked="0"/>
    </xf>
    <xf numFmtId="1" fontId="4" fillId="30" borderId="115" xfId="0" applyNumberFormat="1" applyFont="1" applyFill="1" applyBorder="1" applyAlignment="1" applyProtection="1">
      <alignment horizontal="center" vertical="center"/>
      <protection locked="0"/>
    </xf>
    <xf numFmtId="1" fontId="6" fillId="3" borderId="4" xfId="0" applyNumberFormat="1" applyFont="1" applyFill="1" applyBorder="1" applyAlignment="1" applyProtection="1">
      <alignment horizontal="center" vertical="center"/>
      <protection locked="0"/>
    </xf>
    <xf numFmtId="1" fontId="4" fillId="7" borderId="105" xfId="0" applyNumberFormat="1" applyFont="1" applyFill="1" applyBorder="1" applyAlignment="1" applyProtection="1">
      <alignment horizontal="center" vertical="center"/>
      <protection locked="0"/>
    </xf>
    <xf numFmtId="1" fontId="6" fillId="17" borderId="105" xfId="0" applyNumberFormat="1" applyFont="1" applyFill="1" applyBorder="1" applyAlignment="1" applyProtection="1">
      <alignment horizontal="center" vertical="center"/>
      <protection locked="0"/>
    </xf>
    <xf numFmtId="1" fontId="4" fillId="9" borderId="160" xfId="0" applyNumberFormat="1" applyFont="1" applyFill="1" applyBorder="1" applyAlignment="1" applyProtection="1">
      <alignment horizontal="center" vertical="center"/>
      <protection locked="0"/>
    </xf>
    <xf numFmtId="1" fontId="4" fillId="12" borderId="129" xfId="0" applyNumberFormat="1" applyFont="1" applyFill="1" applyBorder="1" applyAlignment="1" applyProtection="1">
      <alignment horizontal="center" vertical="center"/>
      <protection locked="0"/>
    </xf>
    <xf numFmtId="1" fontId="4" fillId="10" borderId="1" xfId="0" applyNumberFormat="1" applyFont="1" applyFill="1" applyBorder="1" applyAlignment="1" applyProtection="1">
      <alignment horizontal="center" vertical="center"/>
      <protection locked="0"/>
    </xf>
    <xf numFmtId="1" fontId="10" fillId="14" borderId="1" xfId="0" applyNumberFormat="1" applyFont="1" applyFill="1" applyBorder="1" applyAlignment="1" applyProtection="1">
      <alignment horizontal="center" vertical="center"/>
      <protection locked="0"/>
    </xf>
    <xf numFmtId="1" fontId="4" fillId="30" borderId="116" xfId="0" applyNumberFormat="1" applyFont="1" applyFill="1" applyBorder="1" applyAlignment="1" applyProtection="1">
      <alignment horizontal="center" vertical="center"/>
      <protection locked="0"/>
    </xf>
    <xf numFmtId="1" fontId="6" fillId="3" borderId="1" xfId="0" applyNumberFormat="1" applyFont="1" applyFill="1" applyBorder="1" applyAlignment="1" applyProtection="1">
      <alignment horizontal="center" vertical="center"/>
      <protection locked="0"/>
    </xf>
    <xf numFmtId="1" fontId="4" fillId="7" borderId="106" xfId="0" applyNumberFormat="1" applyFont="1" applyFill="1" applyBorder="1" applyAlignment="1" applyProtection="1">
      <alignment horizontal="center" vertical="center"/>
      <protection locked="0"/>
    </xf>
    <xf numFmtId="1" fontId="6" fillId="17" borderId="106" xfId="0" applyNumberFormat="1" applyFont="1" applyFill="1" applyBorder="1" applyAlignment="1" applyProtection="1">
      <alignment horizontal="center" vertical="center"/>
      <protection locked="0"/>
    </xf>
    <xf numFmtId="1" fontId="4" fillId="9" borderId="130" xfId="0" applyNumberFormat="1" applyFont="1" applyFill="1" applyBorder="1" applyAlignment="1" applyProtection="1">
      <alignment horizontal="center" vertical="center"/>
      <protection locked="0"/>
    </xf>
    <xf numFmtId="1" fontId="4" fillId="12" borderId="131" xfId="0" applyNumberFormat="1" applyFont="1" applyFill="1" applyBorder="1" applyAlignment="1" applyProtection="1">
      <alignment horizontal="center" vertical="center"/>
      <protection locked="0"/>
    </xf>
    <xf numFmtId="1" fontId="4" fillId="10" borderId="47" xfId="0" applyNumberFormat="1" applyFont="1" applyFill="1" applyBorder="1" applyAlignment="1" applyProtection="1">
      <alignment horizontal="center" vertical="center"/>
      <protection locked="0"/>
    </xf>
    <xf numFmtId="1" fontId="10" fillId="14" borderId="47" xfId="0" applyNumberFormat="1" applyFont="1" applyFill="1" applyBorder="1" applyAlignment="1" applyProtection="1">
      <alignment horizontal="center" vertical="center"/>
      <protection locked="0"/>
    </xf>
    <xf numFmtId="1" fontId="6" fillId="3" borderId="47" xfId="0" applyNumberFormat="1" applyFont="1" applyFill="1" applyBorder="1" applyAlignment="1" applyProtection="1">
      <alignment horizontal="center" vertical="center"/>
      <protection locked="0"/>
    </xf>
    <xf numFmtId="1" fontId="4" fillId="7" borderId="111" xfId="0" applyNumberFormat="1" applyFont="1" applyFill="1" applyBorder="1" applyAlignment="1" applyProtection="1">
      <alignment horizontal="center" vertical="center"/>
      <protection locked="0"/>
    </xf>
    <xf numFmtId="1" fontId="6" fillId="17" borderId="111" xfId="0" applyNumberFormat="1" applyFont="1" applyFill="1" applyBorder="1" applyAlignment="1" applyProtection="1">
      <alignment horizontal="center" vertical="center"/>
      <protection locked="0"/>
    </xf>
    <xf numFmtId="1" fontId="4" fillId="9" borderId="49" xfId="0" applyNumberFormat="1" applyFont="1" applyFill="1" applyBorder="1" applyAlignment="1" applyProtection="1">
      <alignment horizontal="center" vertical="center"/>
      <protection locked="0"/>
    </xf>
    <xf numFmtId="1" fontId="4" fillId="12" borderId="132" xfId="0" applyNumberFormat="1" applyFont="1" applyFill="1" applyBorder="1" applyAlignment="1" applyProtection="1">
      <alignment horizontal="center" vertical="center"/>
      <protection locked="0"/>
    </xf>
    <xf numFmtId="1" fontId="4" fillId="30" borderId="133" xfId="0" applyNumberFormat="1" applyFont="1" applyFill="1" applyBorder="1" applyAlignment="1" applyProtection="1">
      <alignment horizontal="center" vertical="center"/>
      <protection locked="0"/>
    </xf>
    <xf numFmtId="1" fontId="4" fillId="9" borderId="136" xfId="0" applyNumberFormat="1" applyFont="1" applyFill="1" applyBorder="1" applyAlignment="1" applyProtection="1">
      <alignment horizontal="center" vertical="center"/>
      <protection locked="0"/>
    </xf>
    <xf numFmtId="1" fontId="4" fillId="12" borderId="77" xfId="0" applyNumberFormat="1" applyFont="1" applyFill="1" applyBorder="1" applyAlignment="1" applyProtection="1">
      <alignment horizontal="center" vertical="center"/>
      <protection locked="0"/>
    </xf>
    <xf numFmtId="1" fontId="4" fillId="9" borderId="23" xfId="0" applyNumberFormat="1" applyFont="1" applyFill="1" applyBorder="1" applyAlignment="1" applyProtection="1">
      <alignment horizontal="center" vertical="center"/>
      <protection locked="0"/>
    </xf>
    <xf numFmtId="1" fontId="4" fillId="12" borderId="78" xfId="0" applyNumberFormat="1" applyFont="1" applyFill="1" applyBorder="1" applyAlignment="1" applyProtection="1">
      <alignment horizontal="center" vertical="center"/>
      <protection locked="0"/>
    </xf>
    <xf numFmtId="1" fontId="4" fillId="9" borderId="21" xfId="0" applyNumberFormat="1" applyFont="1" applyFill="1" applyBorder="1" applyAlignment="1" applyProtection="1">
      <alignment horizontal="center" vertical="center"/>
      <protection locked="0"/>
    </xf>
    <xf numFmtId="1" fontId="4" fillId="12" borderId="79" xfId="0" applyNumberFormat="1" applyFont="1" applyFill="1" applyBorder="1" applyAlignment="1" applyProtection="1">
      <alignment horizontal="center" vertical="center"/>
      <protection locked="0"/>
    </xf>
    <xf numFmtId="1" fontId="6" fillId="31" borderId="14" xfId="0" applyNumberFormat="1" applyFont="1" applyFill="1" applyBorder="1" applyAlignment="1" applyProtection="1">
      <alignment horizontal="center" vertical="center"/>
      <protection locked="0"/>
    </xf>
    <xf numFmtId="1" fontId="4" fillId="30" borderId="117" xfId="0" applyNumberFormat="1" applyFont="1" applyFill="1" applyBorder="1" applyAlignment="1" applyProtection="1">
      <alignment horizontal="center" vertical="center"/>
      <protection locked="0"/>
    </xf>
    <xf numFmtId="1" fontId="4" fillId="12" borderId="80" xfId="0" applyNumberFormat="1" applyFont="1" applyFill="1" applyBorder="1" applyAlignment="1" applyProtection="1">
      <alignment horizontal="center" vertical="center"/>
      <protection locked="0"/>
    </xf>
    <xf numFmtId="1" fontId="4" fillId="11" borderId="6" xfId="0" applyNumberFormat="1" applyFont="1" applyFill="1" applyBorder="1" applyAlignment="1" applyProtection="1">
      <alignment horizontal="center" vertical="center"/>
      <protection locked="0"/>
    </xf>
    <xf numFmtId="1" fontId="4" fillId="10" borderId="6" xfId="0" applyNumberFormat="1" applyFont="1" applyFill="1" applyBorder="1" applyAlignment="1" applyProtection="1">
      <alignment horizontal="center" vertical="center"/>
      <protection locked="0"/>
    </xf>
    <xf numFmtId="1" fontId="10" fillId="14" borderId="6" xfId="0" applyNumberFormat="1" applyFont="1" applyFill="1" applyBorder="1" applyAlignment="1" applyProtection="1">
      <alignment horizontal="center" vertical="center"/>
      <protection locked="0"/>
    </xf>
    <xf numFmtId="1" fontId="6" fillId="31" borderId="6" xfId="0" applyNumberFormat="1" applyFont="1" applyFill="1" applyBorder="1" applyAlignment="1" applyProtection="1">
      <alignment horizontal="center" vertical="center"/>
      <protection locked="0"/>
    </xf>
    <xf numFmtId="1" fontId="4" fillId="30" borderId="118" xfId="0" applyNumberFormat="1" applyFont="1" applyFill="1" applyBorder="1" applyAlignment="1" applyProtection="1">
      <alignment horizontal="center" vertical="center"/>
      <protection locked="0"/>
    </xf>
    <xf numFmtId="1" fontId="6" fillId="3" borderId="6" xfId="0" applyNumberFormat="1" applyFont="1" applyFill="1" applyBorder="1" applyAlignment="1" applyProtection="1">
      <alignment horizontal="center" vertical="center"/>
      <protection locked="0"/>
    </xf>
    <xf numFmtId="1" fontId="4" fillId="7" borderId="108" xfId="0" applyNumberFormat="1" applyFont="1" applyFill="1" applyBorder="1" applyAlignment="1" applyProtection="1">
      <alignment horizontal="center" vertical="center"/>
      <protection locked="0"/>
    </xf>
    <xf numFmtId="1" fontId="6" fillId="17" borderId="108" xfId="0" applyNumberFormat="1" applyFont="1" applyFill="1" applyBorder="1" applyAlignment="1" applyProtection="1">
      <alignment horizontal="center" vertical="center"/>
      <protection locked="0"/>
    </xf>
    <xf numFmtId="1" fontId="4" fillId="9" borderId="22" xfId="0" applyNumberFormat="1" applyFont="1" applyFill="1" applyBorder="1" applyAlignment="1" applyProtection="1">
      <alignment horizontal="center" vertical="center"/>
      <protection locked="0"/>
    </xf>
    <xf numFmtId="1" fontId="4" fillId="12" borderId="75" xfId="0" applyNumberFormat="1" applyFont="1" applyFill="1" applyBorder="1" applyAlignment="1" applyProtection="1">
      <alignment horizontal="center" vertical="center"/>
      <protection locked="0"/>
    </xf>
    <xf numFmtId="1" fontId="4" fillId="11" borderId="76" xfId="0" applyNumberFormat="1" applyFont="1" applyFill="1" applyBorder="1" applyAlignment="1" applyProtection="1">
      <alignment horizontal="center" vertical="center"/>
      <protection locked="0"/>
    </xf>
    <xf numFmtId="1" fontId="4" fillId="10" borderId="76" xfId="0" applyNumberFormat="1" applyFont="1" applyFill="1" applyBorder="1" applyAlignment="1" applyProtection="1">
      <alignment horizontal="center" vertical="center"/>
      <protection locked="0"/>
    </xf>
    <xf numFmtId="1" fontId="10" fillId="14" borderId="76" xfId="0" applyNumberFormat="1" applyFont="1" applyFill="1" applyBorder="1" applyAlignment="1" applyProtection="1">
      <alignment horizontal="center" vertical="center"/>
      <protection locked="0"/>
    </xf>
    <xf numFmtId="1" fontId="6" fillId="31" borderId="76" xfId="0" applyNumberFormat="1" applyFont="1" applyFill="1" applyBorder="1" applyAlignment="1" applyProtection="1">
      <alignment horizontal="center" vertical="center"/>
      <protection locked="0"/>
    </xf>
    <xf numFmtId="1" fontId="4" fillId="30" borderId="119" xfId="0" applyNumberFormat="1" applyFont="1" applyFill="1" applyBorder="1" applyAlignment="1" applyProtection="1">
      <alignment horizontal="center" vertical="center"/>
      <protection locked="0"/>
    </xf>
    <xf numFmtId="1" fontId="6" fillId="3" borderId="76" xfId="0" applyNumberFormat="1" applyFont="1" applyFill="1" applyBorder="1" applyAlignment="1" applyProtection="1">
      <alignment horizontal="center" vertical="center"/>
      <protection locked="0"/>
    </xf>
    <xf numFmtId="1" fontId="4" fillId="7" borderId="109" xfId="0" applyNumberFormat="1" applyFont="1" applyFill="1" applyBorder="1" applyAlignment="1" applyProtection="1">
      <alignment horizontal="center" vertical="center"/>
      <protection locked="0"/>
    </xf>
    <xf numFmtId="1" fontId="6" fillId="17" borderId="109" xfId="0" applyNumberFormat="1" applyFont="1" applyFill="1" applyBorder="1" applyAlignment="1" applyProtection="1">
      <alignment horizontal="center" vertical="center"/>
      <protection locked="0"/>
    </xf>
    <xf numFmtId="1" fontId="4" fillId="9" borderId="109" xfId="0" applyNumberFormat="1" applyFont="1" applyFill="1" applyBorder="1" applyAlignment="1" applyProtection="1">
      <alignment horizontal="center" vertical="center"/>
      <protection locked="0"/>
    </xf>
    <xf numFmtId="1" fontId="4" fillId="9" borderId="105" xfId="0" applyNumberFormat="1" applyFont="1" applyFill="1" applyBorder="1" applyAlignment="1" applyProtection="1">
      <alignment horizontal="center" vertical="center"/>
      <protection locked="0"/>
    </xf>
    <xf numFmtId="1" fontId="4" fillId="9" borderId="106" xfId="0" applyNumberFormat="1" applyFont="1" applyFill="1" applyBorder="1" applyAlignment="1" applyProtection="1">
      <alignment horizontal="center" vertical="center"/>
      <protection locked="0"/>
    </xf>
    <xf numFmtId="1" fontId="4" fillId="9" borderId="107" xfId="0" applyNumberFormat="1" applyFont="1" applyFill="1" applyBorder="1" applyAlignment="1" applyProtection="1">
      <alignment horizontal="center" vertical="center"/>
      <protection locked="0"/>
    </xf>
    <xf numFmtId="1" fontId="4" fillId="12" borderId="151" xfId="0" applyNumberFormat="1" applyFont="1" applyFill="1" applyBorder="1" applyAlignment="1" applyProtection="1">
      <alignment horizontal="center" vertical="center"/>
      <protection locked="0"/>
    </xf>
    <xf numFmtId="1" fontId="4" fillId="10" borderId="153" xfId="0" applyNumberFormat="1" applyFont="1" applyFill="1" applyBorder="1" applyAlignment="1" applyProtection="1">
      <alignment horizontal="center" vertical="center"/>
      <protection locked="0"/>
    </xf>
    <xf numFmtId="1" fontId="10" fillId="14" borderId="153" xfId="0" applyNumberFormat="1" applyFont="1" applyFill="1" applyBorder="1" applyAlignment="1" applyProtection="1">
      <alignment horizontal="center" vertical="center"/>
      <protection locked="0"/>
    </xf>
    <xf numFmtId="1" fontId="6" fillId="31" borderId="153" xfId="0" applyNumberFormat="1" applyFont="1" applyFill="1" applyBorder="1" applyAlignment="1" applyProtection="1">
      <alignment horizontal="center" vertical="center"/>
      <protection locked="0"/>
    </xf>
    <xf numFmtId="1" fontId="4" fillId="30" borderId="152" xfId="0" applyNumberFormat="1" applyFont="1" applyFill="1" applyBorder="1" applyAlignment="1" applyProtection="1">
      <alignment horizontal="center" vertical="center"/>
      <protection locked="0"/>
    </xf>
    <xf numFmtId="1" fontId="6" fillId="3" borderId="153" xfId="0" applyNumberFormat="1" applyFont="1" applyFill="1" applyBorder="1" applyAlignment="1" applyProtection="1">
      <alignment horizontal="center" vertical="center"/>
      <protection locked="0"/>
    </xf>
    <xf numFmtId="1" fontId="4" fillId="7" borderId="154" xfId="0" applyNumberFormat="1" applyFont="1" applyFill="1" applyBorder="1" applyAlignment="1" applyProtection="1">
      <alignment horizontal="center" vertical="center"/>
      <protection locked="0"/>
    </xf>
    <xf numFmtId="1" fontId="6" fillId="17" borderId="154" xfId="0" applyNumberFormat="1" applyFont="1" applyFill="1" applyBorder="1" applyAlignment="1" applyProtection="1">
      <alignment horizontal="center" vertical="center"/>
      <protection locked="0"/>
    </xf>
    <xf numFmtId="1" fontId="4" fillId="9" borderId="154" xfId="0" applyNumberFormat="1" applyFont="1" applyFill="1" applyBorder="1" applyAlignment="1" applyProtection="1">
      <alignment horizontal="center" vertical="center"/>
      <protection locked="0"/>
    </xf>
    <xf numFmtId="1" fontId="4" fillId="9" borderId="48" xfId="0" applyNumberFormat="1" applyFont="1" applyFill="1" applyBorder="1" applyAlignment="1" applyProtection="1">
      <alignment horizontal="center" vertical="center"/>
      <protection locked="0"/>
    </xf>
    <xf numFmtId="1" fontId="4" fillId="12" borderId="71" xfId="0" applyNumberFormat="1" applyFont="1" applyFill="1" applyBorder="1" applyAlignment="1" applyProtection="1">
      <alignment horizontal="center" vertical="center"/>
      <protection locked="0"/>
    </xf>
    <xf numFmtId="1" fontId="4" fillId="11" borderId="66" xfId="0" applyNumberFormat="1" applyFont="1" applyFill="1" applyBorder="1" applyAlignment="1" applyProtection="1">
      <alignment horizontal="center" vertical="center"/>
      <protection locked="0"/>
    </xf>
    <xf numFmtId="1" fontId="4" fillId="30" borderId="120" xfId="0" applyNumberFormat="1" applyFont="1" applyFill="1" applyBorder="1" applyAlignment="1" applyProtection="1">
      <alignment horizontal="center" vertical="center"/>
      <protection locked="0"/>
    </xf>
    <xf numFmtId="1" fontId="4" fillId="11" borderId="69" xfId="0" applyNumberFormat="1" applyFont="1" applyFill="1" applyBorder="1" applyAlignment="1" applyProtection="1">
      <alignment horizontal="center" vertical="center"/>
      <protection locked="0"/>
    </xf>
    <xf numFmtId="1" fontId="4" fillId="11" borderId="46" xfId="0" applyNumberFormat="1" applyFont="1" applyFill="1" applyBorder="1" applyAlignment="1" applyProtection="1">
      <alignment horizontal="center" vertical="center"/>
      <protection locked="0"/>
    </xf>
    <xf numFmtId="1" fontId="4" fillId="30" borderId="0" xfId="0" applyNumberFormat="1" applyFont="1" applyFill="1" applyAlignment="1" applyProtection="1">
      <alignment horizontal="center" vertical="center"/>
      <protection locked="0"/>
    </xf>
    <xf numFmtId="1" fontId="4" fillId="12" borderId="74" xfId="0" applyNumberFormat="1" applyFont="1" applyFill="1" applyBorder="1" applyAlignment="1" applyProtection="1">
      <alignment horizontal="center" vertical="center"/>
      <protection locked="0"/>
    </xf>
    <xf numFmtId="1" fontId="4" fillId="30" borderId="122" xfId="0" applyNumberFormat="1" applyFont="1" applyFill="1" applyBorder="1" applyAlignment="1" applyProtection="1">
      <alignment horizontal="center" vertical="center"/>
      <protection locked="0"/>
    </xf>
    <xf numFmtId="1" fontId="6" fillId="31" borderId="197" xfId="0" applyNumberFormat="1" applyFont="1" applyFill="1" applyBorder="1" applyAlignment="1" applyProtection="1">
      <alignment horizontal="center" vertical="center"/>
      <protection locked="0"/>
    </xf>
    <xf numFmtId="0" fontId="13" fillId="7" borderId="0" xfId="0" applyFont="1" applyFill="1" applyAlignment="1">
      <alignment horizontal="center"/>
    </xf>
    <xf numFmtId="14" fontId="33" fillId="7" borderId="0" xfId="0" applyNumberFormat="1" applyFont="1" applyFill="1" applyAlignment="1">
      <alignment horizontal="center"/>
    </xf>
    <xf numFmtId="0" fontId="17" fillId="7" borderId="0" xfId="4" applyFill="1" applyBorder="1" applyAlignment="1" applyProtection="1"/>
    <xf numFmtId="166" fontId="4" fillId="7" borderId="0" xfId="0" applyNumberFormat="1" applyFont="1" applyFill="1" applyAlignment="1">
      <alignment horizontal="center"/>
    </xf>
    <xf numFmtId="166" fontId="4" fillId="7" borderId="85" xfId="2" applyNumberFormat="1" applyFont="1" applyFill="1" applyBorder="1" applyAlignment="1" applyProtection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66" fontId="5" fillId="0" borderId="199" xfId="0" applyNumberFormat="1" applyFont="1" applyBorder="1" applyAlignment="1">
      <alignment horizontal="center" vertical="center"/>
    </xf>
    <xf numFmtId="0" fontId="13" fillId="7" borderId="32" xfId="0" applyFont="1" applyFill="1" applyBorder="1" applyAlignment="1">
      <alignment horizontal="center"/>
    </xf>
    <xf numFmtId="0" fontId="3" fillId="7" borderId="214" xfId="0" applyFont="1" applyFill="1" applyBorder="1"/>
    <xf numFmtId="0" fontId="4" fillId="0" borderId="209" xfId="0" applyFont="1" applyBorder="1" applyAlignment="1">
      <alignment horizontal="center" vertical="center"/>
    </xf>
    <xf numFmtId="0" fontId="4" fillId="0" borderId="208" xfId="0" applyFont="1" applyBorder="1" applyAlignment="1">
      <alignment horizontal="left" vertical="center"/>
    </xf>
    <xf numFmtId="0" fontId="3" fillId="0" borderId="205" xfId="0" applyFont="1" applyBorder="1" applyAlignment="1">
      <alignment horizontal="center" vertical="center" wrapText="1"/>
    </xf>
    <xf numFmtId="0" fontId="3" fillId="0" borderId="206" xfId="0" applyFont="1" applyBorder="1" applyAlignment="1">
      <alignment horizontal="center" vertical="center"/>
    </xf>
    <xf numFmtId="0" fontId="3" fillId="0" borderId="207" xfId="0" applyFont="1" applyBorder="1" applyAlignment="1">
      <alignment horizontal="center" vertical="center" wrapText="1"/>
    </xf>
    <xf numFmtId="0" fontId="30" fillId="7" borderId="0" xfId="0" applyFont="1" applyFill="1" applyAlignment="1">
      <alignment horizontal="center" vertical="center"/>
    </xf>
    <xf numFmtId="0" fontId="3" fillId="7" borderId="143" xfId="0" applyFont="1" applyFill="1" applyBorder="1"/>
    <xf numFmtId="0" fontId="4" fillId="0" borderId="63" xfId="0" applyFont="1" applyBorder="1" applyAlignment="1">
      <alignment horizontal="center" vertical="center"/>
    </xf>
    <xf numFmtId="0" fontId="4" fillId="0" borderId="97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/>
    </xf>
    <xf numFmtId="164" fontId="3" fillId="0" borderId="59" xfId="0" applyNumberFormat="1" applyFont="1" applyBorder="1" applyAlignment="1">
      <alignment horizontal="center" vertical="center" wrapText="1"/>
    </xf>
    <xf numFmtId="0" fontId="3" fillId="7" borderId="180" xfId="0" applyFont="1" applyFill="1" applyBorder="1" applyAlignment="1">
      <alignment horizontal="center" vertical="center"/>
    </xf>
    <xf numFmtId="0" fontId="4" fillId="0" borderId="181" xfId="0" applyFont="1" applyBorder="1" applyAlignment="1">
      <alignment horizontal="center" vertical="center"/>
    </xf>
    <xf numFmtId="0" fontId="4" fillId="0" borderId="182" xfId="0" applyFont="1" applyBorder="1" applyAlignment="1">
      <alignment horizontal="left" vertical="center"/>
    </xf>
    <xf numFmtId="0" fontId="3" fillId="0" borderId="183" xfId="0" applyFont="1" applyBorder="1" applyAlignment="1">
      <alignment horizontal="center" vertical="center"/>
    </xf>
    <xf numFmtId="0" fontId="3" fillId="0" borderId="184" xfId="0" applyFont="1" applyBorder="1" applyAlignment="1">
      <alignment horizontal="center" vertical="center"/>
    </xf>
    <xf numFmtId="0" fontId="3" fillId="0" borderId="185" xfId="0" applyFont="1" applyBorder="1" applyAlignment="1">
      <alignment horizontal="center" vertical="center" wrapText="1"/>
    </xf>
    <xf numFmtId="0" fontId="3" fillId="7" borderId="55" xfId="0" applyFont="1" applyFill="1" applyBorder="1" applyAlignment="1">
      <alignment horizontal="center" vertical="center"/>
    </xf>
    <xf numFmtId="0" fontId="3" fillId="0" borderId="59" xfId="0" applyFont="1" applyBorder="1" applyAlignment="1">
      <alignment horizontal="center" vertical="center" wrapText="1"/>
    </xf>
    <xf numFmtId="0" fontId="3" fillId="7" borderId="56" xfId="0" applyFont="1" applyFill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left" vertical="center"/>
    </xf>
    <xf numFmtId="0" fontId="3" fillId="0" borderId="53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96" xfId="0" applyFont="1" applyBorder="1" applyAlignment="1">
      <alignment horizontal="center" vertical="center" wrapText="1"/>
    </xf>
    <xf numFmtId="0" fontId="3" fillId="7" borderId="55" xfId="0" applyFont="1" applyFill="1" applyBorder="1"/>
    <xf numFmtId="0" fontId="3" fillId="0" borderId="64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98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94" xfId="0" applyFont="1" applyBorder="1" applyAlignment="1">
      <alignment horizontal="left" vertical="center"/>
    </xf>
    <xf numFmtId="0" fontId="3" fillId="0" borderId="9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87" xfId="0" applyFont="1" applyFill="1" applyBorder="1"/>
    <xf numFmtId="0" fontId="4" fillId="0" borderId="94" xfId="0" applyFont="1" applyBorder="1" applyAlignment="1">
      <alignment horizontal="left" vertical="center" wrapText="1"/>
    </xf>
    <xf numFmtId="0" fontId="3" fillId="0" borderId="104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188" xfId="0" applyFont="1" applyBorder="1" applyAlignment="1">
      <alignment horizontal="left" vertical="center" wrapText="1"/>
    </xf>
    <xf numFmtId="0" fontId="3" fillId="7" borderId="189" xfId="0" applyFont="1" applyFill="1" applyBorder="1"/>
    <xf numFmtId="0" fontId="4" fillId="0" borderId="190" xfId="0" applyFont="1" applyBorder="1" applyAlignment="1">
      <alignment horizontal="center" vertical="center"/>
    </xf>
    <xf numFmtId="0" fontId="27" fillId="0" borderId="191" xfId="4" applyFont="1" applyFill="1" applyBorder="1" applyAlignment="1" applyProtection="1">
      <alignment horizontal="left" vertical="center" wrapText="1"/>
    </xf>
    <xf numFmtId="0" fontId="3" fillId="0" borderId="173" xfId="0" applyFont="1" applyBorder="1" applyAlignment="1">
      <alignment horizontal="center" vertical="center"/>
    </xf>
    <xf numFmtId="0" fontId="3" fillId="0" borderId="171" xfId="0" applyFont="1" applyBorder="1" applyAlignment="1">
      <alignment horizontal="center" vertical="center" wrapText="1"/>
    </xf>
    <xf numFmtId="0" fontId="3" fillId="0" borderId="123" xfId="0" applyFont="1" applyBorder="1"/>
    <xf numFmtId="0" fontId="4" fillId="0" borderId="124" xfId="0" applyFont="1" applyBorder="1" applyAlignment="1">
      <alignment horizontal="center" vertical="center"/>
    </xf>
    <xf numFmtId="0" fontId="4" fillId="0" borderId="124" xfId="0" applyFont="1" applyBorder="1" applyAlignment="1">
      <alignment horizontal="left" vertical="center"/>
    </xf>
    <xf numFmtId="0" fontId="3" fillId="0" borderId="124" xfId="0" applyFont="1" applyBorder="1" applyAlignment="1">
      <alignment horizontal="center" vertical="center"/>
    </xf>
    <xf numFmtId="0" fontId="3" fillId="0" borderId="9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6" fontId="4" fillId="7" borderId="37" xfId="2" applyNumberFormat="1" applyFont="1" applyFill="1" applyBorder="1" applyAlignment="1" applyProtection="1">
      <alignment horizontal="center" vertical="center"/>
    </xf>
    <xf numFmtId="166" fontId="4" fillId="7" borderId="139" xfId="2" applyNumberFormat="1" applyFont="1" applyFill="1" applyBorder="1" applyAlignment="1" applyProtection="1">
      <alignment horizontal="center" vertical="center"/>
    </xf>
    <xf numFmtId="166" fontId="4" fillId="7" borderId="161" xfId="2" applyNumberFormat="1" applyFont="1" applyFill="1" applyBorder="1" applyAlignment="1" applyProtection="1">
      <alignment horizontal="center" vertical="center"/>
    </xf>
    <xf numFmtId="166" fontId="4" fillId="7" borderId="50" xfId="2" applyNumberFormat="1" applyFont="1" applyFill="1" applyBorder="1" applyAlignment="1" applyProtection="1">
      <alignment horizontal="center" vertical="center"/>
    </xf>
    <xf numFmtId="0" fontId="3" fillId="0" borderId="127" xfId="0" applyFont="1" applyBorder="1" applyAlignment="1">
      <alignment horizontal="center" vertical="center"/>
    </xf>
    <xf numFmtId="0" fontId="3" fillId="0" borderId="127" xfId="0" applyFont="1" applyBorder="1" applyAlignment="1">
      <alignment horizontal="center" vertical="center" wrapText="1"/>
    </xf>
    <xf numFmtId="0" fontId="3" fillId="0" borderId="155" xfId="0" applyFont="1" applyBorder="1"/>
    <xf numFmtId="0" fontId="4" fillId="0" borderId="156" xfId="0" applyFont="1" applyBorder="1" applyAlignment="1">
      <alignment horizontal="center" vertical="center"/>
    </xf>
    <xf numFmtId="0" fontId="4" fillId="0" borderId="156" xfId="0" applyFont="1" applyBorder="1" applyAlignment="1">
      <alignment horizontal="left" vertical="center"/>
    </xf>
    <xf numFmtId="0" fontId="3" fillId="0" borderId="156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26" xfId="0" applyFont="1" applyBorder="1" applyAlignment="1">
      <alignment horizontal="center" vertical="center"/>
    </xf>
    <xf numFmtId="0" fontId="3" fillId="7" borderId="210" xfId="0" applyFont="1" applyFill="1" applyBorder="1"/>
    <xf numFmtId="0" fontId="4" fillId="0" borderId="149" xfId="0" applyFont="1" applyBorder="1" applyAlignment="1">
      <alignment horizontal="center" vertical="center"/>
    </xf>
    <xf numFmtId="0" fontId="4" fillId="0" borderId="149" xfId="0" applyFont="1" applyBorder="1" applyAlignment="1">
      <alignment horizontal="left" vertical="center" wrapText="1"/>
    </xf>
    <xf numFmtId="0" fontId="3" fillId="0" borderId="149" xfId="0" applyFont="1" applyBorder="1" applyAlignment="1">
      <alignment horizontal="center" vertical="center" wrapText="1"/>
    </xf>
    <xf numFmtId="0" fontId="3" fillId="7" borderId="149" xfId="0" applyFont="1" applyFill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3" fillId="7" borderId="150" xfId="0" applyFont="1" applyFill="1" applyBorder="1" applyAlignment="1">
      <alignment horizontal="center" vertical="center" wrapText="1"/>
    </xf>
    <xf numFmtId="166" fontId="4" fillId="7" borderId="137" xfId="2" applyNumberFormat="1" applyFont="1" applyFill="1" applyBorder="1" applyAlignment="1" applyProtection="1">
      <alignment horizontal="center" vertical="center"/>
    </xf>
    <xf numFmtId="0" fontId="3" fillId="7" borderId="211" xfId="0" applyFont="1" applyFill="1" applyBorder="1"/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/>
    </xf>
    <xf numFmtId="0" fontId="3" fillId="7" borderId="146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46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/>
    </xf>
    <xf numFmtId="0" fontId="3" fillId="0" borderId="83" xfId="0" applyFont="1" applyBorder="1" applyAlignment="1">
      <alignment horizontal="center" vertical="center" wrapText="1"/>
    </xf>
    <xf numFmtId="166" fontId="4" fillId="7" borderId="141" xfId="2" applyNumberFormat="1" applyFont="1" applyFill="1" applyBorder="1" applyAlignment="1" applyProtection="1">
      <alignment horizontal="center" vertical="center"/>
    </xf>
    <xf numFmtId="0" fontId="3" fillId="7" borderId="212" xfId="0" applyFont="1" applyFill="1" applyBorder="1"/>
    <xf numFmtId="0" fontId="4" fillId="0" borderId="147" xfId="0" applyFont="1" applyBorder="1" applyAlignment="1">
      <alignment horizontal="center" vertical="center"/>
    </xf>
    <xf numFmtId="0" fontId="4" fillId="0" borderId="147" xfId="0" applyFont="1" applyBorder="1" applyAlignment="1">
      <alignment horizontal="left" vertical="center" wrapText="1"/>
    </xf>
    <xf numFmtId="0" fontId="3" fillId="0" borderId="147" xfId="0" applyFont="1" applyBorder="1" applyAlignment="1">
      <alignment horizontal="center" vertical="center" wrapText="1"/>
    </xf>
    <xf numFmtId="0" fontId="3" fillId="0" borderId="147" xfId="0" applyFont="1" applyBorder="1" applyAlignment="1">
      <alignment horizontal="center" vertical="center"/>
    </xf>
    <xf numFmtId="0" fontId="3" fillId="0" borderId="148" xfId="0" applyFont="1" applyBorder="1" applyAlignment="1">
      <alignment horizontal="center" vertical="center" wrapText="1"/>
    </xf>
    <xf numFmtId="166" fontId="4" fillId="0" borderId="142" xfId="2" applyNumberFormat="1" applyFont="1" applyFill="1" applyBorder="1" applyAlignment="1" applyProtection="1">
      <alignment horizontal="center" vertical="center"/>
    </xf>
    <xf numFmtId="0" fontId="3" fillId="0" borderId="213" xfId="0" applyFont="1" applyBorder="1"/>
    <xf numFmtId="0" fontId="4" fillId="0" borderId="144" xfId="0" applyFont="1" applyBorder="1" applyAlignment="1">
      <alignment horizontal="center" vertical="center"/>
    </xf>
    <xf numFmtId="0" fontId="4" fillId="0" borderId="144" xfId="0" applyFont="1" applyBorder="1" applyAlignment="1">
      <alignment horizontal="left" vertical="center" wrapText="1"/>
    </xf>
    <xf numFmtId="0" fontId="3" fillId="0" borderId="144" xfId="0" applyFont="1" applyBorder="1" applyAlignment="1">
      <alignment horizontal="center" vertical="center" wrapText="1"/>
    </xf>
    <xf numFmtId="0" fontId="3" fillId="0" borderId="144" xfId="0" applyFont="1" applyBorder="1" applyAlignment="1">
      <alignment horizontal="center" vertical="center"/>
    </xf>
    <xf numFmtId="0" fontId="3" fillId="0" borderId="97" xfId="0" applyFont="1" applyBorder="1" applyAlignment="1">
      <alignment horizontal="center" vertical="center"/>
    </xf>
    <xf numFmtId="0" fontId="3" fillId="0" borderId="145" xfId="0" applyFont="1" applyBorder="1" applyAlignment="1">
      <alignment horizontal="center" vertical="center" wrapText="1"/>
    </xf>
    <xf numFmtId="166" fontId="4" fillId="7" borderId="70" xfId="2" applyNumberFormat="1" applyFont="1" applyFill="1" applyBorder="1" applyAlignment="1" applyProtection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left" vertical="center" wrapText="1"/>
    </xf>
    <xf numFmtId="0" fontId="3" fillId="7" borderId="16" xfId="0" applyFont="1" applyFill="1" applyBorder="1" applyAlignment="1">
      <alignment horizontal="center" vertical="center"/>
    </xf>
    <xf numFmtId="0" fontId="3" fillId="7" borderId="17" xfId="0" applyFont="1" applyFill="1" applyBorder="1" applyAlignment="1">
      <alignment horizontal="center" vertical="center"/>
    </xf>
    <xf numFmtId="0" fontId="3" fillId="7" borderId="38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4" fillId="7" borderId="16" xfId="0" applyFont="1" applyFill="1" applyBorder="1" applyAlignment="1">
      <alignment horizontal="left" vertical="center"/>
    </xf>
    <xf numFmtId="0" fontId="3" fillId="7" borderId="19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7" borderId="84" xfId="0" applyFont="1" applyFill="1" applyBorder="1" applyAlignment="1">
      <alignment horizontal="center" vertical="center"/>
    </xf>
    <xf numFmtId="0" fontId="4" fillId="7" borderId="88" xfId="0" applyFont="1" applyFill="1" applyBorder="1" applyAlignment="1">
      <alignment horizontal="center" vertical="center"/>
    </xf>
    <xf numFmtId="0" fontId="4" fillId="7" borderId="88" xfId="0" applyFont="1" applyFill="1" applyBorder="1" applyAlignment="1">
      <alignment horizontal="left" vertical="center"/>
    </xf>
    <xf numFmtId="0" fontId="3" fillId="7" borderId="88" xfId="0" applyFont="1" applyFill="1" applyBorder="1" applyAlignment="1">
      <alignment horizontal="center" vertical="center"/>
    </xf>
    <xf numFmtId="0" fontId="3" fillId="7" borderId="88" xfId="0" applyFont="1" applyFill="1" applyBorder="1" applyAlignment="1">
      <alignment horizontal="center" vertical="center" wrapText="1"/>
    </xf>
    <xf numFmtId="0" fontId="3" fillId="7" borderId="89" xfId="0" applyFont="1" applyFill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7" xfId="0" applyFont="1" applyBorder="1" applyAlignment="1">
      <alignment horizontal="left" vertical="center"/>
    </xf>
    <xf numFmtId="0" fontId="3" fillId="0" borderId="57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4" fillId="0" borderId="144" xfId="0" applyFont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4" fillId="0" borderId="90" xfId="0" applyFont="1" applyBorder="1" applyAlignment="1">
      <alignment horizontal="center" vertical="center"/>
    </xf>
    <xf numFmtId="0" fontId="3" fillId="7" borderId="33" xfId="0" applyFont="1" applyFill="1" applyBorder="1"/>
    <xf numFmtId="0" fontId="3" fillId="0" borderId="3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 wrapText="1"/>
    </xf>
    <xf numFmtId="0" fontId="3" fillId="7" borderId="0" xfId="0" applyFont="1" applyFill="1" applyAlignment="1">
      <alignment horizontal="left" vertical="center"/>
    </xf>
    <xf numFmtId="166" fontId="4" fillId="7" borderId="36" xfId="0" applyNumberFormat="1" applyFont="1" applyFill="1" applyBorder="1" applyAlignment="1">
      <alignment horizontal="center" vertical="center"/>
    </xf>
    <xf numFmtId="166" fontId="4" fillId="7" borderId="85" xfId="0" applyNumberFormat="1" applyFont="1" applyFill="1" applyBorder="1" applyAlignment="1">
      <alignment horizontal="center" vertical="center"/>
    </xf>
    <xf numFmtId="0" fontId="35" fillId="7" borderId="0" xfId="0" applyFont="1" applyFill="1"/>
    <xf numFmtId="166" fontId="3" fillId="7" borderId="0" xfId="0" applyNumberFormat="1" applyFont="1" applyFill="1" applyAlignment="1">
      <alignment horizontal="center" vertical="center"/>
    </xf>
    <xf numFmtId="1" fontId="4" fillId="7" borderId="33" xfId="0" applyNumberFormat="1" applyFont="1" applyFill="1" applyBorder="1" applyAlignment="1">
      <alignment horizontal="center" vertical="center"/>
    </xf>
    <xf numFmtId="1" fontId="4" fillId="7" borderId="159" xfId="0" applyNumberFormat="1" applyFont="1" applyFill="1" applyBorder="1" applyAlignment="1" applyProtection="1">
      <alignment horizontal="center" vertical="center"/>
      <protection locked="0"/>
    </xf>
    <xf numFmtId="1" fontId="4" fillId="7" borderId="115" xfId="0" applyNumberFormat="1" applyFont="1" applyFill="1" applyBorder="1" applyAlignment="1" applyProtection="1">
      <alignment horizontal="center" vertical="center"/>
      <protection locked="0"/>
    </xf>
    <xf numFmtId="1" fontId="4" fillId="7" borderId="4" xfId="0" applyNumberFormat="1" applyFont="1" applyFill="1" applyBorder="1" applyAlignment="1" applyProtection="1">
      <alignment horizontal="center" vertical="center"/>
      <protection locked="0"/>
    </xf>
    <xf numFmtId="1" fontId="4" fillId="7" borderId="131" xfId="0" applyNumberFormat="1" applyFont="1" applyFill="1" applyBorder="1" applyAlignment="1" applyProtection="1">
      <alignment horizontal="center" vertical="center"/>
      <protection locked="0"/>
    </xf>
    <xf numFmtId="1" fontId="4" fillId="7" borderId="46" xfId="0" applyNumberFormat="1" applyFont="1" applyFill="1" applyBorder="1" applyAlignment="1" applyProtection="1">
      <alignment horizontal="center" vertical="center"/>
      <protection locked="0"/>
    </xf>
    <xf numFmtId="1" fontId="4" fillId="7" borderId="47" xfId="0" applyNumberFormat="1" applyFont="1" applyFill="1" applyBorder="1" applyAlignment="1" applyProtection="1">
      <alignment horizontal="center" vertical="center"/>
      <protection locked="0"/>
    </xf>
    <xf numFmtId="1" fontId="4" fillId="7" borderId="160" xfId="0" applyNumberFormat="1" applyFont="1" applyFill="1" applyBorder="1" applyAlignment="1" applyProtection="1">
      <alignment horizontal="center" vertical="center"/>
      <protection locked="0"/>
    </xf>
    <xf numFmtId="1" fontId="4" fillId="7" borderId="49" xfId="0" applyNumberFormat="1" applyFont="1" applyFill="1" applyBorder="1" applyAlignment="1" applyProtection="1">
      <alignment horizontal="center" vertical="center"/>
      <protection locked="0"/>
    </xf>
    <xf numFmtId="1" fontId="4" fillId="7" borderId="129" xfId="0" applyNumberFormat="1" applyFont="1" applyFill="1" applyBorder="1" applyAlignment="1" applyProtection="1">
      <alignment horizontal="center" vertical="center"/>
      <protection locked="0"/>
    </xf>
    <xf numFmtId="1" fontId="4" fillId="7" borderId="116" xfId="0" applyNumberFormat="1" applyFont="1" applyFill="1" applyBorder="1" applyAlignment="1" applyProtection="1">
      <alignment horizontal="center" vertical="center"/>
      <protection locked="0"/>
    </xf>
    <xf numFmtId="1" fontId="4" fillId="7" borderId="1" xfId="0" applyNumberFormat="1" applyFont="1" applyFill="1" applyBorder="1" applyAlignment="1" applyProtection="1">
      <alignment horizontal="center" vertical="center"/>
      <protection locked="0"/>
    </xf>
    <xf numFmtId="1" fontId="4" fillId="7" borderId="130" xfId="0" applyNumberFormat="1" applyFont="1" applyFill="1" applyBorder="1" applyAlignment="1" applyProtection="1">
      <alignment horizontal="center" vertical="center"/>
      <protection locked="0"/>
    </xf>
    <xf numFmtId="0" fontId="17" fillId="7" borderId="0" xfId="4" applyFill="1" applyBorder="1" applyAlignment="1" applyProtection="1">
      <alignment horizontal="left" vertical="top"/>
    </xf>
    <xf numFmtId="0" fontId="23" fillId="18" borderId="138" xfId="0" applyFont="1" applyFill="1" applyBorder="1" applyAlignment="1">
      <alignment horizontal="center" wrapText="1"/>
    </xf>
    <xf numFmtId="0" fontId="23" fillId="19" borderId="30" xfId="0" applyFont="1" applyFill="1" applyBorder="1" applyAlignment="1">
      <alignment horizontal="center" wrapText="1"/>
    </xf>
    <xf numFmtId="0" fontId="23" fillId="2" borderId="30" xfId="0" applyFont="1" applyFill="1" applyBorder="1" applyAlignment="1">
      <alignment horizontal="center" wrapText="1"/>
    </xf>
    <xf numFmtId="0" fontId="23" fillId="20" borderId="30" xfId="0" applyFont="1" applyFill="1" applyBorder="1" applyAlignment="1">
      <alignment horizontal="center" wrapText="1"/>
    </xf>
    <xf numFmtId="0" fontId="23" fillId="4" borderId="30" xfId="0" applyFont="1" applyFill="1" applyBorder="1" applyAlignment="1">
      <alignment horizontal="center" wrapText="1"/>
    </xf>
    <xf numFmtId="0" fontId="24" fillId="21" borderId="30" xfId="0" applyFont="1" applyFill="1" applyBorder="1" applyAlignment="1">
      <alignment horizontal="center" wrapText="1"/>
    </xf>
    <xf numFmtId="0" fontId="23" fillId="22" borderId="30" xfId="0" applyFont="1" applyFill="1" applyBorder="1" applyAlignment="1">
      <alignment horizontal="center" wrapText="1"/>
    </xf>
    <xf numFmtId="0" fontId="23" fillId="23" borderId="30" xfId="0" applyFont="1" applyFill="1" applyBorder="1" applyAlignment="1">
      <alignment horizontal="center" wrapText="1"/>
    </xf>
    <xf numFmtId="0" fontId="23" fillId="24" borderId="30" xfId="0" applyFont="1" applyFill="1" applyBorder="1" applyAlignment="1">
      <alignment horizontal="center" wrapText="1"/>
    </xf>
    <xf numFmtId="0" fontId="23" fillId="6" borderId="30" xfId="0" applyFont="1" applyFill="1" applyBorder="1" applyAlignment="1">
      <alignment horizontal="center" wrapText="1"/>
    </xf>
    <xf numFmtId="0" fontId="24" fillId="25" borderId="30" xfId="0" applyFont="1" applyFill="1" applyBorder="1" applyAlignment="1">
      <alignment horizontal="center" wrapText="1"/>
    </xf>
    <xf numFmtId="0" fontId="24" fillId="13" borderId="30" xfId="0" applyFont="1" applyFill="1" applyBorder="1" applyAlignment="1">
      <alignment horizontal="center" wrapText="1"/>
    </xf>
    <xf numFmtId="0" fontId="24" fillId="26" borderId="30" xfId="0" applyFont="1" applyFill="1" applyBorder="1" applyAlignment="1">
      <alignment horizontal="center" wrapText="1"/>
    </xf>
    <xf numFmtId="0" fontId="24" fillId="27" borderId="30" xfId="0" applyFont="1" applyFill="1" applyBorder="1" applyAlignment="1">
      <alignment horizontal="center" wrapText="1"/>
    </xf>
    <xf numFmtId="0" fontId="24" fillId="28" borderId="31" xfId="0" applyFont="1" applyFill="1" applyBorder="1" applyAlignment="1">
      <alignment horizontal="center" wrapText="1"/>
    </xf>
    <xf numFmtId="0" fontId="5" fillId="0" borderId="174" xfId="0" applyFont="1" applyBorder="1" applyAlignment="1">
      <alignment horizontal="center" vertical="center"/>
    </xf>
    <xf numFmtId="0" fontId="5" fillId="0" borderId="173" xfId="0" applyFont="1" applyBorder="1" applyAlignment="1">
      <alignment horizontal="center" vertical="center"/>
    </xf>
    <xf numFmtId="0" fontId="25" fillId="7" borderId="174" xfId="0" applyFont="1" applyFill="1" applyBorder="1" applyAlignment="1">
      <alignment horizontal="center" vertical="center"/>
    </xf>
    <xf numFmtId="0" fontId="25" fillId="7" borderId="173" xfId="0" applyFont="1" applyFill="1" applyBorder="1" applyAlignment="1">
      <alignment horizontal="center" vertical="center"/>
    </xf>
    <xf numFmtId="0" fontId="25" fillId="7" borderId="171" xfId="0" applyFont="1" applyFill="1" applyBorder="1" applyAlignment="1">
      <alignment horizontal="center" vertical="center"/>
    </xf>
    <xf numFmtId="0" fontId="3" fillId="0" borderId="174" xfId="0" applyFont="1" applyBorder="1"/>
    <xf numFmtId="0" fontId="3" fillId="7" borderId="162" xfId="0" applyFont="1" applyFill="1" applyBorder="1"/>
    <xf numFmtId="0" fontId="4" fillId="0" borderId="163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7" borderId="123" xfId="0" applyFont="1" applyFill="1" applyBorder="1"/>
    <xf numFmtId="0" fontId="4" fillId="0" borderId="0" xfId="0" applyFont="1" applyAlignment="1">
      <alignment horizontal="center" vertical="center"/>
    </xf>
    <xf numFmtId="0" fontId="3" fillId="7" borderId="164" xfId="0" applyFont="1" applyFill="1" applyBorder="1"/>
    <xf numFmtId="0" fontId="4" fillId="0" borderId="94" xfId="0" applyFont="1" applyBorder="1" applyAlignment="1">
      <alignment horizontal="center" vertical="center" wrapText="1"/>
    </xf>
    <xf numFmtId="0" fontId="3" fillId="0" borderId="165" xfId="0" applyFont="1" applyBorder="1" applyAlignment="1">
      <alignment horizontal="center" vertical="center"/>
    </xf>
    <xf numFmtId="0" fontId="3" fillId="7" borderId="155" xfId="0" applyFont="1" applyFill="1" applyBorder="1"/>
    <xf numFmtId="0" fontId="4" fillId="0" borderId="2" xfId="0" applyFont="1" applyBorder="1" applyAlignment="1">
      <alignment horizontal="center" vertical="center"/>
    </xf>
    <xf numFmtId="0" fontId="4" fillId="0" borderId="16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0" fillId="7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20" fillId="7" borderId="0" xfId="0" applyFont="1" applyFill="1" applyAlignment="1">
      <alignment horizontal="center" wrapText="1"/>
    </xf>
    <xf numFmtId="0" fontId="22" fillId="7" borderId="0" xfId="0" applyFont="1" applyFill="1" applyAlignment="1">
      <alignment horizontal="center" wrapText="1"/>
    </xf>
    <xf numFmtId="0" fontId="18" fillId="29" borderId="0" xfId="0" applyFont="1" applyFill="1" applyAlignment="1">
      <alignment wrapText="1"/>
    </xf>
    <xf numFmtId="1" fontId="4" fillId="7" borderId="163" xfId="0" applyNumberFormat="1" applyFont="1" applyFill="1" applyBorder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" fontId="4" fillId="7" borderId="166" xfId="0" applyNumberFormat="1" applyFont="1" applyFill="1" applyBorder="1" applyAlignment="1">
      <alignment horizontal="center" vertical="center"/>
    </xf>
    <xf numFmtId="1" fontId="10" fillId="7" borderId="171" xfId="0" applyNumberFormat="1" applyFont="1" applyFill="1" applyBorder="1" applyAlignment="1">
      <alignment horizontal="center" vertical="center"/>
    </xf>
    <xf numFmtId="1" fontId="4" fillId="7" borderId="172" xfId="0" applyNumberFormat="1" applyFont="1" applyFill="1" applyBorder="1" applyAlignment="1">
      <alignment horizontal="center" vertical="center"/>
    </xf>
    <xf numFmtId="1" fontId="4" fillId="7" borderId="168" xfId="0" applyNumberFormat="1" applyFont="1" applyFill="1" applyBorder="1" applyAlignment="1">
      <alignment horizontal="center" vertical="center"/>
    </xf>
    <xf numFmtId="1" fontId="4" fillId="7" borderId="169" xfId="0" applyNumberFormat="1" applyFont="1" applyFill="1" applyBorder="1" applyAlignment="1">
      <alignment horizontal="center" vertical="center"/>
    </xf>
    <xf numFmtId="1" fontId="10" fillId="7" borderId="169" xfId="0" applyNumberFormat="1" applyFont="1" applyFill="1" applyBorder="1" applyAlignment="1">
      <alignment horizontal="center" vertical="center"/>
    </xf>
    <xf numFmtId="1" fontId="10" fillId="7" borderId="170" xfId="0" applyNumberFormat="1" applyFont="1" applyFill="1" applyBorder="1" applyAlignment="1">
      <alignment horizontal="center" vertical="center"/>
    </xf>
    <xf numFmtId="1" fontId="4" fillId="7" borderId="134" xfId="0" applyNumberFormat="1" applyFont="1" applyFill="1" applyBorder="1" applyAlignment="1">
      <alignment horizontal="center" vertical="center"/>
    </xf>
    <xf numFmtId="1" fontId="10" fillId="7" borderId="134" xfId="0" applyNumberFormat="1" applyFont="1" applyFill="1" applyBorder="1" applyAlignment="1">
      <alignment horizontal="center" vertical="center"/>
    </xf>
    <xf numFmtId="1" fontId="10" fillId="7" borderId="136" xfId="0" applyNumberFormat="1" applyFont="1" applyFill="1" applyBorder="1" applyAlignment="1">
      <alignment horizontal="center" vertical="center"/>
    </xf>
    <xf numFmtId="0" fontId="13" fillId="7" borderId="0" xfId="0" applyFont="1" applyFill="1" applyAlignment="1">
      <alignment horizontal="left" vertical="top" wrapText="1"/>
    </xf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 vertical="center"/>
    </xf>
    <xf numFmtId="1" fontId="4" fillId="7" borderId="7" xfId="0" applyNumberFormat="1" applyFont="1" applyFill="1" applyBorder="1" applyAlignment="1">
      <alignment horizontal="center" vertical="center"/>
    </xf>
    <xf numFmtId="0" fontId="35" fillId="13" borderId="174" xfId="0" applyFont="1" applyFill="1" applyBorder="1" applyAlignment="1">
      <alignment horizontal="center" vertical="center"/>
    </xf>
    <xf numFmtId="0" fontId="35" fillId="13" borderId="173" xfId="0" applyFont="1" applyFill="1" applyBorder="1" applyAlignment="1">
      <alignment horizontal="center" vertical="center"/>
    </xf>
    <xf numFmtId="0" fontId="35" fillId="13" borderId="171" xfId="0" applyFont="1" applyFill="1" applyBorder="1" applyAlignment="1">
      <alignment horizontal="center" vertical="center"/>
    </xf>
    <xf numFmtId="0" fontId="3" fillId="7" borderId="215" xfId="0" applyFont="1" applyFill="1" applyBorder="1" applyAlignment="1">
      <alignment horizontal="center" vertical="center"/>
    </xf>
    <xf numFmtId="0" fontId="3" fillId="7" borderId="216" xfId="0" applyFont="1" applyFill="1" applyBorder="1" applyAlignment="1">
      <alignment horizontal="center" vertical="center"/>
    </xf>
    <xf numFmtId="0" fontId="16" fillId="7" borderId="201" xfId="0" applyFont="1" applyFill="1" applyBorder="1" applyAlignment="1">
      <alignment horizontal="center" vertical="top" wrapText="1"/>
    </xf>
    <xf numFmtId="0" fontId="16" fillId="7" borderId="102" xfId="0" applyFont="1" applyFill="1" applyBorder="1" applyAlignment="1">
      <alignment horizontal="center" vertical="top" wrapText="1"/>
    </xf>
    <xf numFmtId="1" fontId="4" fillId="7" borderId="33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34" xfId="0" applyNumberFormat="1" applyFont="1" applyFill="1" applyBorder="1" applyAlignment="1">
      <alignment horizontal="center" vertical="center"/>
    </xf>
    <xf numFmtId="0" fontId="34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28" fillId="7" borderId="32" xfId="0" applyFont="1" applyFill="1" applyBorder="1" applyAlignment="1">
      <alignment horizontal="center" vertical="center" textRotation="90"/>
    </xf>
    <xf numFmtId="0" fontId="29" fillId="7" borderId="32" xfId="0" applyFont="1" applyFill="1" applyBorder="1" applyAlignment="1">
      <alignment horizontal="center" vertical="center" textRotation="90"/>
    </xf>
    <xf numFmtId="0" fontId="26" fillId="7" borderId="0" xfId="0" applyFont="1" applyFill="1" applyAlignment="1">
      <alignment horizontal="left"/>
    </xf>
    <xf numFmtId="0" fontId="3" fillId="7" borderId="0" xfId="0" applyFont="1" applyFill="1" applyAlignment="1">
      <alignment horizontal="left"/>
    </xf>
    <xf numFmtId="0" fontId="16" fillId="7" borderId="173" xfId="0" applyFont="1" applyFill="1" applyBorder="1" applyAlignment="1">
      <alignment horizontal="center" vertical="top" wrapText="1"/>
    </xf>
    <xf numFmtId="0" fontId="16" fillId="7" borderId="171" xfId="0" applyFont="1" applyFill="1" applyBorder="1" applyAlignment="1">
      <alignment horizontal="center" vertical="top" wrapText="1"/>
    </xf>
    <xf numFmtId="166" fontId="4" fillId="7" borderId="86" xfId="0" applyNumberFormat="1" applyFont="1" applyFill="1" applyBorder="1" applyAlignment="1">
      <alignment horizontal="center"/>
    </xf>
    <xf numFmtId="166" fontId="4" fillId="7" borderId="128" xfId="2" applyNumberFormat="1" applyFont="1" applyFill="1" applyBorder="1" applyAlignment="1" applyProtection="1">
      <alignment horizontal="center" vertical="center" wrapText="1"/>
    </xf>
    <xf numFmtId="166" fontId="5" fillId="0" borderId="85" xfId="0" applyNumberFormat="1" applyFont="1" applyBorder="1" applyAlignment="1">
      <alignment horizontal="center" vertical="center"/>
    </xf>
    <xf numFmtId="166" fontId="19" fillId="0" borderId="128" xfId="2" applyNumberFormat="1" applyFont="1" applyBorder="1" applyAlignment="1" applyProtection="1">
      <alignment vertical="center"/>
    </xf>
    <xf numFmtId="166" fontId="4" fillId="0" borderId="175" xfId="2" applyNumberFormat="1" applyFont="1" applyFill="1" applyBorder="1" applyAlignment="1" applyProtection="1">
      <alignment horizontal="center" vertical="center"/>
    </xf>
    <xf numFmtId="166" fontId="21" fillId="7" borderId="0" xfId="0" applyNumberFormat="1" applyFont="1" applyFill="1" applyAlignment="1">
      <alignment horizontal="center" wrapText="1"/>
    </xf>
    <xf numFmtId="166" fontId="0" fillId="7" borderId="0" xfId="0" applyNumberFormat="1" applyFill="1"/>
    <xf numFmtId="166" fontId="4" fillId="0" borderId="85" xfId="0" applyNumberFormat="1" applyFont="1" applyBorder="1" applyAlignment="1">
      <alignment horizontal="center" vertical="center"/>
    </xf>
    <xf numFmtId="166" fontId="4" fillId="0" borderId="176" xfId="0" applyNumberFormat="1" applyFont="1" applyBorder="1" applyAlignment="1">
      <alignment horizontal="center" vertical="center"/>
    </xf>
    <xf numFmtId="166" fontId="4" fillId="0" borderId="200" xfId="0" applyNumberFormat="1" applyFont="1" applyBorder="1" applyAlignment="1">
      <alignment horizontal="center" vertical="center"/>
    </xf>
    <xf numFmtId="0" fontId="34" fillId="7" borderId="9" xfId="0" applyFont="1" applyFill="1" applyBorder="1" applyAlignment="1">
      <alignment horizontal="center" vertical="center" wrapText="1"/>
    </xf>
    <xf numFmtId="0" fontId="34" fillId="7" borderId="26" xfId="0" applyFont="1" applyFill="1" applyBorder="1" applyAlignment="1">
      <alignment horizontal="center" vertical="center" wrapText="1"/>
    </xf>
    <xf numFmtId="0" fontId="36" fillId="7" borderId="0" xfId="0" applyFont="1" applyFill="1" applyAlignment="1">
      <alignment horizontal="center" vertical="center"/>
    </xf>
    <xf numFmtId="0" fontId="36" fillId="13" borderId="174" xfId="0" applyFont="1" applyFill="1" applyBorder="1" applyAlignment="1">
      <alignment horizontal="left" vertical="center"/>
    </xf>
    <xf numFmtId="0" fontId="36" fillId="13" borderId="173" xfId="0" applyFont="1" applyFill="1" applyBorder="1" applyAlignment="1">
      <alignment horizontal="left" vertical="center"/>
    </xf>
    <xf numFmtId="0" fontId="36" fillId="13" borderId="171" xfId="0" applyFont="1" applyFill="1" applyBorder="1" applyAlignment="1">
      <alignment horizontal="left" vertical="center"/>
    </xf>
    <xf numFmtId="166" fontId="3" fillId="7" borderId="217" xfId="0" applyNumberFormat="1" applyFont="1" applyFill="1" applyBorder="1" applyAlignment="1">
      <alignment horizontal="center" vertical="center"/>
    </xf>
    <xf numFmtId="166" fontId="36" fillId="13" borderId="85" xfId="0" applyNumberFormat="1" applyFont="1" applyFill="1" applyBorder="1" applyAlignment="1">
      <alignment horizontal="center" vertical="center"/>
    </xf>
    <xf numFmtId="166" fontId="5" fillId="7" borderId="45" xfId="0" applyNumberFormat="1" applyFont="1" applyFill="1" applyBorder="1"/>
    <xf numFmtId="166" fontId="3" fillId="7" borderId="0" xfId="3" applyNumberFormat="1" applyFont="1" applyFill="1" applyBorder="1"/>
    <xf numFmtId="0" fontId="37" fillId="7" borderId="45" xfId="0" applyFont="1" applyFill="1" applyBorder="1"/>
    <xf numFmtId="2" fontId="5" fillId="13" borderId="174" xfId="0" applyNumberFormat="1" applyFont="1" applyFill="1" applyBorder="1"/>
    <xf numFmtId="2" fontId="5" fillId="13" borderId="173" xfId="0" applyNumberFormat="1" applyFont="1" applyFill="1" applyBorder="1"/>
    <xf numFmtId="2" fontId="5" fillId="13" borderId="171" xfId="0" applyNumberFormat="1" applyFont="1" applyFill="1" applyBorder="1"/>
    <xf numFmtId="166" fontId="5" fillId="13" borderId="174" xfId="0" applyNumberFormat="1" applyFont="1" applyFill="1" applyBorder="1" applyAlignment="1">
      <alignment horizontal="center"/>
    </xf>
    <xf numFmtId="166" fontId="5" fillId="13" borderId="171" xfId="0" applyNumberFormat="1" applyFont="1" applyFill="1" applyBorder="1" applyAlignment="1">
      <alignment horizontal="center"/>
    </xf>
    <xf numFmtId="166" fontId="37" fillId="7" borderId="45" xfId="0" applyNumberFormat="1" applyFont="1" applyFill="1" applyBorder="1" applyAlignment="1">
      <alignment horizontal="center"/>
    </xf>
    <xf numFmtId="0" fontId="3" fillId="7" borderId="40" xfId="0" applyFont="1" applyFill="1" applyBorder="1" applyAlignment="1" applyProtection="1">
      <alignment horizontal="center"/>
      <protection locked="0"/>
    </xf>
    <xf numFmtId="0" fontId="3" fillId="7" borderId="113" xfId="0" applyFont="1" applyFill="1" applyBorder="1" applyAlignment="1" applyProtection="1">
      <alignment horizontal="center"/>
      <protection locked="0"/>
    </xf>
    <xf numFmtId="0" fontId="3" fillId="7" borderId="114" xfId="0" applyFont="1" applyFill="1" applyBorder="1" applyAlignment="1" applyProtection="1">
      <alignment horizontal="center"/>
      <protection locked="0"/>
    </xf>
    <xf numFmtId="0" fontId="17" fillId="7" borderId="40" xfId="4" applyFill="1" applyBorder="1" applyAlignment="1" applyProtection="1">
      <alignment horizontal="center"/>
      <protection locked="0"/>
    </xf>
    <xf numFmtId="0" fontId="11" fillId="7" borderId="41" xfId="0" applyFont="1" applyFill="1" applyBorder="1" applyAlignment="1" applyProtection="1">
      <alignment horizontal="center" wrapText="1"/>
      <protection locked="0"/>
    </xf>
    <xf numFmtId="0" fontId="11" fillId="7" borderId="45" xfId="0" applyFont="1" applyFill="1" applyBorder="1" applyAlignment="1" applyProtection="1">
      <alignment horizontal="center" wrapText="1"/>
      <protection locked="0"/>
    </xf>
    <xf numFmtId="0" fontId="11" fillId="7" borderId="42" xfId="0" applyFont="1" applyFill="1" applyBorder="1" applyAlignment="1" applyProtection="1">
      <alignment horizontal="center" wrapText="1"/>
      <protection locked="0"/>
    </xf>
    <xf numFmtId="0" fontId="11" fillId="7" borderId="43" xfId="0" applyFont="1" applyFill="1" applyBorder="1" applyAlignment="1" applyProtection="1">
      <alignment horizontal="center" wrapText="1"/>
      <protection locked="0"/>
    </xf>
    <xf numFmtId="0" fontId="11" fillId="7" borderId="91" xfId="0" applyFont="1" applyFill="1" applyBorder="1" applyAlignment="1" applyProtection="1">
      <alignment horizontal="center" wrapText="1"/>
      <protection locked="0"/>
    </xf>
    <xf numFmtId="0" fontId="11" fillId="7" borderId="44" xfId="0" applyFont="1" applyFill="1" applyBorder="1" applyAlignment="1" applyProtection="1">
      <alignment horizontal="center" wrapText="1"/>
      <protection locked="0"/>
    </xf>
    <xf numFmtId="0" fontId="11" fillId="7" borderId="41" xfId="0" applyFont="1" applyFill="1" applyBorder="1" applyAlignment="1" applyProtection="1">
      <alignment horizontal="center"/>
      <protection locked="0"/>
    </xf>
    <xf numFmtId="0" fontId="11" fillId="7" borderId="45" xfId="0" applyFont="1" applyFill="1" applyBorder="1" applyAlignment="1" applyProtection="1">
      <alignment horizontal="center"/>
      <protection locked="0"/>
    </xf>
    <xf numFmtId="0" fontId="11" fillId="7" borderId="42" xfId="0" applyFont="1" applyFill="1" applyBorder="1" applyAlignment="1" applyProtection="1">
      <alignment horizontal="center"/>
      <protection locked="0"/>
    </xf>
    <xf numFmtId="0" fontId="11" fillId="7" borderId="43" xfId="0" applyFont="1" applyFill="1" applyBorder="1" applyAlignment="1" applyProtection="1">
      <alignment horizontal="center"/>
      <protection locked="0"/>
    </xf>
    <xf numFmtId="0" fontId="11" fillId="7" borderId="91" xfId="0" applyFont="1" applyFill="1" applyBorder="1" applyAlignment="1" applyProtection="1">
      <alignment horizontal="center"/>
      <protection locked="0"/>
    </xf>
    <xf numFmtId="0" fontId="11" fillId="7" borderId="44" xfId="0" applyFont="1" applyFill="1" applyBorder="1" applyAlignment="1" applyProtection="1">
      <alignment horizontal="center"/>
      <protection locked="0"/>
    </xf>
    <xf numFmtId="166" fontId="37" fillId="7" borderId="218" xfId="0" applyNumberFormat="1" applyFont="1" applyFill="1" applyBorder="1" applyAlignment="1">
      <alignment horizontal="center"/>
    </xf>
    <xf numFmtId="14" fontId="33" fillId="7" borderId="0" xfId="0" applyNumberFormat="1" applyFont="1" applyFill="1"/>
    <xf numFmtId="0" fontId="33" fillId="7" borderId="0" xfId="0" applyFont="1" applyFill="1"/>
  </cellXfs>
  <cellStyles count="5">
    <cellStyle name="Currency" xfId="2" builtinId="4"/>
    <cellStyle name="Hyperlink" xfId="4" builtinId="8"/>
    <cellStyle name="Normal" xfId="0" builtinId="0"/>
    <cellStyle name="Per cent" xfId="3" builtinId="5"/>
    <cellStyle name="Standard 2" xfId="1" xr:uid="{00000000-0005-0000-0000-000003000000}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33"/>
      <color rgb="FFFC7124"/>
      <color rgb="FFFF9A47"/>
      <color rgb="FFF99449"/>
      <color rgb="FFFFA347"/>
      <color rgb="FFFFAA4D"/>
      <color rgb="FFE25303"/>
      <color rgb="FFCC00FF"/>
      <color rgb="FF993366"/>
      <color rgb="FFCC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pn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png"/><Relationship Id="rId55" Type="http://schemas.openxmlformats.org/officeDocument/2006/relationships/image" Target="../media/image55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G"/><Relationship Id="rId13" Type="http://schemas.openxmlformats.org/officeDocument/2006/relationships/image" Target="../media/image83.JPG"/><Relationship Id="rId18" Type="http://schemas.openxmlformats.org/officeDocument/2006/relationships/image" Target="../media/image87.png"/><Relationship Id="rId3" Type="http://schemas.openxmlformats.org/officeDocument/2006/relationships/image" Target="../media/image73.JPG"/><Relationship Id="rId7" Type="http://schemas.openxmlformats.org/officeDocument/2006/relationships/image" Target="../media/image77.JPG"/><Relationship Id="rId12" Type="http://schemas.openxmlformats.org/officeDocument/2006/relationships/image" Target="../media/image82.JPG"/><Relationship Id="rId17" Type="http://schemas.openxmlformats.org/officeDocument/2006/relationships/image" Target="../media/image26.JPG"/><Relationship Id="rId2" Type="http://schemas.openxmlformats.org/officeDocument/2006/relationships/image" Target="../media/image72.JPG"/><Relationship Id="rId16" Type="http://schemas.openxmlformats.org/officeDocument/2006/relationships/image" Target="../media/image86.JPG"/><Relationship Id="rId1" Type="http://schemas.openxmlformats.org/officeDocument/2006/relationships/image" Target="../media/image1.png"/><Relationship Id="rId6" Type="http://schemas.openxmlformats.org/officeDocument/2006/relationships/image" Target="../media/image76.JPG"/><Relationship Id="rId11" Type="http://schemas.openxmlformats.org/officeDocument/2006/relationships/image" Target="../media/image81.JPG"/><Relationship Id="rId5" Type="http://schemas.openxmlformats.org/officeDocument/2006/relationships/image" Target="../media/image75.JPG"/><Relationship Id="rId15" Type="http://schemas.openxmlformats.org/officeDocument/2006/relationships/image" Target="../media/image85.JPG"/><Relationship Id="rId10" Type="http://schemas.openxmlformats.org/officeDocument/2006/relationships/image" Target="../media/image80.JPG"/><Relationship Id="rId19" Type="http://schemas.openxmlformats.org/officeDocument/2006/relationships/image" Target="../media/image88.png"/><Relationship Id="rId4" Type="http://schemas.openxmlformats.org/officeDocument/2006/relationships/image" Target="../media/image74.JPG"/><Relationship Id="rId9" Type="http://schemas.openxmlformats.org/officeDocument/2006/relationships/image" Target="../media/image79.JPG"/><Relationship Id="rId14" Type="http://schemas.openxmlformats.org/officeDocument/2006/relationships/image" Target="../media/image84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1.png"/><Relationship Id="rId18" Type="http://schemas.openxmlformats.org/officeDocument/2006/relationships/image" Target="../media/image106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100.png"/><Relationship Id="rId17" Type="http://schemas.openxmlformats.org/officeDocument/2006/relationships/image" Target="../media/image105.png"/><Relationship Id="rId2" Type="http://schemas.openxmlformats.org/officeDocument/2006/relationships/image" Target="../media/image90.png"/><Relationship Id="rId16" Type="http://schemas.openxmlformats.org/officeDocument/2006/relationships/image" Target="../media/image104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99.png"/><Relationship Id="rId5" Type="http://schemas.openxmlformats.org/officeDocument/2006/relationships/image" Target="../media/image93.png"/><Relationship Id="rId15" Type="http://schemas.openxmlformats.org/officeDocument/2006/relationships/image" Target="../media/image103.png"/><Relationship Id="rId10" Type="http://schemas.openxmlformats.org/officeDocument/2006/relationships/image" Target="../media/image98.png"/><Relationship Id="rId4" Type="http://schemas.openxmlformats.org/officeDocument/2006/relationships/image" Target="../media/image92.png"/><Relationship Id="rId9" Type="http://schemas.openxmlformats.org/officeDocument/2006/relationships/image" Target="../media/image97.png"/><Relationship Id="rId14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990599</xdr:colOff>
      <xdr:row>0</xdr:row>
      <xdr:rowOff>50801</xdr:rowOff>
    </xdr:from>
    <xdr:to>
      <xdr:col>8</xdr:col>
      <xdr:colOff>67733</xdr:colOff>
      <xdr:row>6</xdr:row>
      <xdr:rowOff>153582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799" y="50801"/>
          <a:ext cx="1786467" cy="1228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100693</xdr:colOff>
      <xdr:row>0</xdr:row>
      <xdr:rowOff>38100</xdr:rowOff>
    </xdr:from>
    <xdr:to>
      <xdr:col>3</xdr:col>
      <xdr:colOff>94162</xdr:colOff>
      <xdr:row>6</xdr:row>
      <xdr:rowOff>818534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3207" y="38100"/>
          <a:ext cx="2849336" cy="1914998"/>
        </a:xfrm>
        <a:prstGeom prst="rect">
          <a:avLst/>
        </a:prstGeom>
      </xdr:spPr>
    </xdr:pic>
    <xdr:clientData/>
  </xdr:twoCellAnchor>
  <xdr:twoCellAnchor editAs="oneCell">
    <xdr:from>
      <xdr:col>1</xdr:col>
      <xdr:colOff>147340</xdr:colOff>
      <xdr:row>36</xdr:row>
      <xdr:rowOff>30480</xdr:rowOff>
    </xdr:from>
    <xdr:to>
      <xdr:col>1</xdr:col>
      <xdr:colOff>1960526</xdr:colOff>
      <xdr:row>36</xdr:row>
      <xdr:rowOff>1237869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00" y="53721000"/>
          <a:ext cx="1826521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135975</xdr:colOff>
      <xdr:row>38</xdr:row>
      <xdr:rowOff>15978</xdr:rowOff>
    </xdr:from>
    <xdr:to>
      <xdr:col>1</xdr:col>
      <xdr:colOff>1964976</xdr:colOff>
      <xdr:row>38</xdr:row>
      <xdr:rowOff>1239918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135" y="56236338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41</xdr:row>
      <xdr:rowOff>20302</xdr:rowOff>
    </xdr:from>
    <xdr:to>
      <xdr:col>1</xdr:col>
      <xdr:colOff>1922347</xdr:colOff>
      <xdr:row>41</xdr:row>
      <xdr:rowOff>1240432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1" y="5877050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68870</xdr:colOff>
      <xdr:row>43</xdr:row>
      <xdr:rowOff>21040</xdr:rowOff>
    </xdr:from>
    <xdr:to>
      <xdr:col>1</xdr:col>
      <xdr:colOff>1884536</xdr:colOff>
      <xdr:row>43</xdr:row>
      <xdr:rowOff>1241170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30" y="60036160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73955</xdr:colOff>
      <xdr:row>45</xdr:row>
      <xdr:rowOff>21184</xdr:rowOff>
    </xdr:from>
    <xdr:to>
      <xdr:col>1</xdr:col>
      <xdr:colOff>1905984</xdr:colOff>
      <xdr:row>45</xdr:row>
      <xdr:rowOff>1241314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15" y="62566144"/>
          <a:ext cx="1832029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123561</xdr:colOff>
      <xdr:row>44</xdr:row>
      <xdr:rowOff>19336</xdr:rowOff>
    </xdr:from>
    <xdr:to>
      <xdr:col>1</xdr:col>
      <xdr:colOff>1959400</xdr:colOff>
      <xdr:row>44</xdr:row>
      <xdr:rowOff>1237563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21" y="61299376"/>
          <a:ext cx="1832029" cy="1227752"/>
        </a:xfrm>
        <a:prstGeom prst="rect">
          <a:avLst/>
        </a:prstGeom>
      </xdr:spPr>
    </xdr:pic>
    <xdr:clientData/>
  </xdr:twoCellAnchor>
  <xdr:twoCellAnchor editAs="oneCell">
    <xdr:from>
      <xdr:col>1</xdr:col>
      <xdr:colOff>113853</xdr:colOff>
      <xdr:row>40</xdr:row>
      <xdr:rowOff>24783</xdr:rowOff>
    </xdr:from>
    <xdr:to>
      <xdr:col>1</xdr:col>
      <xdr:colOff>1927614</xdr:colOff>
      <xdr:row>40</xdr:row>
      <xdr:rowOff>1241103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06" y="5873464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376519</xdr:colOff>
      <xdr:row>42</xdr:row>
      <xdr:rowOff>206188</xdr:rowOff>
    </xdr:from>
    <xdr:to>
      <xdr:col>1</xdr:col>
      <xdr:colOff>1847789</xdr:colOff>
      <xdr:row>42</xdr:row>
      <xdr:rowOff>1198311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4679" y="61486228"/>
          <a:ext cx="1467460" cy="995933"/>
        </a:xfrm>
        <a:prstGeom prst="rect">
          <a:avLst/>
        </a:prstGeom>
      </xdr:spPr>
    </xdr:pic>
    <xdr:clientData/>
  </xdr:twoCellAnchor>
  <xdr:twoCellAnchor editAs="oneCell">
    <xdr:from>
      <xdr:col>1</xdr:col>
      <xdr:colOff>134760</xdr:colOff>
      <xdr:row>46</xdr:row>
      <xdr:rowOff>23726</xdr:rowOff>
    </xdr:from>
    <xdr:to>
      <xdr:col>1</xdr:col>
      <xdr:colOff>1927746</xdr:colOff>
      <xdr:row>46</xdr:row>
      <xdr:rowOff>1221590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0" y="6636344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64</xdr:row>
      <xdr:rowOff>32398</xdr:rowOff>
    </xdr:from>
    <xdr:to>
      <xdr:col>1</xdr:col>
      <xdr:colOff>1963956</xdr:colOff>
      <xdr:row>64</xdr:row>
      <xdr:rowOff>1241692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64" y="4850945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55</xdr:row>
      <xdr:rowOff>38919</xdr:rowOff>
    </xdr:from>
    <xdr:to>
      <xdr:col>1</xdr:col>
      <xdr:colOff>1963956</xdr:colOff>
      <xdr:row>55</xdr:row>
      <xdr:rowOff>1257663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10" y="24654240"/>
          <a:ext cx="1828800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56</xdr:row>
      <xdr:rowOff>26492</xdr:rowOff>
    </xdr:from>
    <xdr:to>
      <xdr:col>1</xdr:col>
      <xdr:colOff>1964451</xdr:colOff>
      <xdr:row>56</xdr:row>
      <xdr:rowOff>1241426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219972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57</xdr:row>
      <xdr:rowOff>27673</xdr:rowOff>
    </xdr:from>
    <xdr:to>
      <xdr:col>1</xdr:col>
      <xdr:colOff>1964451</xdr:colOff>
      <xdr:row>57</xdr:row>
      <xdr:rowOff>1236892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346167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61</xdr:row>
      <xdr:rowOff>28854</xdr:rowOff>
    </xdr:from>
    <xdr:to>
      <xdr:col>1</xdr:col>
      <xdr:colOff>1964451</xdr:colOff>
      <xdr:row>61</xdr:row>
      <xdr:rowOff>1238073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472361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62</xdr:row>
      <xdr:rowOff>30036</xdr:rowOff>
    </xdr:from>
    <xdr:to>
      <xdr:col>1</xdr:col>
      <xdr:colOff>1964451</xdr:colOff>
      <xdr:row>62</xdr:row>
      <xdr:rowOff>1241160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598556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63</xdr:row>
      <xdr:rowOff>31217</xdr:rowOff>
    </xdr:from>
    <xdr:to>
      <xdr:col>1</xdr:col>
      <xdr:colOff>1964451</xdr:colOff>
      <xdr:row>63</xdr:row>
      <xdr:rowOff>1236626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724750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65</xdr:row>
      <xdr:rowOff>35560</xdr:rowOff>
    </xdr:from>
    <xdr:to>
      <xdr:col>1</xdr:col>
      <xdr:colOff>1964451</xdr:colOff>
      <xdr:row>65</xdr:row>
      <xdr:rowOff>1254304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977337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66</xdr:row>
      <xdr:rowOff>36741</xdr:rowOff>
    </xdr:from>
    <xdr:to>
      <xdr:col>1</xdr:col>
      <xdr:colOff>1964451</xdr:colOff>
      <xdr:row>66</xdr:row>
      <xdr:rowOff>1255486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51035323"/>
          <a:ext cx="1829789" cy="1218745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68</xdr:row>
      <xdr:rowOff>24317</xdr:rowOff>
    </xdr:from>
    <xdr:to>
      <xdr:col>1</xdr:col>
      <xdr:colOff>1964451</xdr:colOff>
      <xdr:row>68</xdr:row>
      <xdr:rowOff>1239251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16" y="30966960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59625</xdr:colOff>
      <xdr:row>108</xdr:row>
      <xdr:rowOff>247898</xdr:rowOff>
    </xdr:from>
    <xdr:to>
      <xdr:col>1</xdr:col>
      <xdr:colOff>1998073</xdr:colOff>
      <xdr:row>111</xdr:row>
      <xdr:rowOff>267111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089" y="100491719"/>
          <a:ext cx="1927018" cy="1284678"/>
        </a:xfrm>
        <a:prstGeom prst="rect">
          <a:avLst/>
        </a:prstGeom>
      </xdr:spPr>
    </xdr:pic>
    <xdr:clientData/>
  </xdr:twoCellAnchor>
  <xdr:twoCellAnchor editAs="oneCell">
    <xdr:from>
      <xdr:col>1</xdr:col>
      <xdr:colOff>108363</xdr:colOff>
      <xdr:row>93</xdr:row>
      <xdr:rowOff>236104</xdr:rowOff>
    </xdr:from>
    <xdr:to>
      <xdr:col>1</xdr:col>
      <xdr:colOff>1965247</xdr:colOff>
      <xdr:row>96</xdr:row>
      <xdr:rowOff>231322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827" y="93880461"/>
          <a:ext cx="1860694" cy="126068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54422</xdr:colOff>
      <xdr:row>78</xdr:row>
      <xdr:rowOff>141511</xdr:rowOff>
    </xdr:from>
    <xdr:to>
      <xdr:col>1</xdr:col>
      <xdr:colOff>1965416</xdr:colOff>
      <xdr:row>81</xdr:row>
      <xdr:rowOff>136036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86" y="87186404"/>
          <a:ext cx="1918614" cy="1263799"/>
        </a:xfrm>
        <a:prstGeom prst="rect">
          <a:avLst/>
        </a:prstGeom>
      </xdr:spPr>
    </xdr:pic>
    <xdr:clientData/>
  </xdr:twoCellAnchor>
  <xdr:twoCellAnchor editAs="oneCell">
    <xdr:from>
      <xdr:col>1</xdr:col>
      <xdr:colOff>130631</xdr:colOff>
      <xdr:row>49</xdr:row>
      <xdr:rowOff>58433</xdr:rowOff>
    </xdr:from>
    <xdr:to>
      <xdr:col>1</xdr:col>
      <xdr:colOff>1926821</xdr:colOff>
      <xdr:row>49</xdr:row>
      <xdr:rowOff>1258433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5" y="22102004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199630</xdr:colOff>
      <xdr:row>50</xdr:row>
      <xdr:rowOff>40347</xdr:rowOff>
    </xdr:from>
    <xdr:to>
      <xdr:col>1</xdr:col>
      <xdr:colOff>2003440</xdr:colOff>
      <xdr:row>50</xdr:row>
      <xdr:rowOff>1236537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144" y="20821176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173059</xdr:colOff>
      <xdr:row>51</xdr:row>
      <xdr:rowOff>35548</xdr:rowOff>
    </xdr:from>
    <xdr:to>
      <xdr:col>1</xdr:col>
      <xdr:colOff>1965439</xdr:colOff>
      <xdr:row>51</xdr:row>
      <xdr:rowOff>1239358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573" y="22079119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239486</xdr:colOff>
      <xdr:row>48</xdr:row>
      <xdr:rowOff>21770</xdr:rowOff>
    </xdr:from>
    <xdr:to>
      <xdr:col>1</xdr:col>
      <xdr:colOff>1882778</xdr:colOff>
      <xdr:row>48</xdr:row>
      <xdr:rowOff>1218313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539856"/>
          <a:ext cx="1631862" cy="1196543"/>
        </a:xfrm>
        <a:prstGeom prst="rect">
          <a:avLst/>
        </a:prstGeom>
      </xdr:spPr>
    </xdr:pic>
    <xdr:clientData/>
  </xdr:twoCellAnchor>
  <xdr:oneCellAnchor>
    <xdr:from>
      <xdr:col>1</xdr:col>
      <xdr:colOff>22861</xdr:colOff>
      <xdr:row>35</xdr:row>
      <xdr:rowOff>7620</xdr:rowOff>
    </xdr:from>
    <xdr:ext cx="1874519" cy="1251242"/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25" y="2701834"/>
          <a:ext cx="1874519" cy="1251242"/>
        </a:xfrm>
        <a:prstGeom prst="rect">
          <a:avLst/>
        </a:prstGeom>
      </xdr:spPr>
    </xdr:pic>
    <xdr:clientData/>
  </xdr:oneCellAnchor>
  <xdr:twoCellAnchor editAs="oneCell">
    <xdr:from>
      <xdr:col>1</xdr:col>
      <xdr:colOff>97976</xdr:colOff>
      <xdr:row>9</xdr:row>
      <xdr:rowOff>108857</xdr:rowOff>
    </xdr:from>
    <xdr:to>
      <xdr:col>1</xdr:col>
      <xdr:colOff>1732191</xdr:colOff>
      <xdr:row>9</xdr:row>
      <xdr:rowOff>1237525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63" r="10106"/>
        <a:stretch/>
      </xdr:blipFill>
      <xdr:spPr>
        <a:xfrm>
          <a:off x="601440" y="6585857"/>
          <a:ext cx="1643740" cy="1132478"/>
        </a:xfrm>
        <a:prstGeom prst="rect">
          <a:avLst/>
        </a:prstGeom>
      </xdr:spPr>
    </xdr:pic>
    <xdr:clientData/>
  </xdr:twoCellAnchor>
  <xdr:twoCellAnchor editAs="oneCell">
    <xdr:from>
      <xdr:col>1</xdr:col>
      <xdr:colOff>185061</xdr:colOff>
      <xdr:row>26</xdr:row>
      <xdr:rowOff>32656</xdr:rowOff>
    </xdr:from>
    <xdr:to>
      <xdr:col>1</xdr:col>
      <xdr:colOff>2002162</xdr:colOff>
      <xdr:row>26</xdr:row>
      <xdr:rowOff>1255486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5" y="14075227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76204</xdr:colOff>
      <xdr:row>31</xdr:row>
      <xdr:rowOff>10886</xdr:rowOff>
    </xdr:from>
    <xdr:to>
      <xdr:col>1</xdr:col>
      <xdr:colOff>1921880</xdr:colOff>
      <xdr:row>31</xdr:row>
      <xdr:rowOff>1237526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8" y="16578943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97976</xdr:colOff>
      <xdr:row>10</xdr:row>
      <xdr:rowOff>136071</xdr:rowOff>
    </xdr:from>
    <xdr:to>
      <xdr:col>1</xdr:col>
      <xdr:colOff>1697084</xdr:colOff>
      <xdr:row>10</xdr:row>
      <xdr:rowOff>1237524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74" r="12338"/>
        <a:stretch/>
      </xdr:blipFill>
      <xdr:spPr>
        <a:xfrm>
          <a:off x="601440" y="7878535"/>
          <a:ext cx="1602918" cy="1105263"/>
        </a:xfrm>
        <a:prstGeom prst="rect">
          <a:avLst/>
        </a:prstGeom>
      </xdr:spPr>
    </xdr:pic>
    <xdr:clientData/>
  </xdr:twoCellAnchor>
  <xdr:twoCellAnchor editAs="oneCell">
    <xdr:from>
      <xdr:col>1</xdr:col>
      <xdr:colOff>70761</xdr:colOff>
      <xdr:row>11</xdr:row>
      <xdr:rowOff>10885</xdr:rowOff>
    </xdr:from>
    <xdr:to>
      <xdr:col>1</xdr:col>
      <xdr:colOff>1887862</xdr:colOff>
      <xdr:row>11</xdr:row>
      <xdr:rowOff>1237525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225" y="6487885"/>
          <a:ext cx="1828531" cy="123045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97975</xdr:colOff>
      <xdr:row>12</xdr:row>
      <xdr:rowOff>10885</xdr:rowOff>
    </xdr:from>
    <xdr:to>
      <xdr:col>1</xdr:col>
      <xdr:colOff>1922696</xdr:colOff>
      <xdr:row>12</xdr:row>
      <xdr:rowOff>1237525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439" y="7753349"/>
          <a:ext cx="1828531" cy="123045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97975</xdr:colOff>
      <xdr:row>15</xdr:row>
      <xdr:rowOff>10885</xdr:rowOff>
    </xdr:from>
    <xdr:to>
      <xdr:col>1</xdr:col>
      <xdr:colOff>1922696</xdr:colOff>
      <xdr:row>15</xdr:row>
      <xdr:rowOff>1237525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9" y="24155399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97975</xdr:colOff>
      <xdr:row>16</xdr:row>
      <xdr:rowOff>10885</xdr:rowOff>
    </xdr:from>
    <xdr:to>
      <xdr:col>1</xdr:col>
      <xdr:colOff>1922696</xdr:colOff>
      <xdr:row>16</xdr:row>
      <xdr:rowOff>1237525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9" y="25418142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97975</xdr:colOff>
      <xdr:row>17</xdr:row>
      <xdr:rowOff>10885</xdr:rowOff>
    </xdr:from>
    <xdr:to>
      <xdr:col>1</xdr:col>
      <xdr:colOff>1922696</xdr:colOff>
      <xdr:row>17</xdr:row>
      <xdr:rowOff>1237525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038" y="26680885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97975</xdr:colOff>
      <xdr:row>25</xdr:row>
      <xdr:rowOff>10885</xdr:rowOff>
    </xdr:from>
    <xdr:to>
      <xdr:col>1</xdr:col>
      <xdr:colOff>1922696</xdr:colOff>
      <xdr:row>25</xdr:row>
      <xdr:rowOff>1237525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9" y="30469114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97975</xdr:colOff>
      <xdr:row>23</xdr:row>
      <xdr:rowOff>10885</xdr:rowOff>
    </xdr:from>
    <xdr:to>
      <xdr:col>1</xdr:col>
      <xdr:colOff>1922696</xdr:colOff>
      <xdr:row>23</xdr:row>
      <xdr:rowOff>1237525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9" y="27943628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119746</xdr:colOff>
      <xdr:row>24</xdr:row>
      <xdr:rowOff>21774</xdr:rowOff>
    </xdr:from>
    <xdr:to>
      <xdr:col>1</xdr:col>
      <xdr:colOff>1963517</xdr:colOff>
      <xdr:row>24</xdr:row>
      <xdr:rowOff>1240794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60" y="29217260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110218</xdr:colOff>
      <xdr:row>29</xdr:row>
      <xdr:rowOff>24491</xdr:rowOff>
    </xdr:from>
    <xdr:to>
      <xdr:col>1</xdr:col>
      <xdr:colOff>1925414</xdr:colOff>
      <xdr:row>29</xdr:row>
      <xdr:rowOff>1254941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82" y="29674455"/>
          <a:ext cx="1819006" cy="123045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108858</xdr:colOff>
      <xdr:row>30</xdr:row>
      <xdr:rowOff>38098</xdr:rowOff>
    </xdr:from>
    <xdr:to>
      <xdr:col>1</xdr:col>
      <xdr:colOff>1958344</xdr:colOff>
      <xdr:row>30</xdr:row>
      <xdr:rowOff>1255213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2" y="30953527"/>
          <a:ext cx="1845676" cy="121711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28</xdr:row>
      <xdr:rowOff>10884</xdr:rowOff>
    </xdr:from>
    <xdr:to>
      <xdr:col>1</xdr:col>
      <xdr:colOff>1882687</xdr:colOff>
      <xdr:row>28</xdr:row>
      <xdr:rowOff>1237524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15359741"/>
          <a:ext cx="1834246" cy="12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160887</xdr:colOff>
      <xdr:row>33</xdr:row>
      <xdr:rowOff>30257</xdr:rowOff>
    </xdr:from>
    <xdr:to>
      <xdr:col>1</xdr:col>
      <xdr:colOff>1959974</xdr:colOff>
      <xdr:row>33</xdr:row>
      <xdr:rowOff>1222028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01" y="33013971"/>
          <a:ext cx="1787657" cy="1191771"/>
        </a:xfrm>
        <a:prstGeom prst="rect">
          <a:avLst/>
        </a:prstGeom>
      </xdr:spPr>
    </xdr:pic>
    <xdr:clientData/>
  </xdr:twoCellAnchor>
  <xdr:twoCellAnchor editAs="oneCell">
    <xdr:from>
      <xdr:col>1</xdr:col>
      <xdr:colOff>250373</xdr:colOff>
      <xdr:row>58</xdr:row>
      <xdr:rowOff>56125</xdr:rowOff>
    </xdr:from>
    <xdr:to>
      <xdr:col>2</xdr:col>
      <xdr:colOff>1</xdr:colOff>
      <xdr:row>59</xdr:row>
      <xdr:rowOff>16756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72887" y="64608411"/>
          <a:ext cx="1817914" cy="1211943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59</xdr:row>
      <xdr:rowOff>45239</xdr:rowOff>
    </xdr:from>
    <xdr:to>
      <xdr:col>1</xdr:col>
      <xdr:colOff>1998889</xdr:colOff>
      <xdr:row>59</xdr:row>
      <xdr:rowOff>1257183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1113" y="65860268"/>
          <a:ext cx="1817915" cy="1211944"/>
        </a:xfrm>
        <a:prstGeom prst="rect">
          <a:avLst/>
        </a:prstGeom>
      </xdr:spPr>
    </xdr:pic>
    <xdr:clientData/>
  </xdr:twoCellAnchor>
  <xdr:twoCellAnchor editAs="oneCell">
    <xdr:from>
      <xdr:col>1</xdr:col>
      <xdr:colOff>174172</xdr:colOff>
      <xdr:row>60</xdr:row>
      <xdr:rowOff>34352</xdr:rowOff>
    </xdr:from>
    <xdr:to>
      <xdr:col>1</xdr:col>
      <xdr:colOff>1963239</xdr:colOff>
      <xdr:row>60</xdr:row>
      <xdr:rowOff>1235954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96686" y="67112123"/>
          <a:ext cx="1785257" cy="1190172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52</xdr:row>
      <xdr:rowOff>76200</xdr:rowOff>
    </xdr:from>
    <xdr:to>
      <xdr:col>1</xdr:col>
      <xdr:colOff>1998887</xdr:colOff>
      <xdr:row>52</xdr:row>
      <xdr:rowOff>1240426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05543" y="57052029"/>
          <a:ext cx="1763483" cy="117565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53</xdr:row>
      <xdr:rowOff>8954</xdr:rowOff>
    </xdr:from>
    <xdr:to>
      <xdr:col>1</xdr:col>
      <xdr:colOff>1963239</xdr:colOff>
      <xdr:row>53</xdr:row>
      <xdr:rowOff>1202210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74914" y="58247525"/>
          <a:ext cx="1807029" cy="1204686"/>
        </a:xfrm>
        <a:prstGeom prst="rect">
          <a:avLst/>
        </a:prstGeom>
      </xdr:spPr>
    </xdr:pic>
    <xdr:clientData/>
  </xdr:twoCellAnchor>
  <xdr:twoCellAnchor editAs="oneCell">
    <xdr:from>
      <xdr:col>1</xdr:col>
      <xdr:colOff>185057</xdr:colOff>
      <xdr:row>54</xdr:row>
      <xdr:rowOff>21771</xdr:rowOff>
    </xdr:from>
    <xdr:to>
      <xdr:col>1</xdr:col>
      <xdr:colOff>1998888</xdr:colOff>
      <xdr:row>55</xdr:row>
      <xdr:rowOff>1978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07571" y="59523085"/>
          <a:ext cx="1861456" cy="1240971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67</xdr:row>
      <xdr:rowOff>119744</xdr:rowOff>
    </xdr:from>
    <xdr:to>
      <xdr:col>1</xdr:col>
      <xdr:colOff>1999785</xdr:colOff>
      <xdr:row>67</xdr:row>
      <xdr:rowOff>1219202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5172" y="76036715"/>
          <a:ext cx="1963317" cy="109945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69</xdr:row>
      <xdr:rowOff>76200</xdr:rowOff>
    </xdr:from>
    <xdr:to>
      <xdr:col>1</xdr:col>
      <xdr:colOff>1999085</xdr:colOff>
      <xdr:row>69</xdr:row>
      <xdr:rowOff>1197974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76943" y="78518657"/>
          <a:ext cx="1982756" cy="1110344"/>
        </a:xfrm>
        <a:prstGeom prst="rect">
          <a:avLst/>
        </a:prstGeom>
      </xdr:spPr>
    </xdr:pic>
    <xdr:clientData/>
  </xdr:twoCellAnchor>
  <xdr:twoCellAnchor editAs="oneCell">
    <xdr:from>
      <xdr:col>1</xdr:col>
      <xdr:colOff>166255</xdr:colOff>
      <xdr:row>70</xdr:row>
      <xdr:rowOff>47218</xdr:rowOff>
    </xdr:from>
    <xdr:to>
      <xdr:col>1</xdr:col>
      <xdr:colOff>1884738</xdr:colOff>
      <xdr:row>70</xdr:row>
      <xdr:rowOff>1197954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78873" y="79586163"/>
          <a:ext cx="1731818" cy="1154546"/>
        </a:xfrm>
        <a:prstGeom prst="rect">
          <a:avLst/>
        </a:prstGeom>
      </xdr:spPr>
    </xdr:pic>
    <xdr:clientData/>
  </xdr:twoCellAnchor>
  <xdr:twoCellAnchor editAs="oneCell">
    <xdr:from>
      <xdr:col>1</xdr:col>
      <xdr:colOff>152648</xdr:colOff>
      <xdr:row>71</xdr:row>
      <xdr:rowOff>20497</xdr:rowOff>
    </xdr:from>
    <xdr:to>
      <xdr:col>1</xdr:col>
      <xdr:colOff>1997727</xdr:colOff>
      <xdr:row>72</xdr:row>
      <xdr:rowOff>16456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56112" y="82425354"/>
          <a:ext cx="1837459" cy="1249993"/>
        </a:xfrm>
        <a:prstGeom prst="rect">
          <a:avLst/>
        </a:prstGeom>
      </xdr:spPr>
    </xdr:pic>
    <xdr:clientData/>
  </xdr:twoCellAnchor>
  <xdr:twoCellAnchor editAs="oneCell">
    <xdr:from>
      <xdr:col>1</xdr:col>
      <xdr:colOff>180109</xdr:colOff>
      <xdr:row>72</xdr:row>
      <xdr:rowOff>65690</xdr:rowOff>
    </xdr:from>
    <xdr:to>
      <xdr:col>1</xdr:col>
      <xdr:colOff>1921972</xdr:colOff>
      <xdr:row>72</xdr:row>
      <xdr:rowOff>1238997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83573" y="82484154"/>
          <a:ext cx="1745673" cy="1163782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8</xdr:row>
      <xdr:rowOff>43760</xdr:rowOff>
    </xdr:from>
    <xdr:to>
      <xdr:col>1</xdr:col>
      <xdr:colOff>1082643</xdr:colOff>
      <xdr:row>8</xdr:row>
      <xdr:rowOff>780601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2744378"/>
          <a:ext cx="1022804" cy="740651"/>
        </a:xfrm>
        <a:prstGeom prst="rect">
          <a:avLst/>
        </a:prstGeom>
      </xdr:spPr>
    </xdr:pic>
    <xdr:clientData/>
  </xdr:twoCellAnchor>
  <xdr:twoCellAnchor editAs="oneCell">
    <xdr:from>
      <xdr:col>1</xdr:col>
      <xdr:colOff>1060077</xdr:colOff>
      <xdr:row>8</xdr:row>
      <xdr:rowOff>95307</xdr:rowOff>
    </xdr:from>
    <xdr:to>
      <xdr:col>1</xdr:col>
      <xdr:colOff>1963158</xdr:colOff>
      <xdr:row>8</xdr:row>
      <xdr:rowOff>743416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342" y="2795925"/>
          <a:ext cx="889746" cy="644299"/>
        </a:xfrm>
        <a:prstGeom prst="rect">
          <a:avLst/>
        </a:prstGeom>
      </xdr:spPr>
    </xdr:pic>
    <xdr:clientData/>
  </xdr:twoCellAnchor>
  <xdr:twoCellAnchor editAs="oneCell">
    <xdr:from>
      <xdr:col>1</xdr:col>
      <xdr:colOff>159124</xdr:colOff>
      <xdr:row>8</xdr:row>
      <xdr:rowOff>754677</xdr:rowOff>
    </xdr:from>
    <xdr:to>
      <xdr:col>1</xdr:col>
      <xdr:colOff>741270</xdr:colOff>
      <xdr:row>8</xdr:row>
      <xdr:rowOff>1183129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9" y="3455295"/>
          <a:ext cx="591671" cy="428452"/>
        </a:xfrm>
        <a:prstGeom prst="rect">
          <a:avLst/>
        </a:prstGeom>
      </xdr:spPr>
    </xdr:pic>
    <xdr:clientData/>
  </xdr:twoCellAnchor>
  <xdr:twoCellAnchor editAs="oneCell">
    <xdr:from>
      <xdr:col>1</xdr:col>
      <xdr:colOff>770965</xdr:colOff>
      <xdr:row>8</xdr:row>
      <xdr:rowOff>772607</xdr:rowOff>
    </xdr:from>
    <xdr:to>
      <xdr:col>1</xdr:col>
      <xdr:colOff>1355016</xdr:colOff>
      <xdr:row>8</xdr:row>
      <xdr:rowOff>1197249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230" y="3473225"/>
          <a:ext cx="591671" cy="428452"/>
        </a:xfrm>
        <a:prstGeom prst="rect">
          <a:avLst/>
        </a:prstGeom>
      </xdr:spPr>
    </xdr:pic>
    <xdr:clientData/>
  </xdr:twoCellAnchor>
  <xdr:twoCellAnchor editAs="oneCell">
    <xdr:from>
      <xdr:col>1</xdr:col>
      <xdr:colOff>1429312</xdr:colOff>
      <xdr:row>8</xdr:row>
      <xdr:rowOff>825274</xdr:rowOff>
    </xdr:from>
    <xdr:to>
      <xdr:col>1</xdr:col>
      <xdr:colOff>1809640</xdr:colOff>
      <xdr:row>8</xdr:row>
      <xdr:rowOff>1084590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7" y="3525892"/>
          <a:ext cx="376518" cy="272651"/>
        </a:xfrm>
        <a:prstGeom prst="rect">
          <a:avLst/>
        </a:prstGeom>
      </xdr:spPr>
    </xdr:pic>
    <xdr:clientData/>
  </xdr:twoCellAnchor>
  <xdr:twoCellAnchor>
    <xdr:from>
      <xdr:col>1</xdr:col>
      <xdr:colOff>63682</xdr:colOff>
      <xdr:row>27</xdr:row>
      <xdr:rowOff>20680</xdr:rowOff>
    </xdr:from>
    <xdr:to>
      <xdr:col>1</xdr:col>
      <xdr:colOff>1888288</xdr:colOff>
      <xdr:row>27</xdr:row>
      <xdr:rowOff>1254940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53" y="26677073"/>
          <a:ext cx="1824606" cy="1234260"/>
        </a:xfrm>
        <a:prstGeom prst="rect">
          <a:avLst/>
        </a:prstGeom>
      </xdr:spPr>
    </xdr:pic>
    <xdr:clientData/>
  </xdr:twoCellAnchor>
  <xdr:twoCellAnchor>
    <xdr:from>
      <xdr:col>1</xdr:col>
      <xdr:colOff>145696</xdr:colOff>
      <xdr:row>32</xdr:row>
      <xdr:rowOff>20783</xdr:rowOff>
    </xdr:from>
    <xdr:to>
      <xdr:col>1</xdr:col>
      <xdr:colOff>2048235</xdr:colOff>
      <xdr:row>32</xdr:row>
      <xdr:rowOff>1231570</xdr:rowOff>
    </xdr:to>
    <xdr:grpSp>
      <xdr:nvGrpSpPr>
        <xdr:cNvPr id="48" name="Gruppieren 47">
          <a:extLst>
            <a:ext uri="{FF2B5EF4-FFF2-40B4-BE49-F238E27FC236}">
              <a16:creationId xmlns:a16="http://schemas.microsoft.com/office/drawing/2014/main" id="{B5C9F5DB-3EFF-CB90-69B1-BF31ECD00AB3}"/>
            </a:ext>
          </a:extLst>
        </xdr:cNvPr>
        <xdr:cNvGrpSpPr/>
      </xdr:nvGrpSpPr>
      <xdr:grpSpPr>
        <a:xfrm>
          <a:off x="663281" y="33045575"/>
          <a:ext cx="1902539" cy="1210787"/>
          <a:chOff x="662767" y="33004497"/>
          <a:chExt cx="1902539" cy="1210787"/>
        </a:xfrm>
      </xdr:grpSpPr>
      <xdr:pic>
        <xdr:nvPicPr>
          <xdr:cNvPr id="63" name="Grafik 62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2767" y="33004497"/>
            <a:ext cx="1813335" cy="1196190"/>
          </a:xfrm>
          <a:prstGeom prst="rect">
            <a:avLst/>
          </a:prstGeom>
        </xdr:spPr>
      </xdr:pic>
      <xdr:sp macro="" textlink="">
        <xdr:nvSpPr>
          <xdr:cNvPr id="35" name="Rechteck 34">
            <a:extLst>
              <a:ext uri="{FF2B5EF4-FFF2-40B4-BE49-F238E27FC236}">
                <a16:creationId xmlns:a16="http://schemas.microsoft.com/office/drawing/2014/main" id="{BD5CB794-DAC1-496B-8667-966A01E72E58}"/>
              </a:ext>
            </a:extLst>
          </xdr:cNvPr>
          <xdr:cNvSpPr/>
        </xdr:nvSpPr>
        <xdr:spPr>
          <a:xfrm rot="19989857">
            <a:off x="2308935" y="34053962"/>
            <a:ext cx="256371" cy="161322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16603</xdr:colOff>
      <xdr:row>34</xdr:row>
      <xdr:rowOff>50075</xdr:rowOff>
    </xdr:from>
    <xdr:to>
      <xdr:col>2</xdr:col>
      <xdr:colOff>27135</xdr:colOff>
      <xdr:row>34</xdr:row>
      <xdr:rowOff>1241846</xdr:rowOff>
    </xdr:to>
    <xdr:grpSp>
      <xdr:nvGrpSpPr>
        <xdr:cNvPr id="51" name="Gruppieren 50">
          <a:extLst>
            <a:ext uri="{FF2B5EF4-FFF2-40B4-BE49-F238E27FC236}">
              <a16:creationId xmlns:a16="http://schemas.microsoft.com/office/drawing/2014/main" id="{EBCA1A74-E0C4-AB16-57EF-09D08D99342B}"/>
            </a:ext>
          </a:extLst>
        </xdr:cNvPr>
        <xdr:cNvGrpSpPr/>
      </xdr:nvGrpSpPr>
      <xdr:grpSpPr>
        <a:xfrm>
          <a:off x="534188" y="35605283"/>
          <a:ext cx="2080872" cy="1191771"/>
          <a:chOff x="529864" y="35562813"/>
          <a:chExt cx="2080740" cy="1197486"/>
        </a:xfrm>
      </xdr:grpSpPr>
      <xdr:pic>
        <xdr:nvPicPr>
          <xdr:cNvPr id="147" name="Grafik 146">
            <a:extLst>
              <a:ext uri="{FF2B5EF4-FFF2-40B4-BE49-F238E27FC236}">
                <a16:creationId xmlns:a16="http://schemas.microsoft.com/office/drawing/2014/main" id="{00000000-0008-0000-0100-00009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9864" y="35562813"/>
            <a:ext cx="1783847" cy="1197486"/>
          </a:xfrm>
          <a:prstGeom prst="rect">
            <a:avLst/>
          </a:prstGeom>
        </xdr:spPr>
      </xdr:pic>
      <xdr:sp macro="" textlink="">
        <xdr:nvSpPr>
          <xdr:cNvPr id="37" name="Rechteck 36">
            <a:extLst>
              <a:ext uri="{FF2B5EF4-FFF2-40B4-BE49-F238E27FC236}">
                <a16:creationId xmlns:a16="http://schemas.microsoft.com/office/drawing/2014/main" id="{F0D23D42-EAE1-4A1F-8E7E-0EE800AF2F5D}"/>
              </a:ext>
            </a:extLst>
          </xdr:cNvPr>
          <xdr:cNvSpPr/>
        </xdr:nvSpPr>
        <xdr:spPr>
          <a:xfrm rot="19989857">
            <a:off x="2347600" y="36573369"/>
            <a:ext cx="263004" cy="184483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143391</xdr:colOff>
      <xdr:row>37</xdr:row>
      <xdr:rowOff>12665</xdr:rowOff>
    </xdr:from>
    <xdr:to>
      <xdr:col>1</xdr:col>
      <xdr:colOff>2037003</xdr:colOff>
      <xdr:row>37</xdr:row>
      <xdr:rowOff>1238250</xdr:rowOff>
    </xdr:to>
    <xdr:grpSp>
      <xdr:nvGrpSpPr>
        <xdr:cNvPr id="87" name="Gruppieren 86">
          <a:extLst>
            <a:ext uri="{FF2B5EF4-FFF2-40B4-BE49-F238E27FC236}">
              <a16:creationId xmlns:a16="http://schemas.microsoft.com/office/drawing/2014/main" id="{059093B9-DAAB-A857-9038-FD431C1703B8}"/>
            </a:ext>
          </a:extLst>
        </xdr:cNvPr>
        <xdr:cNvGrpSpPr/>
      </xdr:nvGrpSpPr>
      <xdr:grpSpPr>
        <a:xfrm>
          <a:off x="660976" y="39363495"/>
          <a:ext cx="1893612" cy="1225585"/>
          <a:chOff x="660462" y="39323701"/>
          <a:chExt cx="1893612" cy="1225585"/>
        </a:xfrm>
      </xdr:grpSpPr>
      <xdr:pic>
        <xdr:nvPicPr>
          <xdr:cNvPr id="145" name="Grafik 144" descr="Ein Bild, das Axt, sitzend, verschieden, Anzeige enthält.&#10;&#10;Automatisch generierte Beschreibung">
            <a:extLst>
              <a:ext uri="{FF2B5EF4-FFF2-40B4-BE49-F238E27FC236}">
                <a16:creationId xmlns:a16="http://schemas.microsoft.com/office/drawing/2014/main" id="{00000000-0008-0000-0100-00009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0462" y="39323701"/>
            <a:ext cx="1858378" cy="1225585"/>
          </a:xfrm>
          <a:prstGeom prst="rect">
            <a:avLst/>
          </a:prstGeom>
        </xdr:spPr>
      </xdr:pic>
      <xdr:sp macro="" textlink="">
        <xdr:nvSpPr>
          <xdr:cNvPr id="55" name="Rechteck 54">
            <a:extLst>
              <a:ext uri="{FF2B5EF4-FFF2-40B4-BE49-F238E27FC236}">
                <a16:creationId xmlns:a16="http://schemas.microsoft.com/office/drawing/2014/main" id="{B803E266-8F88-4E00-B206-C831B54BC78F}"/>
              </a:ext>
            </a:extLst>
          </xdr:cNvPr>
          <xdr:cNvSpPr/>
        </xdr:nvSpPr>
        <xdr:spPr>
          <a:xfrm rot="19989857">
            <a:off x="2295798" y="40327762"/>
            <a:ext cx="25827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60766</xdr:colOff>
      <xdr:row>39</xdr:row>
      <xdr:rowOff>50337</xdr:rowOff>
    </xdr:from>
    <xdr:to>
      <xdr:col>1</xdr:col>
      <xdr:colOff>2027205</xdr:colOff>
      <xdr:row>39</xdr:row>
      <xdr:rowOff>1234569</xdr:rowOff>
    </xdr:to>
    <xdr:grpSp>
      <xdr:nvGrpSpPr>
        <xdr:cNvPr id="88" name="Gruppieren 87">
          <a:extLst>
            <a:ext uri="{FF2B5EF4-FFF2-40B4-BE49-F238E27FC236}">
              <a16:creationId xmlns:a16="http://schemas.microsoft.com/office/drawing/2014/main" id="{1F380C6E-705A-8125-E768-91114E531D58}"/>
            </a:ext>
          </a:extLst>
        </xdr:cNvPr>
        <xdr:cNvGrpSpPr/>
      </xdr:nvGrpSpPr>
      <xdr:grpSpPr>
        <a:xfrm>
          <a:off x="578351" y="41931582"/>
          <a:ext cx="1966439" cy="1184232"/>
          <a:chOff x="577837" y="41892301"/>
          <a:chExt cx="1966439" cy="1184232"/>
        </a:xfrm>
      </xdr:grpSpPr>
      <xdr:pic>
        <xdr:nvPicPr>
          <xdr:cNvPr id="153" name="Grafik 152" descr="Ein Bild, das suchend, sitzend, braun, verschieden enthält.&#10;&#10;Automatisch generierte Beschreibung">
            <a:extLst>
              <a:ext uri="{FF2B5EF4-FFF2-40B4-BE49-F238E27FC236}">
                <a16:creationId xmlns:a16="http://schemas.microsoft.com/office/drawing/2014/main" id="{00000000-0008-0000-0100-00009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837" y="41892301"/>
            <a:ext cx="1771588" cy="1184232"/>
          </a:xfrm>
          <a:prstGeom prst="rect">
            <a:avLst/>
          </a:prstGeom>
        </xdr:spPr>
      </xdr:pic>
      <xdr:sp macro="" textlink="">
        <xdr:nvSpPr>
          <xdr:cNvPr id="59" name="Rechteck 58">
            <a:extLst>
              <a:ext uri="{FF2B5EF4-FFF2-40B4-BE49-F238E27FC236}">
                <a16:creationId xmlns:a16="http://schemas.microsoft.com/office/drawing/2014/main" id="{FAF3E2ED-9B82-4382-974F-356B926EBE40}"/>
              </a:ext>
            </a:extLst>
          </xdr:cNvPr>
          <xdr:cNvSpPr/>
        </xdr:nvSpPr>
        <xdr:spPr>
          <a:xfrm rot="19989857">
            <a:off x="2289810" y="42860595"/>
            <a:ext cx="254466" cy="17465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130084</xdr:colOff>
      <xdr:row>47</xdr:row>
      <xdr:rowOff>44359</xdr:rowOff>
    </xdr:from>
    <xdr:to>
      <xdr:col>1</xdr:col>
      <xdr:colOff>2035097</xdr:colOff>
      <xdr:row>47</xdr:row>
      <xdr:rowOff>1236508</xdr:rowOff>
    </xdr:to>
    <xdr:grpSp>
      <xdr:nvGrpSpPr>
        <xdr:cNvPr id="89" name="Gruppieren 88">
          <a:extLst>
            <a:ext uri="{FF2B5EF4-FFF2-40B4-BE49-F238E27FC236}">
              <a16:creationId xmlns:a16="http://schemas.microsoft.com/office/drawing/2014/main" id="{25BFB5A9-EA87-960E-1454-9E52D7B9BBE7}"/>
            </a:ext>
          </a:extLst>
        </xdr:cNvPr>
        <xdr:cNvGrpSpPr/>
      </xdr:nvGrpSpPr>
      <xdr:grpSpPr>
        <a:xfrm>
          <a:off x="647669" y="52047265"/>
          <a:ext cx="1905013" cy="1192149"/>
          <a:chOff x="647155" y="52010038"/>
          <a:chExt cx="1905013" cy="1192149"/>
        </a:xfrm>
      </xdr:grpSpPr>
      <xdr:pic>
        <xdr:nvPicPr>
          <xdr:cNvPr id="130" name="Grafik 129">
            <a:extLst>
              <a:ext uri="{FF2B5EF4-FFF2-40B4-BE49-F238E27FC236}">
                <a16:creationId xmlns:a16="http://schemas.microsoft.com/office/drawing/2014/main" id="{00000000-0008-0000-01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7155" y="52010038"/>
            <a:ext cx="1796796" cy="1192149"/>
          </a:xfrm>
          <a:prstGeom prst="rect">
            <a:avLst/>
          </a:prstGeom>
        </xdr:spPr>
      </xdr:pic>
      <xdr:sp macro="" textlink="">
        <xdr:nvSpPr>
          <xdr:cNvPr id="64" name="Rechteck 63">
            <a:extLst>
              <a:ext uri="{FF2B5EF4-FFF2-40B4-BE49-F238E27FC236}">
                <a16:creationId xmlns:a16="http://schemas.microsoft.com/office/drawing/2014/main" id="{6B84D546-69DC-463A-8965-42A1811D36C9}"/>
              </a:ext>
            </a:extLst>
          </xdr:cNvPr>
          <xdr:cNvSpPr/>
        </xdr:nvSpPr>
        <xdr:spPr>
          <a:xfrm rot="19989857">
            <a:off x="2297702" y="52976417"/>
            <a:ext cx="25446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22</xdr:row>
      <xdr:rowOff>20411</xdr:rowOff>
    </xdr:from>
    <xdr:to>
      <xdr:col>1</xdr:col>
      <xdr:colOff>2000763</xdr:colOff>
      <xdr:row>22</xdr:row>
      <xdr:rowOff>1237526</xdr:rowOff>
    </xdr:to>
    <xdr:grpSp>
      <xdr:nvGrpSpPr>
        <xdr:cNvPr id="67" name="Gruppieren 66">
          <a:extLst>
            <a:ext uri="{FF2B5EF4-FFF2-40B4-BE49-F238E27FC236}">
              <a16:creationId xmlns:a16="http://schemas.microsoft.com/office/drawing/2014/main" id="{69AEC65E-17E1-12A2-51DF-FEDD94B41713}"/>
            </a:ext>
          </a:extLst>
        </xdr:cNvPr>
        <xdr:cNvGrpSpPr/>
      </xdr:nvGrpSpPr>
      <xdr:grpSpPr>
        <a:xfrm>
          <a:off x="611750" y="20393128"/>
          <a:ext cx="1906598" cy="1217115"/>
          <a:chOff x="615046" y="20345672"/>
          <a:chExt cx="1898978" cy="1224735"/>
        </a:xfrm>
      </xdr:grpSpPr>
      <xdr:pic>
        <xdr:nvPicPr>
          <xdr:cNvPr id="183" name="Grafik 182">
            <a:extLst>
              <a:ext uri="{FF2B5EF4-FFF2-40B4-BE49-F238E27FC236}">
                <a16:creationId xmlns:a16="http://schemas.microsoft.com/office/drawing/2014/main" id="{00000000-0008-0000-0100-0000B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046" y="20345672"/>
            <a:ext cx="1824912" cy="1224735"/>
          </a:xfrm>
          <a:prstGeom prst="rect">
            <a:avLst/>
          </a:prstGeom>
        </xdr:spPr>
      </xdr:pic>
      <xdr:sp macro="" textlink="">
        <xdr:nvSpPr>
          <xdr:cNvPr id="66" name="Rechteck 65">
            <a:extLst>
              <a:ext uri="{FF2B5EF4-FFF2-40B4-BE49-F238E27FC236}">
                <a16:creationId xmlns:a16="http://schemas.microsoft.com/office/drawing/2014/main" id="{0ACCE748-8DD8-4234-A154-D97032061F1B}"/>
              </a:ext>
            </a:extLst>
          </xdr:cNvPr>
          <xdr:cNvSpPr/>
        </xdr:nvSpPr>
        <xdr:spPr>
          <a:xfrm rot="19989857">
            <a:off x="2259605" y="21309875"/>
            <a:ext cx="25441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21</xdr:row>
      <xdr:rowOff>20410</xdr:rowOff>
    </xdr:from>
    <xdr:to>
      <xdr:col>1</xdr:col>
      <xdr:colOff>2020084</xdr:colOff>
      <xdr:row>21</xdr:row>
      <xdr:rowOff>1237525</xdr:rowOff>
    </xdr:to>
    <xdr:grpSp>
      <xdr:nvGrpSpPr>
        <xdr:cNvPr id="86" name="Gruppieren 85">
          <a:extLst>
            <a:ext uri="{FF2B5EF4-FFF2-40B4-BE49-F238E27FC236}">
              <a16:creationId xmlns:a16="http://schemas.microsoft.com/office/drawing/2014/main" id="{38DAE0FD-EC44-0213-4A38-6010FBD5CD9B}"/>
            </a:ext>
          </a:extLst>
        </xdr:cNvPr>
        <xdr:cNvGrpSpPr/>
      </xdr:nvGrpSpPr>
      <xdr:grpSpPr>
        <a:xfrm>
          <a:off x="611750" y="19127919"/>
          <a:ext cx="1925919" cy="1217115"/>
          <a:chOff x="611236" y="19084017"/>
          <a:chExt cx="1925919" cy="1217115"/>
        </a:xfrm>
      </xdr:grpSpPr>
      <xdr:pic>
        <xdr:nvPicPr>
          <xdr:cNvPr id="175" name="Grafik 174">
            <a:extLst>
              <a:ext uri="{FF2B5EF4-FFF2-40B4-BE49-F238E27FC236}">
                <a16:creationId xmlns:a16="http://schemas.microsoft.com/office/drawing/2014/main" id="{00000000-0008-0000-01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1236" y="19084017"/>
            <a:ext cx="1832532" cy="1217115"/>
          </a:xfrm>
          <a:prstGeom prst="rect">
            <a:avLst/>
          </a:prstGeom>
        </xdr:spPr>
      </xdr:pic>
      <xdr:sp macro="" textlink="">
        <xdr:nvSpPr>
          <xdr:cNvPr id="69" name="Rechteck 68">
            <a:extLst>
              <a:ext uri="{FF2B5EF4-FFF2-40B4-BE49-F238E27FC236}">
                <a16:creationId xmlns:a16="http://schemas.microsoft.com/office/drawing/2014/main" id="{8F3ACA41-B909-4756-A072-0A4B30D4E41D}"/>
              </a:ext>
            </a:extLst>
          </xdr:cNvPr>
          <xdr:cNvSpPr/>
        </xdr:nvSpPr>
        <xdr:spPr>
          <a:xfrm rot="19989857">
            <a:off x="2271306" y="20065637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20</xdr:row>
      <xdr:rowOff>20410</xdr:rowOff>
    </xdr:from>
    <xdr:to>
      <xdr:col>1</xdr:col>
      <xdr:colOff>2002668</xdr:colOff>
      <xdr:row>20</xdr:row>
      <xdr:rowOff>1237525</xdr:rowOff>
    </xdr:to>
    <xdr:grpSp>
      <xdr:nvGrpSpPr>
        <xdr:cNvPr id="85" name="Gruppieren 84">
          <a:extLst>
            <a:ext uri="{FF2B5EF4-FFF2-40B4-BE49-F238E27FC236}">
              <a16:creationId xmlns:a16="http://schemas.microsoft.com/office/drawing/2014/main" id="{A952FDDE-DD5E-7CB5-F947-9C577B1B858A}"/>
            </a:ext>
          </a:extLst>
        </xdr:cNvPr>
        <xdr:cNvGrpSpPr/>
      </xdr:nvGrpSpPr>
      <xdr:grpSpPr>
        <a:xfrm>
          <a:off x="611750" y="17862712"/>
          <a:ext cx="1908503" cy="1217115"/>
          <a:chOff x="611236" y="17818553"/>
          <a:chExt cx="1908503" cy="1217115"/>
        </a:xfrm>
      </xdr:grpSpPr>
      <xdr:pic>
        <xdr:nvPicPr>
          <xdr:cNvPr id="201" name="Grafik 200">
            <a:extLst>
              <a:ext uri="{FF2B5EF4-FFF2-40B4-BE49-F238E27FC236}">
                <a16:creationId xmlns:a16="http://schemas.microsoft.com/office/drawing/2014/main" id="{00000000-0008-0000-0100-0000C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1236" y="17818553"/>
            <a:ext cx="1828531" cy="1217115"/>
          </a:xfrm>
          <a:prstGeom prst="rect">
            <a:avLst/>
          </a:prstGeom>
        </xdr:spPr>
      </xdr:pic>
      <xdr:sp macro="" textlink="">
        <xdr:nvSpPr>
          <xdr:cNvPr id="71" name="Rechteck 70">
            <a:extLst>
              <a:ext uri="{FF2B5EF4-FFF2-40B4-BE49-F238E27FC236}">
                <a16:creationId xmlns:a16="http://schemas.microsoft.com/office/drawing/2014/main" id="{13741A28-447A-44C4-AC57-B9FABB999E4B}"/>
              </a:ext>
            </a:extLst>
          </xdr:cNvPr>
          <xdr:cNvSpPr/>
        </xdr:nvSpPr>
        <xdr:spPr>
          <a:xfrm rot="19989857">
            <a:off x="2253890" y="1880806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19</xdr:row>
      <xdr:rowOff>20410</xdr:rowOff>
    </xdr:from>
    <xdr:to>
      <xdr:col>1</xdr:col>
      <xdr:colOff>2020084</xdr:colOff>
      <xdr:row>19</xdr:row>
      <xdr:rowOff>1237525</xdr:rowOff>
    </xdr:to>
    <xdr:grpSp>
      <xdr:nvGrpSpPr>
        <xdr:cNvPr id="84" name="Gruppieren 83">
          <a:extLst>
            <a:ext uri="{FF2B5EF4-FFF2-40B4-BE49-F238E27FC236}">
              <a16:creationId xmlns:a16="http://schemas.microsoft.com/office/drawing/2014/main" id="{D8FB516E-411E-511B-CD65-7DE2B94B5E49}"/>
            </a:ext>
          </a:extLst>
        </xdr:cNvPr>
        <xdr:cNvGrpSpPr/>
      </xdr:nvGrpSpPr>
      <xdr:grpSpPr>
        <a:xfrm>
          <a:off x="611750" y="16597504"/>
          <a:ext cx="1925919" cy="1217115"/>
          <a:chOff x="611236" y="16553089"/>
          <a:chExt cx="1925919" cy="1217115"/>
        </a:xfrm>
      </xdr:grpSpPr>
      <xdr:pic>
        <xdr:nvPicPr>
          <xdr:cNvPr id="171" name="Grafik 170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1236" y="16553089"/>
            <a:ext cx="1826731" cy="1217115"/>
          </a:xfrm>
          <a:prstGeom prst="rect">
            <a:avLst/>
          </a:prstGeom>
        </xdr:spPr>
      </xdr:pic>
      <xdr:sp macro="" textlink="">
        <xdr:nvSpPr>
          <xdr:cNvPr id="72" name="Rechteck 71">
            <a:extLst>
              <a:ext uri="{FF2B5EF4-FFF2-40B4-BE49-F238E27FC236}">
                <a16:creationId xmlns:a16="http://schemas.microsoft.com/office/drawing/2014/main" id="{2B70CF22-D2E5-4183-8B36-CB135A69232F}"/>
              </a:ext>
            </a:extLst>
          </xdr:cNvPr>
          <xdr:cNvSpPr/>
        </xdr:nvSpPr>
        <xdr:spPr>
          <a:xfrm rot="19989857">
            <a:off x="2271306" y="17534709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18</xdr:row>
      <xdr:rowOff>20410</xdr:rowOff>
    </xdr:from>
    <xdr:to>
      <xdr:col>1</xdr:col>
      <xdr:colOff>2020086</xdr:colOff>
      <xdr:row>18</xdr:row>
      <xdr:rowOff>1237525</xdr:rowOff>
    </xdr:to>
    <xdr:grpSp>
      <xdr:nvGrpSpPr>
        <xdr:cNvPr id="83" name="Gruppieren 82">
          <a:extLst>
            <a:ext uri="{FF2B5EF4-FFF2-40B4-BE49-F238E27FC236}">
              <a16:creationId xmlns:a16="http://schemas.microsoft.com/office/drawing/2014/main" id="{14E96BDA-1092-8269-B71B-2BAF4E29F3FC}"/>
            </a:ext>
          </a:extLst>
        </xdr:cNvPr>
        <xdr:cNvGrpSpPr/>
      </xdr:nvGrpSpPr>
      <xdr:grpSpPr>
        <a:xfrm>
          <a:off x="611750" y="15332297"/>
          <a:ext cx="1925921" cy="1217115"/>
          <a:chOff x="611236" y="15287624"/>
          <a:chExt cx="1925921" cy="1217115"/>
        </a:xfrm>
      </xdr:grpSpPr>
      <xdr:pic>
        <xdr:nvPicPr>
          <xdr:cNvPr id="172" name="Grafik 171">
            <a:extLst>
              <a:ext uri="{FF2B5EF4-FFF2-40B4-BE49-F238E27FC236}">
                <a16:creationId xmlns:a16="http://schemas.microsoft.com/office/drawing/2014/main" id="{00000000-0008-0000-01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1236" y="15287624"/>
            <a:ext cx="1828869" cy="1217115"/>
          </a:xfrm>
          <a:prstGeom prst="rect">
            <a:avLst/>
          </a:prstGeom>
        </xdr:spPr>
      </xdr:pic>
      <xdr:sp macro="" textlink="">
        <xdr:nvSpPr>
          <xdr:cNvPr id="74" name="Rechteck 73">
            <a:extLst>
              <a:ext uri="{FF2B5EF4-FFF2-40B4-BE49-F238E27FC236}">
                <a16:creationId xmlns:a16="http://schemas.microsoft.com/office/drawing/2014/main" id="{E28A3F3C-7D36-4DE1-953E-5D5FA81C4178}"/>
              </a:ext>
            </a:extLst>
          </xdr:cNvPr>
          <xdr:cNvSpPr/>
        </xdr:nvSpPr>
        <xdr:spPr>
          <a:xfrm rot="19989857">
            <a:off x="2271308" y="1627713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111582</xdr:colOff>
      <xdr:row>14</xdr:row>
      <xdr:rowOff>132261</xdr:rowOff>
    </xdr:from>
    <xdr:to>
      <xdr:col>1</xdr:col>
      <xdr:colOff>2021172</xdr:colOff>
      <xdr:row>14</xdr:row>
      <xdr:rowOff>1234483</xdr:rowOff>
    </xdr:to>
    <xdr:grpSp>
      <xdr:nvGrpSpPr>
        <xdr:cNvPr id="82" name="Gruppieren 81">
          <a:extLst>
            <a:ext uri="{FF2B5EF4-FFF2-40B4-BE49-F238E27FC236}">
              <a16:creationId xmlns:a16="http://schemas.microsoft.com/office/drawing/2014/main" id="{D2ACCADD-58DA-8D26-2118-82FEBC82EEDA}"/>
            </a:ext>
          </a:extLst>
        </xdr:cNvPr>
        <xdr:cNvGrpSpPr/>
      </xdr:nvGrpSpPr>
      <xdr:grpSpPr>
        <a:xfrm>
          <a:off x="629167" y="10383318"/>
          <a:ext cx="1909590" cy="1102222"/>
          <a:chOff x="628653" y="10337618"/>
          <a:chExt cx="1909590" cy="1102222"/>
        </a:xfrm>
      </xdr:grpSpPr>
      <xdr:pic>
        <xdr:nvPicPr>
          <xdr:cNvPr id="182" name="Grafik 181">
            <a:extLst>
              <a:ext uri="{FF2B5EF4-FFF2-40B4-BE49-F238E27FC236}">
                <a16:creationId xmlns:a16="http://schemas.microsoft.com/office/drawing/2014/main" id="{00000000-0008-0000-0100-0000B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0295" r="15060"/>
          <a:stretch/>
        </xdr:blipFill>
        <xdr:spPr>
          <a:xfrm>
            <a:off x="628653" y="10337618"/>
            <a:ext cx="1546313" cy="1102222"/>
          </a:xfrm>
          <a:prstGeom prst="rect">
            <a:avLst/>
          </a:prstGeom>
        </xdr:spPr>
      </xdr:pic>
      <xdr:sp macro="" textlink="">
        <xdr:nvSpPr>
          <xdr:cNvPr id="75" name="Rechteck 74">
            <a:extLst>
              <a:ext uri="{FF2B5EF4-FFF2-40B4-BE49-F238E27FC236}">
                <a16:creationId xmlns:a16="http://schemas.microsoft.com/office/drawing/2014/main" id="{813FE05C-C538-42B2-82BA-FDAD9D2DE3F4}"/>
              </a:ext>
            </a:extLst>
          </xdr:cNvPr>
          <xdr:cNvSpPr/>
        </xdr:nvSpPr>
        <xdr:spPr>
          <a:xfrm rot="19989857">
            <a:off x="2272394" y="1121609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94166</xdr:colOff>
      <xdr:row>13</xdr:row>
      <xdr:rowOff>212000</xdr:rowOff>
    </xdr:from>
    <xdr:to>
      <xdr:col>1</xdr:col>
      <xdr:colOff>2021171</xdr:colOff>
      <xdr:row>13</xdr:row>
      <xdr:rowOff>1237525</xdr:rowOff>
    </xdr:to>
    <xdr:grpSp>
      <xdr:nvGrpSpPr>
        <xdr:cNvPr id="81" name="Gruppieren 80">
          <a:extLst>
            <a:ext uri="{FF2B5EF4-FFF2-40B4-BE49-F238E27FC236}">
              <a16:creationId xmlns:a16="http://schemas.microsoft.com/office/drawing/2014/main" id="{507D59F6-11D7-7785-2396-042BF93552A7}"/>
            </a:ext>
          </a:extLst>
        </xdr:cNvPr>
        <xdr:cNvGrpSpPr/>
      </xdr:nvGrpSpPr>
      <xdr:grpSpPr>
        <a:xfrm>
          <a:off x="611751" y="9197849"/>
          <a:ext cx="1927005" cy="1025525"/>
          <a:chOff x="611237" y="9151893"/>
          <a:chExt cx="1927005" cy="1025525"/>
        </a:xfrm>
      </xdr:grpSpPr>
      <xdr:pic>
        <xdr:nvPicPr>
          <xdr:cNvPr id="180" name="Grafik 179">
            <a:extLst>
              <a:ext uri="{FF2B5EF4-FFF2-40B4-BE49-F238E27FC236}">
                <a16:creationId xmlns:a16="http://schemas.microsoft.com/office/drawing/2014/main" id="{00000000-0008-0000-01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0721" r="4688"/>
          <a:stretch/>
        </xdr:blipFill>
        <xdr:spPr>
          <a:xfrm>
            <a:off x="611237" y="9151893"/>
            <a:ext cx="1756623" cy="1025525"/>
          </a:xfrm>
          <a:prstGeom prst="rect">
            <a:avLst/>
          </a:prstGeom>
        </xdr:spPr>
      </xdr:pic>
      <xdr:sp macro="" textlink="">
        <xdr:nvSpPr>
          <xdr:cNvPr id="80" name="Rechteck 79">
            <a:extLst>
              <a:ext uri="{FF2B5EF4-FFF2-40B4-BE49-F238E27FC236}">
                <a16:creationId xmlns:a16="http://schemas.microsoft.com/office/drawing/2014/main" id="{41EF6EDB-7EC8-4066-9A70-6D97F42948E0}"/>
              </a:ext>
            </a:extLst>
          </xdr:cNvPr>
          <xdr:cNvSpPr/>
        </xdr:nvSpPr>
        <xdr:spPr>
          <a:xfrm rot="19989857">
            <a:off x="2272393" y="9917701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38100</xdr:rowOff>
    </xdr:from>
    <xdr:to>
      <xdr:col>2</xdr:col>
      <xdr:colOff>517071</xdr:colOff>
      <xdr:row>3</xdr:row>
      <xdr:rowOff>283571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064" y="778329"/>
          <a:ext cx="2337707" cy="1573528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</xdr:colOff>
      <xdr:row>5</xdr:row>
      <xdr:rowOff>1240626</xdr:rowOff>
    </xdr:from>
    <xdr:to>
      <xdr:col>1</xdr:col>
      <xdr:colOff>1889414</xdr:colOff>
      <xdr:row>7</xdr:row>
      <xdr:rowOff>110327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5092190"/>
          <a:ext cx="1897084" cy="1391227"/>
        </a:xfrm>
        <a:prstGeom prst="rect">
          <a:avLst/>
        </a:prstGeom>
      </xdr:spPr>
    </xdr:pic>
    <xdr:clientData/>
  </xdr:twoCellAnchor>
  <xdr:twoCellAnchor editAs="oneCell">
    <xdr:from>
      <xdr:col>1</xdr:col>
      <xdr:colOff>48560</xdr:colOff>
      <xdr:row>14</xdr:row>
      <xdr:rowOff>1173688</xdr:rowOff>
    </xdr:from>
    <xdr:to>
      <xdr:col>1</xdr:col>
      <xdr:colOff>1951086</xdr:colOff>
      <xdr:row>16</xdr:row>
      <xdr:rowOff>39925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24" y="15107402"/>
          <a:ext cx="1902526" cy="1397166"/>
        </a:xfrm>
        <a:prstGeom prst="rect">
          <a:avLst/>
        </a:prstGeom>
      </xdr:spPr>
    </xdr:pic>
    <xdr:clientData/>
  </xdr:twoCellAnchor>
  <xdr:twoCellAnchor editAs="oneCell">
    <xdr:from>
      <xdr:col>1</xdr:col>
      <xdr:colOff>37110</xdr:colOff>
      <xdr:row>6</xdr:row>
      <xdr:rowOff>1258588</xdr:rowOff>
    </xdr:from>
    <xdr:to>
      <xdr:col>1</xdr:col>
      <xdr:colOff>1892135</xdr:colOff>
      <xdr:row>8</xdr:row>
      <xdr:rowOff>124823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28" y="6370915"/>
          <a:ext cx="1902526" cy="1387763"/>
        </a:xfrm>
        <a:prstGeom prst="rect">
          <a:avLst/>
        </a:prstGeom>
      </xdr:spPr>
    </xdr:pic>
    <xdr:clientData/>
  </xdr:twoCellAnchor>
  <xdr:twoCellAnchor editAs="oneCell">
    <xdr:from>
      <xdr:col>1</xdr:col>
      <xdr:colOff>48560</xdr:colOff>
      <xdr:row>15</xdr:row>
      <xdr:rowOff>1178572</xdr:rowOff>
    </xdr:from>
    <xdr:to>
      <xdr:col>1</xdr:col>
      <xdr:colOff>1951086</xdr:colOff>
      <xdr:row>17</xdr:row>
      <xdr:rowOff>44808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24" y="16377751"/>
          <a:ext cx="1902526" cy="1397164"/>
        </a:xfrm>
        <a:prstGeom prst="rect">
          <a:avLst/>
        </a:prstGeom>
      </xdr:spPr>
    </xdr:pic>
    <xdr:clientData/>
  </xdr:twoCellAnchor>
  <xdr:twoCellAnchor editAs="oneCell">
    <xdr:from>
      <xdr:col>1</xdr:col>
      <xdr:colOff>37110</xdr:colOff>
      <xdr:row>8</xdr:row>
      <xdr:rowOff>12321</xdr:rowOff>
    </xdr:from>
    <xdr:to>
      <xdr:col>1</xdr:col>
      <xdr:colOff>1892135</xdr:colOff>
      <xdr:row>9</xdr:row>
      <xdr:rowOff>139321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28" y="7646176"/>
          <a:ext cx="1902526" cy="1387763"/>
        </a:xfrm>
        <a:prstGeom prst="rect">
          <a:avLst/>
        </a:prstGeom>
      </xdr:spPr>
    </xdr:pic>
    <xdr:clientData/>
  </xdr:twoCellAnchor>
  <xdr:twoCellAnchor editAs="oneCell">
    <xdr:from>
      <xdr:col>1</xdr:col>
      <xdr:colOff>45839</xdr:colOff>
      <xdr:row>16</xdr:row>
      <xdr:rowOff>1183457</xdr:rowOff>
    </xdr:from>
    <xdr:to>
      <xdr:col>1</xdr:col>
      <xdr:colOff>1953808</xdr:colOff>
      <xdr:row>18</xdr:row>
      <xdr:rowOff>49693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03" y="17648100"/>
          <a:ext cx="1907969" cy="1397164"/>
        </a:xfrm>
        <a:prstGeom prst="rect">
          <a:avLst/>
        </a:prstGeom>
      </xdr:spPr>
    </xdr:pic>
    <xdr:clientData/>
  </xdr:twoCellAnchor>
  <xdr:twoCellAnchor editAs="oneCell">
    <xdr:from>
      <xdr:col>1</xdr:col>
      <xdr:colOff>34389</xdr:colOff>
      <xdr:row>9</xdr:row>
      <xdr:rowOff>26819</xdr:rowOff>
    </xdr:from>
    <xdr:to>
      <xdr:col>1</xdr:col>
      <xdr:colOff>1894857</xdr:colOff>
      <xdr:row>10</xdr:row>
      <xdr:rowOff>153818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07" y="8921437"/>
          <a:ext cx="1907969" cy="1387763"/>
        </a:xfrm>
        <a:prstGeom prst="rect">
          <a:avLst/>
        </a:prstGeom>
      </xdr:spPr>
    </xdr:pic>
    <xdr:clientData/>
  </xdr:twoCellAnchor>
  <xdr:twoCellAnchor editAs="oneCell">
    <xdr:from>
      <xdr:col>1</xdr:col>
      <xdr:colOff>32776</xdr:colOff>
      <xdr:row>17</xdr:row>
      <xdr:rowOff>1188341</xdr:rowOff>
    </xdr:from>
    <xdr:to>
      <xdr:col>1</xdr:col>
      <xdr:colOff>1959250</xdr:colOff>
      <xdr:row>19</xdr:row>
      <xdr:rowOff>54576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40" y="18918448"/>
          <a:ext cx="1926474" cy="1397164"/>
        </a:xfrm>
        <a:prstGeom prst="rect">
          <a:avLst/>
        </a:prstGeom>
      </xdr:spPr>
    </xdr:pic>
    <xdr:clientData/>
  </xdr:twoCellAnchor>
  <xdr:twoCellAnchor editAs="oneCell">
    <xdr:from>
      <xdr:col>1</xdr:col>
      <xdr:colOff>28946</xdr:colOff>
      <xdr:row>10</xdr:row>
      <xdr:rowOff>41316</xdr:rowOff>
    </xdr:from>
    <xdr:to>
      <xdr:col>1</xdr:col>
      <xdr:colOff>1900299</xdr:colOff>
      <xdr:row>11</xdr:row>
      <xdr:rowOff>168315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564" y="10196698"/>
          <a:ext cx="1918854" cy="1387763"/>
        </a:xfrm>
        <a:prstGeom prst="rect">
          <a:avLst/>
        </a:prstGeom>
      </xdr:spPr>
    </xdr:pic>
    <xdr:clientData/>
  </xdr:twoCellAnchor>
  <xdr:twoCellAnchor editAs="oneCell">
    <xdr:from>
      <xdr:col>1</xdr:col>
      <xdr:colOff>37428</xdr:colOff>
      <xdr:row>18</xdr:row>
      <xdr:rowOff>1193226</xdr:rowOff>
    </xdr:from>
    <xdr:to>
      <xdr:col>1</xdr:col>
      <xdr:colOff>1962219</xdr:colOff>
      <xdr:row>20</xdr:row>
      <xdr:rowOff>64905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892" y="20188797"/>
          <a:ext cx="1924791" cy="1402608"/>
        </a:xfrm>
        <a:prstGeom prst="rect">
          <a:avLst/>
        </a:prstGeom>
      </xdr:spPr>
    </xdr:pic>
    <xdr:clientData/>
  </xdr:twoCellAnchor>
  <xdr:twoCellAnchor editAs="oneCell">
    <xdr:from>
      <xdr:col>1</xdr:col>
      <xdr:colOff>53191</xdr:colOff>
      <xdr:row>11</xdr:row>
      <xdr:rowOff>149678</xdr:rowOff>
    </xdr:from>
    <xdr:to>
      <xdr:col>1</xdr:col>
      <xdr:colOff>1930482</xdr:colOff>
      <xdr:row>12</xdr:row>
      <xdr:rowOff>81643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42" b="7265"/>
        <a:stretch/>
      </xdr:blipFill>
      <xdr:spPr>
        <a:xfrm>
          <a:off x="556655" y="10980964"/>
          <a:ext cx="1877291" cy="1197429"/>
        </a:xfrm>
        <a:prstGeom prst="rect">
          <a:avLst/>
        </a:prstGeom>
      </xdr:spPr>
    </xdr:pic>
    <xdr:clientData/>
  </xdr:twoCellAnchor>
  <xdr:twoCellAnchor editAs="oneCell">
    <xdr:from>
      <xdr:col>1</xdr:col>
      <xdr:colOff>83939</xdr:colOff>
      <xdr:row>19</xdr:row>
      <xdr:rowOff>1162731</xdr:rowOff>
    </xdr:from>
    <xdr:to>
      <xdr:col>2</xdr:col>
      <xdr:colOff>10707</xdr:colOff>
      <xdr:row>21</xdr:row>
      <xdr:rowOff>28968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403" y="21423767"/>
          <a:ext cx="1913411" cy="1397165"/>
        </a:xfrm>
        <a:prstGeom prst="rect">
          <a:avLst/>
        </a:prstGeom>
      </xdr:spPr>
    </xdr:pic>
    <xdr:clientData/>
  </xdr:twoCellAnchor>
  <xdr:twoCellAnchor editAs="oneCell">
    <xdr:from>
      <xdr:col>1</xdr:col>
      <xdr:colOff>18060</xdr:colOff>
      <xdr:row>12</xdr:row>
      <xdr:rowOff>108857</xdr:rowOff>
    </xdr:from>
    <xdr:to>
      <xdr:col>1</xdr:col>
      <xdr:colOff>1883970</xdr:colOff>
      <xdr:row>12</xdr:row>
      <xdr:rowOff>1129393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4" b="17297"/>
        <a:stretch/>
      </xdr:blipFill>
      <xdr:spPr>
        <a:xfrm>
          <a:off x="521524" y="12205607"/>
          <a:ext cx="1865910" cy="1020536"/>
        </a:xfrm>
        <a:prstGeom prst="rect">
          <a:avLst/>
        </a:prstGeom>
      </xdr:spPr>
    </xdr:pic>
    <xdr:clientData/>
  </xdr:twoCellAnchor>
  <xdr:twoCellAnchor editAs="oneCell">
    <xdr:from>
      <xdr:col>1</xdr:col>
      <xdr:colOff>153460</xdr:colOff>
      <xdr:row>20</xdr:row>
      <xdr:rowOff>1126797</xdr:rowOff>
    </xdr:from>
    <xdr:to>
      <xdr:col>2</xdr:col>
      <xdr:colOff>77259</xdr:colOff>
      <xdr:row>21</xdr:row>
      <xdr:rowOff>1256518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24" y="22653297"/>
          <a:ext cx="1910442" cy="1395185"/>
        </a:xfrm>
        <a:prstGeom prst="rect">
          <a:avLst/>
        </a:prstGeom>
      </xdr:spPr>
    </xdr:pic>
    <xdr:clientData/>
  </xdr:twoCellAnchor>
  <xdr:twoCellAnchor editAs="oneCell">
    <xdr:from>
      <xdr:col>1</xdr:col>
      <xdr:colOff>40697</xdr:colOff>
      <xdr:row>5</xdr:row>
      <xdr:rowOff>34639</xdr:rowOff>
    </xdr:from>
    <xdr:to>
      <xdr:col>1</xdr:col>
      <xdr:colOff>1888548</xdr:colOff>
      <xdr:row>6</xdr:row>
      <xdr:rowOff>161641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15" y="3886203"/>
          <a:ext cx="1895352" cy="1387764"/>
        </a:xfrm>
        <a:prstGeom prst="rect">
          <a:avLst/>
        </a:prstGeom>
      </xdr:spPr>
    </xdr:pic>
    <xdr:clientData/>
  </xdr:twoCellAnchor>
  <xdr:twoCellAnchor editAs="oneCell">
    <xdr:from>
      <xdr:col>1</xdr:col>
      <xdr:colOff>52147</xdr:colOff>
      <xdr:row>14</xdr:row>
      <xdr:rowOff>27214</xdr:rowOff>
    </xdr:from>
    <xdr:to>
      <xdr:col>1</xdr:col>
      <xdr:colOff>1947499</xdr:colOff>
      <xdr:row>15</xdr:row>
      <xdr:rowOff>132024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11" y="13960928"/>
          <a:ext cx="1895352" cy="1370275"/>
        </a:xfrm>
        <a:prstGeom prst="rect">
          <a:avLst/>
        </a:prstGeom>
      </xdr:spPr>
    </xdr:pic>
    <xdr:clientData/>
  </xdr:twoCellAnchor>
  <xdr:oneCellAnchor>
    <xdr:from>
      <xdr:col>1</xdr:col>
      <xdr:colOff>153460</xdr:colOff>
      <xdr:row>18</xdr:row>
      <xdr:rowOff>1126797</xdr:rowOff>
    </xdr:from>
    <xdr:ext cx="1910442" cy="1395185"/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24" y="22653297"/>
          <a:ext cx="1910442" cy="1395185"/>
        </a:xfrm>
        <a:prstGeom prst="rect">
          <a:avLst/>
        </a:prstGeom>
      </xdr:spPr>
    </xdr:pic>
    <xdr:clientData/>
  </xdr:oneCellAnchor>
  <xdr:twoCellAnchor editAs="oneCell">
    <xdr:from>
      <xdr:col>1</xdr:col>
      <xdr:colOff>145809</xdr:colOff>
      <xdr:row>23</xdr:row>
      <xdr:rowOff>27709</xdr:rowOff>
    </xdr:from>
    <xdr:to>
      <xdr:col>2</xdr:col>
      <xdr:colOff>2230</xdr:colOff>
      <xdr:row>23</xdr:row>
      <xdr:rowOff>1252790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58427" y="25256836"/>
          <a:ext cx="1837621" cy="1225081"/>
        </a:xfrm>
        <a:prstGeom prst="rect">
          <a:avLst/>
        </a:prstGeom>
      </xdr:spPr>
    </xdr:pic>
    <xdr:clientData/>
  </xdr:twoCellAnchor>
  <xdr:twoCellAnchor editAs="oneCell">
    <xdr:from>
      <xdr:col>1</xdr:col>
      <xdr:colOff>193964</xdr:colOff>
      <xdr:row>22</xdr:row>
      <xdr:rowOff>69273</xdr:rowOff>
    </xdr:from>
    <xdr:to>
      <xdr:col>1</xdr:col>
      <xdr:colOff>1939634</xdr:colOff>
      <xdr:row>22</xdr:row>
      <xdr:rowOff>1233053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6582" y="24037637"/>
          <a:ext cx="1745670" cy="1163780"/>
        </a:xfrm>
        <a:prstGeom prst="rect">
          <a:avLst/>
        </a:prstGeom>
      </xdr:spPr>
    </xdr:pic>
    <xdr:clientData/>
  </xdr:twoCellAnchor>
  <xdr:twoCellAnchor>
    <xdr:from>
      <xdr:col>1</xdr:col>
      <xdr:colOff>1741714</xdr:colOff>
      <xdr:row>14</xdr:row>
      <xdr:rowOff>1020535</xdr:rowOff>
    </xdr:from>
    <xdr:to>
      <xdr:col>1</xdr:col>
      <xdr:colOff>2007563</xdr:colOff>
      <xdr:row>14</xdr:row>
      <xdr:rowOff>1210584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58E82741-3CDC-46AB-BB2E-B421B158DE7D}"/>
            </a:ext>
          </a:extLst>
        </xdr:cNvPr>
        <xdr:cNvSpPr/>
      </xdr:nvSpPr>
      <xdr:spPr>
        <a:xfrm rot="19989857">
          <a:off x="2258785" y="1436914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1749452</xdr:colOff>
      <xdr:row>15</xdr:row>
      <xdr:rowOff>1024010</xdr:rowOff>
    </xdr:from>
    <xdr:to>
      <xdr:col>1</xdr:col>
      <xdr:colOff>2013396</xdr:colOff>
      <xdr:row>15</xdr:row>
      <xdr:rowOff>1214059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7AA3C943-2AF0-4A2B-9A3D-5C3CD24505C9}"/>
            </a:ext>
          </a:extLst>
        </xdr:cNvPr>
        <xdr:cNvSpPr/>
      </xdr:nvSpPr>
      <xdr:spPr>
        <a:xfrm rot="19989857">
          <a:off x="2266523" y="15638081"/>
          <a:ext cx="26394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1763059</xdr:colOff>
      <xdr:row>16</xdr:row>
      <xdr:rowOff>1008497</xdr:rowOff>
    </xdr:from>
    <xdr:to>
      <xdr:col>1</xdr:col>
      <xdr:colOff>2023193</xdr:colOff>
      <xdr:row>16</xdr:row>
      <xdr:rowOff>1198546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59B3EA4C-39EB-4629-B160-2E8134FCC305}"/>
            </a:ext>
          </a:extLst>
        </xdr:cNvPr>
        <xdr:cNvSpPr/>
      </xdr:nvSpPr>
      <xdr:spPr>
        <a:xfrm rot="19989857">
          <a:off x="2280130" y="1688803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1751357</xdr:colOff>
      <xdr:row>17</xdr:row>
      <xdr:rowOff>985092</xdr:rowOff>
    </xdr:from>
    <xdr:to>
      <xdr:col>1</xdr:col>
      <xdr:colOff>2011491</xdr:colOff>
      <xdr:row>17</xdr:row>
      <xdr:rowOff>1175141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6F6E370B-003C-4F4E-9378-BFDEEF884081}"/>
            </a:ext>
          </a:extLst>
        </xdr:cNvPr>
        <xdr:cNvSpPr/>
      </xdr:nvSpPr>
      <xdr:spPr>
        <a:xfrm rot="19989857">
          <a:off x="2268428" y="18130092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1751358</xdr:colOff>
      <xdr:row>18</xdr:row>
      <xdr:rowOff>1010401</xdr:rowOff>
    </xdr:from>
    <xdr:to>
      <xdr:col>1</xdr:col>
      <xdr:colOff>2007682</xdr:colOff>
      <xdr:row>18</xdr:row>
      <xdr:rowOff>1200450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BC98B849-E864-447C-978E-F92C406CF445}"/>
            </a:ext>
          </a:extLst>
        </xdr:cNvPr>
        <xdr:cNvSpPr/>
      </xdr:nvSpPr>
      <xdr:spPr>
        <a:xfrm rot="19989857">
          <a:off x="2268429" y="19420865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1737751</xdr:colOff>
      <xdr:row>19</xdr:row>
      <xdr:rowOff>992983</xdr:rowOff>
    </xdr:from>
    <xdr:to>
      <xdr:col>1</xdr:col>
      <xdr:colOff>1986455</xdr:colOff>
      <xdr:row>19</xdr:row>
      <xdr:rowOff>1183032</xdr:rowOff>
    </xdr:to>
    <xdr:sp macro="" textlink="">
      <xdr:nvSpPr>
        <xdr:cNvPr id="25" name="Rechteck 24">
          <a:extLst>
            <a:ext uri="{FF2B5EF4-FFF2-40B4-BE49-F238E27FC236}">
              <a16:creationId xmlns:a16="http://schemas.microsoft.com/office/drawing/2014/main" id="{079E250C-4106-4FE4-94B2-A4801BD5ACF7}"/>
            </a:ext>
          </a:extLst>
        </xdr:cNvPr>
        <xdr:cNvSpPr/>
      </xdr:nvSpPr>
      <xdr:spPr>
        <a:xfrm rot="19989857">
          <a:off x="2254822" y="20668912"/>
          <a:ext cx="24870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1747549</xdr:colOff>
      <xdr:row>20</xdr:row>
      <xdr:rowOff>1006590</xdr:rowOff>
    </xdr:from>
    <xdr:to>
      <xdr:col>1</xdr:col>
      <xdr:colOff>2007683</xdr:colOff>
      <xdr:row>20</xdr:row>
      <xdr:rowOff>1196639</xdr:rowOff>
    </xdr:to>
    <xdr:sp macro="" textlink="">
      <xdr:nvSpPr>
        <xdr:cNvPr id="26" name="Rechteck 25">
          <a:extLst>
            <a:ext uri="{FF2B5EF4-FFF2-40B4-BE49-F238E27FC236}">
              <a16:creationId xmlns:a16="http://schemas.microsoft.com/office/drawing/2014/main" id="{EBB60922-F403-4486-8DB0-04E1FA037B4D}"/>
            </a:ext>
          </a:extLst>
        </xdr:cNvPr>
        <xdr:cNvSpPr/>
      </xdr:nvSpPr>
      <xdr:spPr>
        <a:xfrm rot="19989857">
          <a:off x="2264620" y="2194798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1732035</xdr:colOff>
      <xdr:row>21</xdr:row>
      <xdr:rowOff>996794</xdr:rowOff>
    </xdr:from>
    <xdr:to>
      <xdr:col>1</xdr:col>
      <xdr:colOff>1988359</xdr:colOff>
      <xdr:row>21</xdr:row>
      <xdr:rowOff>1186843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44B8E463-6203-4DFD-852A-C95B81CC1B0F}"/>
            </a:ext>
          </a:extLst>
        </xdr:cNvPr>
        <xdr:cNvSpPr/>
      </xdr:nvSpPr>
      <xdr:spPr>
        <a:xfrm rot="19989857">
          <a:off x="2249106" y="23203651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1735845</xdr:colOff>
      <xdr:row>23</xdr:row>
      <xdr:rowOff>985092</xdr:rowOff>
    </xdr:from>
    <xdr:to>
      <xdr:col>1</xdr:col>
      <xdr:colOff>1988359</xdr:colOff>
      <xdr:row>23</xdr:row>
      <xdr:rowOff>1175141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FF4B2CB6-C1C0-4D5B-B9F4-C9C1DD06378F}"/>
            </a:ext>
          </a:extLst>
        </xdr:cNvPr>
        <xdr:cNvSpPr/>
      </xdr:nvSpPr>
      <xdr:spPr>
        <a:xfrm rot="19989857">
          <a:off x="2252916" y="25722878"/>
          <a:ext cx="25251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2</xdr:row>
      <xdr:rowOff>0</xdr:rowOff>
    </xdr:from>
    <xdr:to>
      <xdr:col>7</xdr:col>
      <xdr:colOff>505980</xdr:colOff>
      <xdr:row>47</xdr:row>
      <xdr:rowOff>78941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851"/>
        <a:stretch/>
      </xdr:blipFill>
      <xdr:spPr>
        <a:xfrm>
          <a:off x="53340" y="365760"/>
          <a:ext cx="5946660" cy="830854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43</xdr:row>
      <xdr:rowOff>114300</xdr:rowOff>
    </xdr:from>
    <xdr:to>
      <xdr:col>7</xdr:col>
      <xdr:colOff>511691</xdr:colOff>
      <xdr:row>90</xdr:row>
      <xdr:rowOff>90368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" y="7978140"/>
          <a:ext cx="6028571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87</xdr:row>
      <xdr:rowOff>38100</xdr:rowOff>
    </xdr:from>
    <xdr:to>
      <xdr:col>7</xdr:col>
      <xdr:colOff>536455</xdr:colOff>
      <xdr:row>133</xdr:row>
      <xdr:rowOff>158953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1594866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130</xdr:row>
      <xdr:rowOff>91440</xdr:rowOff>
    </xdr:from>
    <xdr:to>
      <xdr:col>7</xdr:col>
      <xdr:colOff>544075</xdr:colOff>
      <xdr:row>177</xdr:row>
      <xdr:rowOff>29413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" y="2386584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174</xdr:row>
      <xdr:rowOff>167640</xdr:rowOff>
    </xdr:from>
    <xdr:to>
      <xdr:col>7</xdr:col>
      <xdr:colOff>584079</xdr:colOff>
      <xdr:row>221</xdr:row>
      <xdr:rowOff>115137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" y="31988760"/>
          <a:ext cx="6047619" cy="8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218</xdr:row>
      <xdr:rowOff>152400</xdr:rowOff>
    </xdr:from>
    <xdr:to>
      <xdr:col>7</xdr:col>
      <xdr:colOff>606939</xdr:colOff>
      <xdr:row>265</xdr:row>
      <xdr:rowOff>118945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680" y="40020240"/>
          <a:ext cx="6047619" cy="8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262</xdr:row>
      <xdr:rowOff>114300</xdr:rowOff>
    </xdr:from>
    <xdr:to>
      <xdr:col>7</xdr:col>
      <xdr:colOff>608843</xdr:colOff>
      <xdr:row>309</xdr:row>
      <xdr:rowOff>42749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" y="48028860"/>
          <a:ext cx="6057143" cy="8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305</xdr:row>
      <xdr:rowOff>160020</xdr:rowOff>
    </xdr:from>
    <xdr:to>
      <xdr:col>7</xdr:col>
      <xdr:colOff>631703</xdr:colOff>
      <xdr:row>352</xdr:row>
      <xdr:rowOff>78946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" y="55938420"/>
          <a:ext cx="6057143" cy="8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349</xdr:row>
      <xdr:rowOff>160020</xdr:rowOff>
    </xdr:from>
    <xdr:to>
      <xdr:col>7</xdr:col>
      <xdr:colOff>606939</xdr:colOff>
      <xdr:row>396</xdr:row>
      <xdr:rowOff>145612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80" y="63985140"/>
          <a:ext cx="6047619" cy="85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601980</xdr:colOff>
      <xdr:row>10</xdr:row>
      <xdr:rowOff>114300</xdr:rowOff>
    </xdr:from>
    <xdr:to>
      <xdr:col>15</xdr:col>
      <xdr:colOff>530739</xdr:colOff>
      <xdr:row>46</xdr:row>
      <xdr:rowOff>10356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21434"/>
        <a:stretch/>
      </xdr:blipFill>
      <xdr:spPr>
        <a:xfrm>
          <a:off x="6096000" y="1943100"/>
          <a:ext cx="6207639" cy="6479736"/>
        </a:xfrm>
        <a:prstGeom prst="rect">
          <a:avLst/>
        </a:prstGeom>
      </xdr:spPr>
    </xdr:pic>
    <xdr:clientData/>
  </xdr:twoCellAnchor>
  <xdr:twoCellAnchor editAs="oneCell">
    <xdr:from>
      <xdr:col>7</xdr:col>
      <xdr:colOff>563880</xdr:colOff>
      <xdr:row>42</xdr:row>
      <xdr:rowOff>76200</xdr:rowOff>
    </xdr:from>
    <xdr:to>
      <xdr:col>15</xdr:col>
      <xdr:colOff>540258</xdr:colOff>
      <xdr:row>84</xdr:row>
      <xdr:rowOff>27581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57900" y="7757160"/>
          <a:ext cx="6255258" cy="7632341"/>
        </a:xfrm>
        <a:prstGeom prst="rect">
          <a:avLst/>
        </a:prstGeom>
      </xdr:spPr>
    </xdr:pic>
    <xdr:clientData/>
  </xdr:twoCellAnchor>
  <xdr:twoCellAnchor editAs="oneCell">
    <xdr:from>
      <xdr:col>7</xdr:col>
      <xdr:colOff>563880</xdr:colOff>
      <xdr:row>80</xdr:row>
      <xdr:rowOff>15240</xdr:rowOff>
    </xdr:from>
    <xdr:to>
      <xdr:col>15</xdr:col>
      <xdr:colOff>521210</xdr:colOff>
      <xdr:row>121</xdr:row>
      <xdr:rowOff>168548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57900" y="14645640"/>
          <a:ext cx="6236210" cy="7651388"/>
        </a:xfrm>
        <a:prstGeom prst="rect">
          <a:avLst/>
        </a:prstGeom>
      </xdr:spPr>
    </xdr:pic>
    <xdr:clientData/>
  </xdr:twoCellAnchor>
  <xdr:twoCellAnchor editAs="oneCell">
    <xdr:from>
      <xdr:col>7</xdr:col>
      <xdr:colOff>541020</xdr:colOff>
      <xdr:row>115</xdr:row>
      <xdr:rowOff>152400</xdr:rowOff>
    </xdr:from>
    <xdr:to>
      <xdr:col>15</xdr:col>
      <xdr:colOff>508635</xdr:colOff>
      <xdr:row>157</xdr:row>
      <xdr:rowOff>135705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35040" y="21183600"/>
          <a:ext cx="6246495" cy="7664265"/>
        </a:xfrm>
        <a:prstGeom prst="rect">
          <a:avLst/>
        </a:prstGeom>
      </xdr:spPr>
    </xdr:pic>
    <xdr:clientData/>
  </xdr:twoCellAnchor>
  <xdr:twoCellAnchor editAs="oneCell">
    <xdr:from>
      <xdr:col>7</xdr:col>
      <xdr:colOff>541020</xdr:colOff>
      <xdr:row>152</xdr:row>
      <xdr:rowOff>76200</xdr:rowOff>
    </xdr:from>
    <xdr:to>
      <xdr:col>15</xdr:col>
      <xdr:colOff>541020</xdr:colOff>
      <xdr:row>194</xdr:row>
      <xdr:rowOff>135466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35040" y="27873960"/>
          <a:ext cx="6278880" cy="7740226"/>
        </a:xfrm>
        <a:prstGeom prst="rect">
          <a:avLst/>
        </a:prstGeom>
      </xdr:spPr>
    </xdr:pic>
    <xdr:clientData/>
  </xdr:twoCellAnchor>
  <xdr:twoCellAnchor editAs="oneCell">
    <xdr:from>
      <xdr:col>7</xdr:col>
      <xdr:colOff>403860</xdr:colOff>
      <xdr:row>189</xdr:row>
      <xdr:rowOff>160020</xdr:rowOff>
    </xdr:from>
    <xdr:to>
      <xdr:col>15</xdr:col>
      <xdr:colOff>403860</xdr:colOff>
      <xdr:row>231</xdr:row>
      <xdr:rowOff>159422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97880" y="34724340"/>
          <a:ext cx="6278880" cy="7680362"/>
        </a:xfrm>
        <a:prstGeom prst="rect">
          <a:avLst/>
        </a:prstGeom>
      </xdr:spPr>
    </xdr:pic>
    <xdr:clientData/>
  </xdr:twoCellAnchor>
  <xdr:twoCellAnchor editAs="oneCell">
    <xdr:from>
      <xdr:col>7</xdr:col>
      <xdr:colOff>320040</xdr:colOff>
      <xdr:row>229</xdr:row>
      <xdr:rowOff>76200</xdr:rowOff>
    </xdr:from>
    <xdr:to>
      <xdr:col>15</xdr:col>
      <xdr:colOff>348614</xdr:colOff>
      <xdr:row>271</xdr:row>
      <xdr:rowOff>107115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14060" y="41955720"/>
          <a:ext cx="6307454" cy="7711875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266</xdr:row>
      <xdr:rowOff>175260</xdr:rowOff>
    </xdr:from>
    <xdr:to>
      <xdr:col>15</xdr:col>
      <xdr:colOff>371474</xdr:colOff>
      <xdr:row>308</xdr:row>
      <xdr:rowOff>136207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36920" y="48821340"/>
          <a:ext cx="6307454" cy="7641907"/>
        </a:xfrm>
        <a:prstGeom prst="rect">
          <a:avLst/>
        </a:prstGeom>
      </xdr:spPr>
    </xdr:pic>
    <xdr:clientData/>
  </xdr:twoCellAnchor>
  <xdr:twoCellAnchor editAs="oneCell">
    <xdr:from>
      <xdr:col>7</xdr:col>
      <xdr:colOff>327660</xdr:colOff>
      <xdr:row>305</xdr:row>
      <xdr:rowOff>7620</xdr:rowOff>
    </xdr:from>
    <xdr:to>
      <xdr:col>15</xdr:col>
      <xdr:colOff>375284</xdr:colOff>
      <xdr:row>347</xdr:row>
      <xdr:rowOff>41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21680" y="55786020"/>
          <a:ext cx="6326504" cy="7673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U245"/>
  <sheetViews>
    <sheetView topLeftCell="A10" zoomScale="90" zoomScaleNormal="90" workbookViewId="0">
      <selection activeCell="C10" sqref="C10:D10"/>
    </sheetView>
  </sheetViews>
  <sheetFormatPr defaultColWidth="11.44140625" defaultRowHeight="14.4"/>
  <cols>
    <col min="1" max="1" width="1.109375" customWidth="1"/>
    <col min="2" max="2" width="17.77734375" customWidth="1"/>
    <col min="3" max="3" width="10.6640625" customWidth="1"/>
    <col min="4" max="4" width="14.77734375" customWidth="1"/>
    <col min="5" max="5" width="2.77734375" customWidth="1"/>
    <col min="6" max="6" width="22.77734375" customWidth="1"/>
    <col min="7" max="7" width="14.33203125" customWidth="1"/>
    <col min="8" max="8" width="2.33203125" customWidth="1"/>
    <col min="11" max="11" width="16.109375" customWidth="1"/>
  </cols>
  <sheetData>
    <row r="1" spans="1:1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125">
      <c r="A2" s="2"/>
      <c r="B2" s="2"/>
      <c r="C2" s="2"/>
      <c r="D2" s="2"/>
      <c r="E2" s="2"/>
      <c r="F2" s="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</row>
    <row r="3" spans="1:125" ht="15.6">
      <c r="A3" s="2"/>
      <c r="B3" s="22" t="s">
        <v>0</v>
      </c>
      <c r="C3" s="2"/>
      <c r="D3" s="2"/>
      <c r="E3" s="2"/>
      <c r="F3" s="4"/>
      <c r="G3" s="2"/>
      <c r="H3" s="2"/>
      <c r="I3" s="2"/>
      <c r="J3" s="548">
        <v>44912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</row>
    <row r="4" spans="1:125">
      <c r="A4" s="2"/>
      <c r="B4" s="60" t="s">
        <v>1</v>
      </c>
      <c r="C4" s="2"/>
      <c r="D4" s="2"/>
      <c r="E4" s="2"/>
      <c r="F4" s="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</row>
    <row r="5" spans="1:125">
      <c r="A5" s="2"/>
      <c r="B5" s="60" t="s">
        <v>2</v>
      </c>
      <c r="C5" s="2"/>
      <c r="D5" s="2"/>
      <c r="E5" s="2"/>
      <c r="F5" s="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</row>
    <row r="6" spans="1:125">
      <c r="A6" s="2"/>
      <c r="B6" s="60" t="s">
        <v>3</v>
      </c>
      <c r="C6" s="2"/>
      <c r="D6" s="2"/>
      <c r="E6" s="2"/>
      <c r="F6" s="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</row>
    <row r="7" spans="1:1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</row>
    <row r="8" spans="1:125" ht="15.6">
      <c r="A8" s="2"/>
      <c r="B8" s="22" t="s">
        <v>4</v>
      </c>
      <c r="C8" s="22"/>
      <c r="D8" s="2"/>
      <c r="E8" s="2"/>
      <c r="F8" s="22" t="s">
        <v>5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</row>
    <row r="9" spans="1:1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</row>
    <row r="10" spans="1:125">
      <c r="A10" s="2"/>
      <c r="B10" s="2" t="s">
        <v>6</v>
      </c>
      <c r="C10" s="531"/>
      <c r="D10" s="531"/>
      <c r="E10" s="2"/>
      <c r="F10" s="2" t="s">
        <v>7</v>
      </c>
      <c r="G10" s="13">
        <f>'Climbing Holds'!T120+Macros!X25</f>
        <v>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</row>
    <row r="11" spans="1:125">
      <c r="A11" s="2"/>
      <c r="B11" s="2" t="s">
        <v>8</v>
      </c>
      <c r="C11" s="531"/>
      <c r="D11" s="531"/>
      <c r="E11" s="2"/>
      <c r="F11" s="2" t="s">
        <v>9</v>
      </c>
      <c r="G11" s="13">
        <f>'Climbing Holds'!T121+Macros!X26</f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</row>
    <row r="12" spans="1:125">
      <c r="A12" s="2"/>
      <c r="B12" s="2" t="s">
        <v>10</v>
      </c>
      <c r="C12" s="532"/>
      <c r="D12" s="533"/>
      <c r="E12" s="2"/>
      <c r="F12" s="2" t="s">
        <v>11</v>
      </c>
      <c r="G12" s="14">
        <f>'Climbing Holds'!Z123</f>
        <v>0</v>
      </c>
      <c r="H12" s="2" t="s">
        <v>12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</row>
    <row r="13" spans="1:125">
      <c r="A13" s="2"/>
      <c r="B13" s="2" t="s">
        <v>13</v>
      </c>
      <c r="C13" s="531"/>
      <c r="D13" s="531"/>
      <c r="E13" s="2"/>
      <c r="F13" s="2"/>
      <c r="G13" s="1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</row>
    <row r="14" spans="1:125">
      <c r="A14" s="2"/>
      <c r="B14" s="2" t="s">
        <v>14</v>
      </c>
      <c r="C14" s="531"/>
      <c r="D14" s="531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</row>
    <row r="15" spans="1:125" ht="15" thickBot="1">
      <c r="A15" s="2"/>
      <c r="B15" s="2" t="s">
        <v>15</v>
      </c>
      <c r="C15" s="532"/>
      <c r="D15" s="533"/>
      <c r="E15" s="2"/>
      <c r="F15" s="524" t="s">
        <v>204</v>
      </c>
      <c r="G15" s="547">
        <f>'Climbing Holds'!Z122+Macros!AD27</f>
        <v>0</v>
      </c>
      <c r="H15" s="54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</row>
    <row r="16" spans="1:125" ht="16.2" thickBot="1">
      <c r="A16" s="2"/>
      <c r="B16" s="2" t="s">
        <v>17</v>
      </c>
      <c r="C16" s="531"/>
      <c r="D16" s="531"/>
      <c r="E16" s="2"/>
      <c r="F16" s="2"/>
      <c r="G16" s="528">
        <f>G15*0.9</f>
        <v>0</v>
      </c>
      <c r="H16" s="529"/>
      <c r="I16" s="525" t="s">
        <v>269</v>
      </c>
      <c r="J16" s="526"/>
      <c r="K16" s="52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</row>
    <row r="17" spans="1:125">
      <c r="A17" s="2"/>
      <c r="B17" s="2" t="s">
        <v>18</v>
      </c>
      <c r="C17" s="534"/>
      <c r="D17" s="531"/>
      <c r="E17" s="2"/>
      <c r="F17" s="20"/>
      <c r="G17" s="20"/>
      <c r="H17" s="20"/>
      <c r="I17" s="20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</row>
    <row r="18" spans="1:125">
      <c r="A18" s="2"/>
      <c r="B18" s="2" t="s">
        <v>19</v>
      </c>
      <c r="C18" s="531"/>
      <c r="D18" s="531"/>
      <c r="E18" s="2"/>
      <c r="F18" s="20" t="s">
        <v>20</v>
      </c>
      <c r="G18" s="50"/>
      <c r="H18" s="20" t="s">
        <v>21</v>
      </c>
      <c r="I18" s="20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</row>
    <row r="19" spans="1:125">
      <c r="A19" s="2"/>
      <c r="B19" s="2"/>
      <c r="C19" s="482"/>
      <c r="D19" s="482"/>
      <c r="E19" s="2"/>
      <c r="F19" s="23"/>
      <c r="G19" s="51"/>
      <c r="H19" s="23"/>
      <c r="I19" s="20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</row>
    <row r="20" spans="1:125">
      <c r="A20" s="2"/>
      <c r="B20" s="2" t="s">
        <v>22</v>
      </c>
      <c r="C20" s="531"/>
      <c r="D20" s="531"/>
      <c r="E20" s="2"/>
      <c r="F20" s="23" t="s">
        <v>23</v>
      </c>
      <c r="G20" s="52">
        <f>G$15*(1-(G$18*0.01))</f>
        <v>0</v>
      </c>
      <c r="H20" s="23" t="s">
        <v>16</v>
      </c>
      <c r="I20" s="20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</row>
    <row r="21" spans="1:125">
      <c r="A21" s="2"/>
      <c r="B21" s="2"/>
      <c r="C21" s="2"/>
      <c r="D21" s="2"/>
      <c r="E21" s="2"/>
      <c r="F21" s="23"/>
      <c r="G21" s="23"/>
      <c r="H21" s="23"/>
      <c r="I21" s="20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</row>
    <row r="22" spans="1:125">
      <c r="A22" s="2"/>
      <c r="B22" s="2" t="s">
        <v>24</v>
      </c>
      <c r="C22" s="2"/>
      <c r="D22" s="2"/>
      <c r="E22" s="2"/>
      <c r="F22" s="2"/>
      <c r="G22" s="17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</row>
    <row r="23" spans="1:125">
      <c r="A23" s="2"/>
      <c r="B23" s="535"/>
      <c r="C23" s="536"/>
      <c r="D23" s="537"/>
      <c r="E23" s="2"/>
      <c r="F23" s="2"/>
      <c r="G23" s="17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</row>
    <row r="24" spans="1:125">
      <c r="A24" s="2"/>
      <c r="B24" s="538"/>
      <c r="C24" s="539"/>
      <c r="D24" s="540"/>
      <c r="E24" s="2"/>
      <c r="F24" s="2"/>
      <c r="G24" s="17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</row>
    <row r="25" spans="1:125">
      <c r="A25" s="2"/>
      <c r="B25" s="15"/>
      <c r="C25" s="15"/>
      <c r="D25" s="15"/>
      <c r="E25" s="2"/>
      <c r="F25" s="2"/>
      <c r="G25" s="17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</row>
    <row r="26" spans="1:125" ht="15.6">
      <c r="A26" s="2"/>
      <c r="B26" s="22" t="s">
        <v>25</v>
      </c>
      <c r="C26" s="22"/>
      <c r="D26" s="2"/>
      <c r="E26" s="2"/>
      <c r="F26" s="24" t="s">
        <v>26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</row>
    <row r="27" spans="1:125">
      <c r="A27" s="2"/>
      <c r="B27" s="2"/>
      <c r="C27" s="2"/>
      <c r="D27" s="2"/>
      <c r="E27" s="2"/>
      <c r="F27" s="2"/>
      <c r="G27" s="1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</row>
    <row r="28" spans="1:125">
      <c r="A28" s="2"/>
      <c r="B28" s="2" t="s">
        <v>6</v>
      </c>
      <c r="C28" s="531"/>
      <c r="D28" s="531"/>
      <c r="E28" s="2"/>
      <c r="F28" s="524"/>
      <c r="G28" s="530"/>
      <c r="H28" s="530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</row>
    <row r="29" spans="1:125">
      <c r="A29" s="2"/>
      <c r="B29" s="2" t="s">
        <v>8</v>
      </c>
      <c r="C29" s="531"/>
      <c r="D29" s="531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</row>
    <row r="30" spans="1:125">
      <c r="A30" s="2"/>
      <c r="B30" s="2" t="s">
        <v>10</v>
      </c>
      <c r="C30" s="532"/>
      <c r="D30" s="533"/>
      <c r="E30" s="2"/>
      <c r="F30" s="2"/>
      <c r="G30" s="10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</row>
    <row r="31" spans="1:125">
      <c r="A31" s="2"/>
      <c r="B31" s="2" t="s">
        <v>13</v>
      </c>
      <c r="C31" s="531"/>
      <c r="D31" s="531"/>
      <c r="E31" s="2"/>
      <c r="F31" s="21"/>
      <c r="G31" s="18"/>
      <c r="H31" s="19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</row>
    <row r="32" spans="1:125">
      <c r="A32" s="2"/>
      <c r="B32" s="2" t="s">
        <v>14</v>
      </c>
      <c r="C32" s="532"/>
      <c r="D32" s="53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</row>
    <row r="33" spans="1:125">
      <c r="A33" s="2"/>
      <c r="B33" s="2" t="s">
        <v>17</v>
      </c>
      <c r="C33" s="531"/>
      <c r="D33" s="531"/>
      <c r="E33" s="2"/>
      <c r="F33" s="2"/>
      <c r="G33" s="10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</row>
    <row r="34" spans="1:125">
      <c r="A34" s="2"/>
      <c r="B34" s="2" t="s">
        <v>18</v>
      </c>
      <c r="C34" s="531"/>
      <c r="D34" s="531"/>
      <c r="E34" s="2"/>
      <c r="F34" s="2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</row>
    <row r="35" spans="1:125">
      <c r="A35" s="2"/>
      <c r="B35" s="2" t="s">
        <v>19</v>
      </c>
      <c r="C35" s="482"/>
      <c r="D35" s="482"/>
      <c r="E35" s="2"/>
      <c r="F35" s="21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</row>
    <row r="36" spans="1:125">
      <c r="A36" s="2"/>
      <c r="B36" s="2"/>
      <c r="C36" s="2"/>
      <c r="D36" s="2"/>
      <c r="E36" s="2"/>
      <c r="F36" s="18"/>
      <c r="G36" s="18"/>
      <c r="H36" s="1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</row>
    <row r="37" spans="1:125">
      <c r="A37" s="2"/>
      <c r="B37" s="2" t="s">
        <v>24</v>
      </c>
      <c r="C37" s="2"/>
      <c r="D37" s="2"/>
      <c r="E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</row>
    <row r="38" spans="1:125">
      <c r="A38" s="2"/>
      <c r="B38" s="541"/>
      <c r="C38" s="542"/>
      <c r="D38" s="54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</row>
    <row r="39" spans="1:125">
      <c r="A39" s="2"/>
      <c r="B39" s="544"/>
      <c r="C39" s="545"/>
      <c r="D39" s="546"/>
      <c r="E39" s="2"/>
      <c r="F39" s="2"/>
      <c r="G39" s="52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</row>
    <row r="40" spans="1:125" ht="9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</row>
    <row r="41" spans="1:125" ht="15.6">
      <c r="A41" s="2"/>
      <c r="B41" s="2"/>
      <c r="C41" s="2"/>
      <c r="D41" s="2"/>
      <c r="E41" s="2"/>
      <c r="F41" s="16"/>
      <c r="G41" s="522"/>
      <c r="H41" s="5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</row>
    <row r="42" spans="1:125">
      <c r="A42" s="2"/>
      <c r="B42" s="549" t="s">
        <v>203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</row>
    <row r="43" spans="1:125" ht="46.5" customHeight="1">
      <c r="A43" s="2"/>
      <c r="B43" s="481"/>
      <c r="C43" s="481"/>
      <c r="D43" s="481"/>
      <c r="E43" s="481"/>
      <c r="F43" s="481"/>
      <c r="G43" s="481"/>
      <c r="H43" s="48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</row>
    <row r="44" spans="1:125" ht="32.549999999999997" customHeight="1">
      <c r="A44" s="2"/>
      <c r="B44" s="481"/>
      <c r="C44" s="481"/>
      <c r="D44" s="481"/>
      <c r="E44" s="481"/>
      <c r="F44" s="481"/>
      <c r="G44" s="481"/>
      <c r="H44" s="48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</row>
    <row r="45" spans="1:125">
      <c r="A45" s="2"/>
      <c r="B45" s="4"/>
      <c r="C45" s="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</row>
    <row r="46" spans="1:1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</row>
    <row r="47" spans="1:1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</row>
    <row r="48" spans="1:1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</row>
    <row r="49" spans="1:1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</row>
    <row r="50" spans="1:1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</row>
    <row r="51" spans="1:1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</row>
    <row r="52" spans="1:1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</row>
    <row r="53" spans="1:1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</row>
    <row r="54" spans="1:1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</row>
    <row r="55" spans="1:1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</row>
    <row r="56" spans="1:1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</row>
    <row r="57" spans="1:1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</row>
    <row r="58" spans="1:1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</row>
    <row r="59" spans="1:1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</row>
    <row r="60" spans="1:1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</row>
    <row r="61" spans="1:1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</row>
    <row r="62" spans="1:1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</row>
    <row r="63" spans="1:1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</row>
    <row r="64" spans="1:1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</row>
    <row r="65" spans="1:3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</row>
    <row r="66" spans="1:3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</row>
    <row r="67" spans="1:3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</row>
    <row r="68" spans="1:3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</row>
    <row r="69" spans="1:34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</row>
    <row r="70" spans="1:34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</row>
    <row r="71" spans="1:34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</row>
    <row r="72" spans="1:34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</row>
    <row r="73" spans="1:34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</row>
    <row r="74" spans="1:3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</row>
    <row r="75" spans="1:3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</row>
    <row r="76" spans="1:34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</row>
    <row r="77" spans="1:34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</row>
    <row r="78" spans="1:3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</row>
    <row r="79" spans="1:34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</row>
    <row r="80" spans="1:34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</row>
    <row r="81" spans="1:3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</row>
    <row r="82" spans="1:34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</row>
    <row r="83" spans="1:34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</row>
    <row r="84" spans="1:3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</row>
    <row r="85" spans="1:34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</row>
    <row r="86" spans="1:3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</row>
    <row r="87" spans="1:3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</row>
    <row r="88" spans="1:34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</row>
    <row r="89" spans="1:34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</row>
    <row r="90" spans="1:3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</row>
    <row r="91" spans="1:34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</row>
    <row r="92" spans="1:3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</row>
    <row r="93" spans="1:3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</row>
    <row r="94" spans="1:3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3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</row>
    <row r="96" spans="1:3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</row>
    <row r="97" spans="1:34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</row>
    <row r="98" spans="1:34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</row>
    <row r="99" spans="1:3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</row>
    <row r="100" spans="1:34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</row>
    <row r="101" spans="1:3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</row>
    <row r="102" spans="1:3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</row>
    <row r="103" spans="1:34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</row>
    <row r="104" spans="1:3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</row>
    <row r="105" spans="1:3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</row>
    <row r="106" spans="1:34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</row>
    <row r="107" spans="1:3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</row>
    <row r="108" spans="1:3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</row>
    <row r="109" spans="1:34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</row>
    <row r="110" spans="1:3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</row>
    <row r="111" spans="1:34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pans="1:34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pans="1:34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pans="1:3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</row>
    <row r="115" spans="1:34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</row>
    <row r="116" spans="1:34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</row>
    <row r="117" spans="1:34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</row>
    <row r="118" spans="1:34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</row>
    <row r="119" spans="1:34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</row>
    <row r="120" spans="1:34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</row>
    <row r="121" spans="1:34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</row>
    <row r="122" spans="1:34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</row>
    <row r="123" spans="1:34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</row>
    <row r="124" spans="1:3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</row>
    <row r="125" spans="1:34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</row>
    <row r="126" spans="1:34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</row>
    <row r="127" spans="1:34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</row>
    <row r="128" spans="1:34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</row>
    <row r="129" spans="1:34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</row>
    <row r="130" spans="1:34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</row>
    <row r="131" spans="1:34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</row>
    <row r="132" spans="1:34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</row>
    <row r="133" spans="1:34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</row>
    <row r="134" spans="1: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</row>
    <row r="135" spans="1:34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</row>
    <row r="136" spans="1:34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</row>
    <row r="137" spans="1:34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</row>
    <row r="138" spans="1:34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</row>
    <row r="139" spans="1:34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</row>
    <row r="140" spans="1:34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</row>
    <row r="141" spans="1:34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</row>
    <row r="142" spans="1:34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</row>
    <row r="143" spans="1:34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</row>
    <row r="144" spans="1:3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</row>
    <row r="145" spans="1:34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</row>
    <row r="146" spans="1:34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</row>
    <row r="147" spans="1:34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</row>
    <row r="148" spans="1:34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</row>
    <row r="149" spans="1:34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</row>
    <row r="150" spans="1:34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</row>
    <row r="151" spans="1:34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</row>
    <row r="152" spans="1:34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</row>
    <row r="153" spans="1:34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</row>
    <row r="154" spans="1:3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</row>
    <row r="155" spans="1:34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</row>
    <row r="156" spans="1:34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</row>
    <row r="157" spans="1:34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</row>
    <row r="158" spans="1:34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</row>
    <row r="159" spans="1:34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</row>
    <row r="160" spans="1:34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</row>
    <row r="161" spans="1:34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</row>
    <row r="162" spans="1:34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</row>
    <row r="163" spans="1:34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</row>
    <row r="164" spans="1:3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</row>
    <row r="165" spans="1:34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</row>
    <row r="166" spans="1:34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</row>
    <row r="167" spans="1:34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</row>
    <row r="168" spans="1:34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</row>
    <row r="169" spans="1:34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</row>
    <row r="170" spans="1:34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</row>
    <row r="171" spans="1:34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</row>
    <row r="172" spans="1:34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</row>
    <row r="173" spans="1:34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</row>
    <row r="174" spans="1:3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</row>
    <row r="175" spans="1:34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</row>
    <row r="176" spans="1:34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</row>
    <row r="177" spans="1:34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</row>
    <row r="178" spans="1:34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</row>
    <row r="179" spans="1:34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</row>
    <row r="180" spans="1:34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</row>
    <row r="181" spans="1:34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</row>
    <row r="182" spans="1:34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</row>
    <row r="183" spans="1:34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</row>
    <row r="184" spans="1:3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</row>
    <row r="185" spans="1:34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</row>
    <row r="186" spans="1:34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</row>
    <row r="187" spans="1:34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</row>
    <row r="188" spans="1:34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</row>
    <row r="189" spans="1:34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</row>
    <row r="190" spans="1:34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</row>
    <row r="191" spans="1:34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</row>
    <row r="192" spans="1:34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</row>
    <row r="193" spans="1:34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</row>
    <row r="194" spans="1:3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</row>
    <row r="195" spans="1:34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</row>
    <row r="196" spans="1:34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</row>
    <row r="197" spans="1:34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</row>
    <row r="198" spans="1:34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</row>
    <row r="199" spans="1:34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</row>
    <row r="200" spans="1:34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</row>
    <row r="201" spans="1:34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</row>
    <row r="202" spans="1:34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</row>
    <row r="203" spans="1:34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</row>
    <row r="204" spans="1:3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</row>
    <row r="205" spans="1:34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</row>
    <row r="206" spans="1:34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</row>
    <row r="207" spans="1:34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</row>
    <row r="208" spans="1:34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</row>
    <row r="209" spans="1:34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</row>
    <row r="210" spans="1:34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</row>
    <row r="211" spans="1:34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</row>
    <row r="212" spans="1:34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</row>
    <row r="213" spans="1:34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</row>
    <row r="214" spans="1:3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</row>
    <row r="215" spans="1:34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</row>
    <row r="216" spans="1:34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</row>
    <row r="217" spans="1:34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</row>
    <row r="218" spans="1:34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</row>
    <row r="219" spans="1:34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pans="1:34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pans="1:34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pans="1:34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pans="1:34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pans="1:3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pans="1:34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</row>
    <row r="226" spans="1:34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pans="1:34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pans="1:34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pans="1:34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</row>
    <row r="230" spans="1:34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pans="1:34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pans="1:34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pans="1:34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pans="1: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</row>
    <row r="235" spans="1:34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pans="1:3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pans="1:3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pans="1:3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pans="1:3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pans="1:3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pans="1:3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pans="1:3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pans="1:3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pans="1:3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pans="1:3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</sheetData>
  <sheetProtection algorithmName="SHA-512" hashValue="KCF5Kx9FkN1WK0dYPC1VE+9tN0u9pT2Qjb/Siv1t14IUJiw8x0ConiCqor8EE7CZDbiv8WW+Z5eoKTvRH2GCHA==" saltValue="nuSJSgGRBBedzJMGTzS6nA==" spinCount="100000" sheet="1" objects="1" scenarios="1" selectLockedCells="1"/>
  <mergeCells count="27">
    <mergeCell ref="G16:H16"/>
    <mergeCell ref="I16:K16"/>
    <mergeCell ref="G28:H28"/>
    <mergeCell ref="G15:H15"/>
    <mergeCell ref="C10:D10"/>
    <mergeCell ref="C11:D11"/>
    <mergeCell ref="C13:D13"/>
    <mergeCell ref="C14:D14"/>
    <mergeCell ref="C16:D16"/>
    <mergeCell ref="C12:D12"/>
    <mergeCell ref="C15:D15"/>
    <mergeCell ref="B44:H44"/>
    <mergeCell ref="C17:D17"/>
    <mergeCell ref="C18:D18"/>
    <mergeCell ref="C19:D19"/>
    <mergeCell ref="C28:D28"/>
    <mergeCell ref="C29:D29"/>
    <mergeCell ref="C20:D20"/>
    <mergeCell ref="C34:D34"/>
    <mergeCell ref="C35:D35"/>
    <mergeCell ref="B23:D24"/>
    <mergeCell ref="B38:D39"/>
    <mergeCell ref="B43:H43"/>
    <mergeCell ref="C31:D31"/>
    <mergeCell ref="C33:D33"/>
    <mergeCell ref="C30:D30"/>
    <mergeCell ref="C32:D32"/>
  </mergeCells>
  <conditionalFormatting sqref="B40:C40 B23:C23 C11:C12 C14:C18">
    <cfRule type="duplicateValues" dxfId="28" priority="36"/>
  </conditionalFormatting>
  <conditionalFormatting sqref="C10">
    <cfRule type="duplicateValues" dxfId="27" priority="35"/>
  </conditionalFormatting>
  <conditionalFormatting sqref="C12">
    <cfRule type="duplicateValues" dxfId="26" priority="34"/>
  </conditionalFormatting>
  <conditionalFormatting sqref="C11">
    <cfRule type="duplicateValues" dxfId="25" priority="33"/>
  </conditionalFormatting>
  <conditionalFormatting sqref="C28">
    <cfRule type="duplicateValues" dxfId="24" priority="32"/>
  </conditionalFormatting>
  <conditionalFormatting sqref="C22">
    <cfRule type="duplicateValues" dxfId="23" priority="31"/>
  </conditionalFormatting>
  <conditionalFormatting sqref="B38:C38 C29:C37">
    <cfRule type="duplicateValues" dxfId="22" priority="30"/>
  </conditionalFormatting>
  <conditionalFormatting sqref="C29">
    <cfRule type="duplicateValues" dxfId="21" priority="29"/>
  </conditionalFormatting>
  <conditionalFormatting sqref="C31">
    <cfRule type="duplicateValues" dxfId="20" priority="28"/>
  </conditionalFormatting>
  <conditionalFormatting sqref="C30">
    <cfRule type="duplicateValues" dxfId="19" priority="27"/>
  </conditionalFormatting>
  <conditionalFormatting sqref="C27">
    <cfRule type="duplicateValues" dxfId="18" priority="26"/>
  </conditionalFormatting>
  <conditionalFormatting sqref="C28">
    <cfRule type="duplicateValues" dxfId="17" priority="24"/>
  </conditionalFormatting>
  <conditionalFormatting sqref="C30">
    <cfRule type="duplicateValues" dxfId="16" priority="23"/>
  </conditionalFormatting>
  <conditionalFormatting sqref="C29">
    <cfRule type="duplicateValues" dxfId="15" priority="22"/>
  </conditionalFormatting>
  <conditionalFormatting sqref="B21:C21">
    <cfRule type="duplicateValues" dxfId="14" priority="21"/>
  </conditionalFormatting>
  <conditionalFormatting sqref="B11:B19">
    <cfRule type="duplicateValues" dxfId="13" priority="19"/>
  </conditionalFormatting>
  <conditionalFormatting sqref="B10">
    <cfRule type="duplicateValues" dxfId="12" priority="18"/>
  </conditionalFormatting>
  <conditionalFormatting sqref="B12:B13">
    <cfRule type="duplicateValues" dxfId="11" priority="17"/>
  </conditionalFormatting>
  <conditionalFormatting sqref="B11">
    <cfRule type="duplicateValues" dxfId="10" priority="16"/>
  </conditionalFormatting>
  <conditionalFormatting sqref="B20">
    <cfRule type="duplicateValues" dxfId="9" priority="15"/>
  </conditionalFormatting>
  <conditionalFormatting sqref="B22">
    <cfRule type="duplicateValues" dxfId="8" priority="14"/>
  </conditionalFormatting>
  <conditionalFormatting sqref="B36">
    <cfRule type="duplicateValues" dxfId="7" priority="8"/>
  </conditionalFormatting>
  <conditionalFormatting sqref="B27">
    <cfRule type="duplicateValues" dxfId="6" priority="7"/>
  </conditionalFormatting>
  <conditionalFormatting sqref="B29:B32">
    <cfRule type="duplicateValues" dxfId="5" priority="6"/>
  </conditionalFormatting>
  <conditionalFormatting sqref="B28">
    <cfRule type="duplicateValues" dxfId="4" priority="5"/>
  </conditionalFormatting>
  <conditionalFormatting sqref="B30:B31">
    <cfRule type="duplicateValues" dxfId="3" priority="4"/>
  </conditionalFormatting>
  <conditionalFormatting sqref="B29">
    <cfRule type="duplicateValues" dxfId="2" priority="3"/>
  </conditionalFormatting>
  <conditionalFormatting sqref="B33:B35">
    <cfRule type="duplicateValues" dxfId="1" priority="2"/>
  </conditionalFormatting>
  <conditionalFormatting sqref="B37">
    <cfRule type="duplicateValues" dxfId="0" priority="1"/>
  </conditionalFormatting>
  <hyperlinks>
    <hyperlink ref="B4" location="'Climbing Holds'!A1" display="Climbing Holds" xr:uid="{00000000-0004-0000-0000-000000000000}"/>
    <hyperlink ref="B5" location="'Climbing Holds'!A1" display="Macros" xr:uid="{00000000-0004-0000-0000-000001000000}"/>
    <hyperlink ref="B6" location="'AGB-Terms and Conditions'!A1" display="Terms and Conditions" xr:uid="{00000000-0004-0000-0000-000002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AW338"/>
  <sheetViews>
    <sheetView topLeftCell="A115" zoomScale="53" zoomScaleNormal="70" workbookViewId="0">
      <selection activeCell="A125" sqref="A125"/>
    </sheetView>
  </sheetViews>
  <sheetFormatPr defaultColWidth="11.44140625" defaultRowHeight="14.4"/>
  <cols>
    <col min="1" max="1" width="7.44140625" style="71" customWidth="1"/>
    <col min="2" max="2" width="30.109375" style="7" customWidth="1"/>
    <col min="3" max="3" width="11.44140625" style="7"/>
    <col min="4" max="4" width="39" style="44" bestFit="1" customWidth="1"/>
    <col min="5" max="5" width="15.44140625" style="7" customWidth="1"/>
    <col min="6" max="6" width="13.77734375" style="7" customWidth="1"/>
    <col min="7" max="7" width="8.44140625" style="7" customWidth="1"/>
    <col min="8" max="8" width="12.6640625" style="7" customWidth="1"/>
    <col min="9" max="9" width="15" style="105" bestFit="1" customWidth="1"/>
    <col min="10" max="12" width="10" style="1" bestFit="1" customWidth="1"/>
    <col min="13" max="13" width="10" style="1" customWidth="1"/>
    <col min="14" max="14" width="10" style="68" customWidth="1"/>
    <col min="15" max="15" width="10" style="1" customWidth="1"/>
    <col min="16" max="16" width="10" style="1" bestFit="1" customWidth="1"/>
    <col min="17" max="18" width="10" style="1" customWidth="1"/>
    <col min="19" max="19" width="10.6640625" style="1" customWidth="1"/>
    <col min="20" max="20" width="1.77734375" style="1" customWidth="1"/>
    <col min="21" max="22" width="1.6640625" style="1" customWidth="1"/>
    <col min="23" max="23" width="1.77734375" style="1" customWidth="1"/>
    <col min="24" max="24" width="2" style="1" customWidth="1"/>
    <col min="25" max="25" width="1.6640625" style="1" customWidth="1"/>
    <col min="26" max="26" width="22.44140625" style="123" customWidth="1"/>
    <col min="27" max="27" width="10.77734375" style="1" customWidth="1"/>
    <col min="28" max="28" width="12.44140625" style="51" customWidth="1"/>
    <col min="29" max="29" width="10.6640625" style="51" customWidth="1"/>
    <col min="30" max="30" width="13.109375" customWidth="1"/>
  </cols>
  <sheetData>
    <row r="1" spans="1:48">
      <c r="A1" s="265"/>
      <c r="B1" s="2"/>
      <c r="C1" s="2"/>
      <c r="D1" s="93"/>
      <c r="E1" s="2"/>
      <c r="F1" s="2"/>
      <c r="G1" s="2"/>
      <c r="H1" s="2"/>
      <c r="I1" s="106"/>
      <c r="J1" s="2"/>
      <c r="K1" s="2"/>
      <c r="L1" s="2"/>
      <c r="M1" s="2"/>
      <c r="N1" s="20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106"/>
      <c r="AA1" s="2"/>
      <c r="AB1" s="20"/>
      <c r="AC1" s="20"/>
      <c r="AD1" s="2"/>
      <c r="AE1" s="2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</row>
    <row r="2" spans="1:48">
      <c r="A2" s="265"/>
      <c r="B2" s="2"/>
      <c r="C2" s="2"/>
      <c r="D2" s="93"/>
      <c r="E2" s="2"/>
      <c r="F2" s="2"/>
      <c r="G2" s="2"/>
      <c r="H2" s="2"/>
      <c r="I2" s="106"/>
      <c r="J2" s="2"/>
      <c r="K2" s="2"/>
      <c r="L2" s="2"/>
      <c r="M2" s="2"/>
      <c r="N2" s="20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106"/>
      <c r="AA2" s="2"/>
      <c r="AB2" s="20"/>
      <c r="AC2" s="20"/>
      <c r="AD2" s="2"/>
      <c r="AE2" s="2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</row>
    <row r="3" spans="1:48">
      <c r="A3" s="265"/>
      <c r="B3" s="2"/>
      <c r="C3" s="2"/>
      <c r="D3" s="93"/>
      <c r="E3" s="2"/>
      <c r="F3" s="2"/>
      <c r="G3" s="2"/>
      <c r="H3" s="2"/>
      <c r="I3" s="106"/>
      <c r="J3" s="2"/>
      <c r="K3" s="2"/>
      <c r="L3" s="2"/>
      <c r="M3" s="2"/>
      <c r="N3" s="20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106"/>
      <c r="AA3" s="2"/>
      <c r="AB3" s="20"/>
      <c r="AC3" s="20"/>
      <c r="AD3" s="2"/>
      <c r="AE3" s="2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8">
      <c r="A4" s="265"/>
      <c r="B4" s="2"/>
      <c r="C4" s="2"/>
      <c r="D4" s="266">
        <v>44912</v>
      </c>
      <c r="E4" s="1"/>
      <c r="F4" s="2"/>
      <c r="G4" s="2"/>
      <c r="H4" s="2"/>
      <c r="I4" s="106"/>
      <c r="J4" s="2"/>
      <c r="K4" s="2"/>
      <c r="L4" s="2"/>
      <c r="M4" s="2"/>
      <c r="N4" s="20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106"/>
      <c r="AA4" s="2"/>
      <c r="AB4" s="20"/>
      <c r="AC4" s="20"/>
      <c r="AD4" s="2"/>
      <c r="AE4" s="2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</row>
    <row r="5" spans="1:48">
      <c r="A5" s="265"/>
      <c r="B5" s="2"/>
      <c r="C5" s="2"/>
      <c r="D5" s="93"/>
      <c r="E5" s="19"/>
      <c r="F5" s="2"/>
      <c r="G5" s="2"/>
      <c r="H5" s="2"/>
      <c r="I5" s="106"/>
      <c r="J5" s="2"/>
      <c r="K5" s="2"/>
      <c r="L5" s="2"/>
      <c r="M5" s="2"/>
      <c r="N5" s="20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106"/>
      <c r="AA5" s="2"/>
      <c r="AB5" s="20"/>
      <c r="AC5" s="20"/>
      <c r="AD5" s="2"/>
      <c r="AE5" s="2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</row>
    <row r="6" spans="1:48" ht="15" thickBot="1">
      <c r="A6" s="265"/>
      <c r="B6" s="2"/>
      <c r="C6" s="2"/>
      <c r="D6" s="93"/>
      <c r="E6" s="267"/>
      <c r="F6" s="2"/>
      <c r="G6" s="2"/>
      <c r="H6" s="2"/>
      <c r="I6" s="268"/>
      <c r="J6" s="2"/>
      <c r="K6" s="2"/>
      <c r="L6" s="2"/>
      <c r="M6" s="2"/>
      <c r="N6" s="20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106"/>
      <c r="AA6" s="2"/>
      <c r="AB6" s="20"/>
      <c r="AC6" s="20"/>
      <c r="AD6" s="2"/>
      <c r="AE6" s="2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</row>
    <row r="7" spans="1:48" ht="76.95" customHeight="1" thickBot="1">
      <c r="A7" s="265"/>
      <c r="B7" s="2"/>
      <c r="C7" s="2"/>
      <c r="D7" s="93"/>
      <c r="E7" s="2"/>
      <c r="F7" s="2"/>
      <c r="G7" s="2"/>
      <c r="H7" s="2"/>
      <c r="I7" s="269" t="s">
        <v>27</v>
      </c>
      <c r="J7" s="2"/>
      <c r="K7" s="2"/>
      <c r="L7" s="2"/>
      <c r="M7" s="2"/>
      <c r="N7" s="20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106"/>
      <c r="AA7" s="2"/>
      <c r="AB7" s="20"/>
      <c r="AC7" s="20"/>
      <c r="AD7" s="2"/>
      <c r="AE7" s="2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</row>
    <row r="8" spans="1:48" ht="45" customHeight="1" thickBot="1">
      <c r="A8" s="265"/>
      <c r="B8" s="270" t="s">
        <v>28</v>
      </c>
      <c r="C8" s="271" t="s">
        <v>29</v>
      </c>
      <c r="D8" s="271" t="s">
        <v>30</v>
      </c>
      <c r="E8" s="271" t="s">
        <v>31</v>
      </c>
      <c r="F8" s="271" t="s">
        <v>32</v>
      </c>
      <c r="G8" s="271" t="s">
        <v>33</v>
      </c>
      <c r="H8" s="272" t="s">
        <v>34</v>
      </c>
      <c r="I8" s="273" t="s">
        <v>35</v>
      </c>
      <c r="J8" s="82" t="s">
        <v>36</v>
      </c>
      <c r="K8" s="83" t="s">
        <v>37</v>
      </c>
      <c r="L8" s="84" t="s">
        <v>38</v>
      </c>
      <c r="M8" s="85" t="s">
        <v>39</v>
      </c>
      <c r="N8" s="86" t="s">
        <v>40</v>
      </c>
      <c r="O8" s="87" t="s">
        <v>41</v>
      </c>
      <c r="P8" s="88" t="s">
        <v>42</v>
      </c>
      <c r="Q8" s="89" t="s">
        <v>43</v>
      </c>
      <c r="R8" s="90" t="s">
        <v>44</v>
      </c>
      <c r="S8" s="91" t="s">
        <v>45</v>
      </c>
      <c r="T8" s="490"/>
      <c r="U8" s="491"/>
      <c r="V8" s="491"/>
      <c r="W8" s="491"/>
      <c r="X8" s="491"/>
      <c r="Y8" s="491"/>
      <c r="Z8" s="107" t="s">
        <v>46</v>
      </c>
      <c r="AA8" s="2"/>
      <c r="AB8" s="25" t="s">
        <v>47</v>
      </c>
      <c r="AC8" s="25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</row>
    <row r="9" spans="1:48" ht="99.45" customHeight="1" thickBot="1">
      <c r="A9" s="274"/>
      <c r="B9" s="275"/>
      <c r="C9" s="276">
        <v>10891</v>
      </c>
      <c r="D9" s="277" t="s">
        <v>48</v>
      </c>
      <c r="E9" s="278" t="s">
        <v>49</v>
      </c>
      <c r="F9" s="279" t="s">
        <v>50</v>
      </c>
      <c r="G9" s="279">
        <v>65</v>
      </c>
      <c r="H9" s="280" t="s">
        <v>51</v>
      </c>
      <c r="I9" s="95">
        <v>1670</v>
      </c>
      <c r="J9" s="127"/>
      <c r="K9" s="128"/>
      <c r="L9" s="129"/>
      <c r="M9" s="130"/>
      <c r="N9" s="131"/>
      <c r="O9" s="132"/>
      <c r="P9" s="133"/>
      <c r="Q9" s="134"/>
      <c r="R9" s="135"/>
      <c r="S9" s="136"/>
      <c r="T9" s="49"/>
      <c r="U9" s="11"/>
      <c r="V9" s="75" t="s">
        <v>52</v>
      </c>
      <c r="W9" s="11"/>
      <c r="X9" s="11"/>
      <c r="Y9" s="12"/>
      <c r="Z9" s="108">
        <f t="shared" ref="Z9:Z18" si="0">SUM(J9:S9)*I9</f>
        <v>0</v>
      </c>
      <c r="AA9" s="92"/>
      <c r="AB9" s="65">
        <v>18</v>
      </c>
      <c r="AC9" s="26">
        <f>SUM(J9:S9)*AB9</f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</row>
    <row r="10" spans="1:48" ht="100.05" customHeight="1">
      <c r="A10" s="281"/>
      <c r="B10" s="282"/>
      <c r="C10" s="283">
        <v>10709</v>
      </c>
      <c r="D10" s="284" t="s">
        <v>53</v>
      </c>
      <c r="E10" s="285" t="s">
        <v>54</v>
      </c>
      <c r="F10" s="286" t="s">
        <v>55</v>
      </c>
      <c r="G10" s="286">
        <v>2</v>
      </c>
      <c r="H10" s="287" t="s">
        <v>51</v>
      </c>
      <c r="I10" s="96">
        <v>169</v>
      </c>
      <c r="J10" s="137"/>
      <c r="K10" s="138"/>
      <c r="L10" s="139"/>
      <c r="M10" s="140"/>
      <c r="N10" s="141"/>
      <c r="O10" s="142"/>
      <c r="P10" s="143"/>
      <c r="Q10" s="144"/>
      <c r="R10" s="145"/>
      <c r="S10" s="146"/>
      <c r="T10" s="48"/>
      <c r="U10" s="3"/>
      <c r="V10" s="70" t="s">
        <v>52</v>
      </c>
      <c r="W10" s="3"/>
      <c r="X10" s="3"/>
      <c r="Y10" s="10"/>
      <c r="Z10" s="109">
        <f t="shared" si="0"/>
        <v>0</v>
      </c>
      <c r="AA10" s="3"/>
      <c r="AB10" s="26">
        <v>2.48</v>
      </c>
      <c r="AC10" s="26">
        <f>SUM(J10:S10)*AB10</f>
        <v>0</v>
      </c>
      <c r="AD10" s="62"/>
      <c r="AE10" s="5"/>
      <c r="AF10" s="4"/>
      <c r="AG10" s="4"/>
      <c r="AH10" s="4"/>
      <c r="AI10" s="55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</row>
    <row r="11" spans="1:48" ht="100.05" customHeight="1">
      <c r="A11" s="281"/>
      <c r="B11" s="282"/>
      <c r="C11" s="283">
        <v>10714</v>
      </c>
      <c r="D11" s="284" t="s">
        <v>56</v>
      </c>
      <c r="E11" s="285" t="s">
        <v>54</v>
      </c>
      <c r="F11" s="286" t="s">
        <v>55</v>
      </c>
      <c r="G11" s="286">
        <v>2</v>
      </c>
      <c r="H11" s="287" t="s">
        <v>51</v>
      </c>
      <c r="I11" s="96">
        <v>168</v>
      </c>
      <c r="J11" s="137"/>
      <c r="K11" s="138"/>
      <c r="L11" s="139"/>
      <c r="M11" s="140"/>
      <c r="N11" s="141"/>
      <c r="O11" s="142"/>
      <c r="P11" s="143"/>
      <c r="Q11" s="144"/>
      <c r="R11" s="145"/>
      <c r="S11" s="146"/>
      <c r="T11" s="48"/>
      <c r="U11" s="3"/>
      <c r="V11" s="70" t="s">
        <v>52</v>
      </c>
      <c r="W11" s="3"/>
      <c r="X11" s="3"/>
      <c r="Y11" s="10"/>
      <c r="Z11" s="109">
        <f t="shared" si="0"/>
        <v>0</v>
      </c>
      <c r="AA11" s="3"/>
      <c r="AB11" s="26">
        <v>2.57</v>
      </c>
      <c r="AC11" s="26">
        <f t="shared" ref="AC11:AC18" si="1">SUM(J11:S11)*AB11</f>
        <v>0</v>
      </c>
      <c r="AD11" s="62"/>
      <c r="AE11" s="5"/>
      <c r="AF11" s="4"/>
      <c r="AG11" s="4"/>
      <c r="AH11" s="4"/>
      <c r="AI11" s="55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</row>
    <row r="12" spans="1:48" ht="100.05" customHeight="1">
      <c r="A12" s="281"/>
      <c r="B12" s="282"/>
      <c r="C12" s="283">
        <v>10715</v>
      </c>
      <c r="D12" s="284" t="s">
        <v>57</v>
      </c>
      <c r="E12" s="285" t="s">
        <v>58</v>
      </c>
      <c r="F12" s="286" t="s">
        <v>55</v>
      </c>
      <c r="G12" s="286">
        <v>2</v>
      </c>
      <c r="H12" s="287" t="s">
        <v>51</v>
      </c>
      <c r="I12" s="96">
        <v>171</v>
      </c>
      <c r="J12" s="137"/>
      <c r="K12" s="138"/>
      <c r="L12" s="139"/>
      <c r="M12" s="140"/>
      <c r="N12" s="141"/>
      <c r="O12" s="142"/>
      <c r="P12" s="143"/>
      <c r="Q12" s="144"/>
      <c r="R12" s="145"/>
      <c r="S12" s="146"/>
      <c r="T12" s="48"/>
      <c r="U12" s="3"/>
      <c r="V12" s="70" t="s">
        <v>52</v>
      </c>
      <c r="W12" s="3"/>
      <c r="X12" s="3"/>
      <c r="Y12" s="10"/>
      <c r="Z12" s="109">
        <f t="shared" si="0"/>
        <v>0</v>
      </c>
      <c r="AA12" s="3"/>
      <c r="AB12" s="26">
        <v>2.5299999999999998</v>
      </c>
      <c r="AC12" s="26">
        <f t="shared" si="1"/>
        <v>0</v>
      </c>
      <c r="AD12" s="62"/>
      <c r="AE12" s="5"/>
      <c r="AF12" s="4"/>
      <c r="AG12" s="4"/>
      <c r="AH12" s="4"/>
      <c r="AI12" s="55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</row>
    <row r="13" spans="1:48" ht="100.05" customHeight="1">
      <c r="A13" s="281"/>
      <c r="B13" s="282"/>
      <c r="C13" s="283">
        <v>10716</v>
      </c>
      <c r="D13" s="284" t="s">
        <v>59</v>
      </c>
      <c r="E13" s="285" t="s">
        <v>58</v>
      </c>
      <c r="F13" s="286" t="s">
        <v>55</v>
      </c>
      <c r="G13" s="286">
        <v>2</v>
      </c>
      <c r="H13" s="287" t="s">
        <v>51</v>
      </c>
      <c r="I13" s="96">
        <v>172</v>
      </c>
      <c r="J13" s="137"/>
      <c r="K13" s="138"/>
      <c r="L13" s="139"/>
      <c r="M13" s="140"/>
      <c r="N13" s="141"/>
      <c r="O13" s="142"/>
      <c r="P13" s="143"/>
      <c r="Q13" s="144"/>
      <c r="R13" s="145"/>
      <c r="S13" s="146"/>
      <c r="T13" s="48"/>
      <c r="U13" s="3"/>
      <c r="V13" s="70" t="s">
        <v>52</v>
      </c>
      <c r="W13" s="3"/>
      <c r="X13" s="3"/>
      <c r="Y13" s="10"/>
      <c r="Z13" s="109">
        <f t="shared" si="0"/>
        <v>0</v>
      </c>
      <c r="AA13" s="3"/>
      <c r="AB13" s="26">
        <v>2.64</v>
      </c>
      <c r="AC13" s="26">
        <f t="shared" si="1"/>
        <v>0</v>
      </c>
      <c r="AD13" s="62"/>
      <c r="AE13" s="5"/>
      <c r="AF13" s="4"/>
      <c r="AG13" s="4"/>
      <c r="AH13" s="4"/>
      <c r="AI13" s="55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</row>
    <row r="14" spans="1:48" ht="100.05" customHeight="1">
      <c r="A14" s="281"/>
      <c r="B14" s="282"/>
      <c r="C14" s="283">
        <v>10705</v>
      </c>
      <c r="D14" s="284" t="s">
        <v>60</v>
      </c>
      <c r="E14" s="285" t="s">
        <v>54</v>
      </c>
      <c r="F14" s="286" t="s">
        <v>55</v>
      </c>
      <c r="G14" s="286">
        <v>2</v>
      </c>
      <c r="H14" s="287" t="s">
        <v>51</v>
      </c>
      <c r="I14" s="96">
        <v>179</v>
      </c>
      <c r="J14" s="137"/>
      <c r="K14" s="147"/>
      <c r="L14" s="139"/>
      <c r="M14" s="140"/>
      <c r="N14" s="141"/>
      <c r="O14" s="142"/>
      <c r="P14" s="143"/>
      <c r="Q14" s="144"/>
      <c r="R14" s="145"/>
      <c r="S14" s="146"/>
      <c r="T14" s="48"/>
      <c r="U14" s="3"/>
      <c r="V14" s="70" t="s">
        <v>52</v>
      </c>
      <c r="W14" s="3"/>
      <c r="X14" s="3"/>
      <c r="Y14" s="10"/>
      <c r="Z14" s="109">
        <f t="shared" si="0"/>
        <v>0</v>
      </c>
      <c r="AA14" s="3"/>
      <c r="AB14" s="26">
        <v>2.06</v>
      </c>
      <c r="AC14" s="26">
        <f t="shared" si="1"/>
        <v>0</v>
      </c>
      <c r="AD14" s="62"/>
      <c r="AE14" s="5"/>
      <c r="AF14" s="4"/>
      <c r="AG14" s="4"/>
      <c r="AH14" s="4"/>
      <c r="AI14" s="55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</row>
    <row r="15" spans="1:48" ht="100.05" customHeight="1">
      <c r="A15" s="281"/>
      <c r="B15" s="282"/>
      <c r="C15" s="283">
        <v>10706</v>
      </c>
      <c r="D15" s="284" t="s">
        <v>61</v>
      </c>
      <c r="E15" s="285" t="s">
        <v>62</v>
      </c>
      <c r="F15" s="286" t="s">
        <v>55</v>
      </c>
      <c r="G15" s="286">
        <v>2</v>
      </c>
      <c r="H15" s="287" t="s">
        <v>51</v>
      </c>
      <c r="I15" s="96">
        <v>178</v>
      </c>
      <c r="J15" s="137"/>
      <c r="K15" s="138"/>
      <c r="L15" s="139"/>
      <c r="M15" s="140"/>
      <c r="N15" s="148"/>
      <c r="O15" s="142"/>
      <c r="P15" s="143"/>
      <c r="Q15" s="144"/>
      <c r="R15" s="145"/>
      <c r="S15" s="146"/>
      <c r="T15" s="48"/>
      <c r="U15" s="3"/>
      <c r="V15" s="70" t="s">
        <v>52</v>
      </c>
      <c r="W15" s="3"/>
      <c r="X15" s="3"/>
      <c r="Y15" s="10"/>
      <c r="Z15" s="109">
        <f t="shared" si="0"/>
        <v>0</v>
      </c>
      <c r="AA15" s="3"/>
      <c r="AB15" s="26">
        <v>2.0299999999999998</v>
      </c>
      <c r="AC15" s="26">
        <f t="shared" si="1"/>
        <v>0</v>
      </c>
      <c r="AD15" s="62"/>
      <c r="AE15" s="5"/>
      <c r="AF15" s="4"/>
      <c r="AG15" s="4"/>
      <c r="AH15" s="4"/>
      <c r="AI15" s="55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</row>
    <row r="16" spans="1:48" ht="100.05" customHeight="1">
      <c r="A16" s="281"/>
      <c r="B16" s="282"/>
      <c r="C16" s="283">
        <v>10717</v>
      </c>
      <c r="D16" s="284" t="s">
        <v>63</v>
      </c>
      <c r="E16" s="285" t="s">
        <v>58</v>
      </c>
      <c r="F16" s="286" t="s">
        <v>64</v>
      </c>
      <c r="G16" s="286">
        <v>2</v>
      </c>
      <c r="H16" s="287" t="s">
        <v>51</v>
      </c>
      <c r="I16" s="96">
        <v>160</v>
      </c>
      <c r="J16" s="137"/>
      <c r="K16" s="138"/>
      <c r="L16" s="139"/>
      <c r="M16" s="140"/>
      <c r="N16" s="141"/>
      <c r="O16" s="142"/>
      <c r="P16" s="143"/>
      <c r="Q16" s="144"/>
      <c r="R16" s="145"/>
      <c r="S16" s="146"/>
      <c r="T16" s="48"/>
      <c r="U16" s="3"/>
      <c r="V16" s="70" t="s">
        <v>52</v>
      </c>
      <c r="W16" s="3"/>
      <c r="X16" s="3"/>
      <c r="Y16" s="10"/>
      <c r="Z16" s="109">
        <f t="shared" si="0"/>
        <v>0</v>
      </c>
      <c r="AA16" s="3"/>
      <c r="AB16" s="26">
        <v>1.83</v>
      </c>
      <c r="AC16" s="26">
        <f t="shared" si="1"/>
        <v>0</v>
      </c>
      <c r="AD16" s="62"/>
      <c r="AE16" s="5"/>
      <c r="AF16" s="4"/>
      <c r="AG16" s="4"/>
      <c r="AH16" s="4"/>
      <c r="AI16" s="55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</row>
    <row r="17" spans="1:48" ht="100.05" customHeight="1">
      <c r="A17" s="281"/>
      <c r="B17" s="282"/>
      <c r="C17" s="283">
        <v>10718</v>
      </c>
      <c r="D17" s="284" t="s">
        <v>65</v>
      </c>
      <c r="E17" s="285" t="s">
        <v>54</v>
      </c>
      <c r="F17" s="286" t="s">
        <v>64</v>
      </c>
      <c r="G17" s="286">
        <v>4</v>
      </c>
      <c r="H17" s="287" t="s">
        <v>51</v>
      </c>
      <c r="I17" s="96">
        <v>173</v>
      </c>
      <c r="J17" s="137"/>
      <c r="K17" s="138"/>
      <c r="L17" s="139"/>
      <c r="M17" s="140"/>
      <c r="N17" s="141"/>
      <c r="O17" s="142"/>
      <c r="P17" s="143"/>
      <c r="Q17" s="144"/>
      <c r="R17" s="145"/>
      <c r="S17" s="146"/>
      <c r="T17" s="48"/>
      <c r="U17" s="3"/>
      <c r="V17" s="70" t="s">
        <v>52</v>
      </c>
      <c r="W17" s="3"/>
      <c r="X17" s="3"/>
      <c r="Y17" s="10"/>
      <c r="Z17" s="109">
        <f t="shared" si="0"/>
        <v>0</v>
      </c>
      <c r="AA17" s="3"/>
      <c r="AB17" s="26">
        <v>3.65</v>
      </c>
      <c r="AC17" s="26">
        <f t="shared" si="1"/>
        <v>0</v>
      </c>
      <c r="AD17" s="62"/>
      <c r="AE17" s="5"/>
      <c r="AF17" s="4"/>
      <c r="AG17" s="4"/>
      <c r="AH17" s="4"/>
      <c r="AI17" s="55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</row>
    <row r="18" spans="1:48" ht="100.05" customHeight="1">
      <c r="A18" s="281"/>
      <c r="B18" s="282"/>
      <c r="C18" s="283">
        <v>10719</v>
      </c>
      <c r="D18" s="284" t="s">
        <v>66</v>
      </c>
      <c r="E18" s="285" t="s">
        <v>58</v>
      </c>
      <c r="F18" s="286" t="s">
        <v>64</v>
      </c>
      <c r="G18" s="286">
        <v>4</v>
      </c>
      <c r="H18" s="287" t="s">
        <v>51</v>
      </c>
      <c r="I18" s="96">
        <v>177</v>
      </c>
      <c r="J18" s="137"/>
      <c r="K18" s="138"/>
      <c r="L18" s="139"/>
      <c r="M18" s="140"/>
      <c r="N18" s="141"/>
      <c r="O18" s="142"/>
      <c r="P18" s="143"/>
      <c r="Q18" s="144"/>
      <c r="R18" s="145"/>
      <c r="S18" s="146"/>
      <c r="T18" s="48"/>
      <c r="U18" s="3"/>
      <c r="V18" s="70" t="s">
        <v>52</v>
      </c>
      <c r="W18" s="3"/>
      <c r="X18" s="3"/>
      <c r="Y18" s="10"/>
      <c r="Z18" s="109">
        <f t="shared" si="0"/>
        <v>0</v>
      </c>
      <c r="AA18" s="3"/>
      <c r="AB18" s="26">
        <v>3.32</v>
      </c>
      <c r="AC18" s="26">
        <f t="shared" si="1"/>
        <v>0</v>
      </c>
      <c r="AD18" s="62"/>
      <c r="AE18" s="5"/>
      <c r="AF18" s="4"/>
      <c r="AG18" s="4"/>
      <c r="AH18" s="4"/>
      <c r="AI18" s="55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</row>
    <row r="19" spans="1:48" ht="100.05" customHeight="1">
      <c r="A19" s="281"/>
      <c r="B19" s="282"/>
      <c r="C19" s="283">
        <v>10702</v>
      </c>
      <c r="D19" s="284" t="s">
        <v>67</v>
      </c>
      <c r="E19" s="285" t="s">
        <v>62</v>
      </c>
      <c r="F19" s="286" t="s">
        <v>64</v>
      </c>
      <c r="G19" s="286">
        <v>2</v>
      </c>
      <c r="H19" s="287" t="s">
        <v>51</v>
      </c>
      <c r="I19" s="96">
        <v>137</v>
      </c>
      <c r="J19" s="137"/>
      <c r="K19" s="149"/>
      <c r="L19" s="139"/>
      <c r="M19" s="140"/>
      <c r="N19" s="141"/>
      <c r="O19" s="142"/>
      <c r="P19" s="143"/>
      <c r="Q19" s="144"/>
      <c r="R19" s="145"/>
      <c r="S19" s="146"/>
      <c r="T19" s="48"/>
      <c r="U19" s="3"/>
      <c r="V19" s="70" t="s">
        <v>52</v>
      </c>
      <c r="W19" s="3"/>
      <c r="X19" s="3"/>
      <c r="Y19" s="10"/>
      <c r="Z19" s="109">
        <f t="shared" ref="Z19:Z48" si="2">SUM(J19:S19)*I19</f>
        <v>0</v>
      </c>
      <c r="AA19" s="3"/>
      <c r="AB19" s="26">
        <v>1.34</v>
      </c>
      <c r="AC19" s="26">
        <f t="shared" ref="AC19:AC48" si="3">SUM(J19:S19)*AB19</f>
        <v>0</v>
      </c>
      <c r="AD19" s="62"/>
      <c r="AE19" s="5"/>
      <c r="AF19" s="4"/>
      <c r="AG19" s="4"/>
      <c r="AH19" s="4"/>
      <c r="AI19" s="55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</row>
    <row r="20" spans="1:48" ht="100.05" customHeight="1">
      <c r="A20" s="281"/>
      <c r="B20" s="282"/>
      <c r="C20" s="283">
        <v>10701</v>
      </c>
      <c r="D20" s="284" t="s">
        <v>68</v>
      </c>
      <c r="E20" s="285" t="s">
        <v>62</v>
      </c>
      <c r="F20" s="286" t="s">
        <v>64</v>
      </c>
      <c r="G20" s="286">
        <v>2</v>
      </c>
      <c r="H20" s="287" t="s">
        <v>51</v>
      </c>
      <c r="I20" s="96">
        <v>137</v>
      </c>
      <c r="J20" s="137"/>
      <c r="K20" s="138"/>
      <c r="L20" s="139"/>
      <c r="M20" s="140"/>
      <c r="N20" s="141"/>
      <c r="O20" s="142"/>
      <c r="P20" s="143"/>
      <c r="Q20" s="144"/>
      <c r="R20" s="145"/>
      <c r="S20" s="146"/>
      <c r="T20" s="48"/>
      <c r="U20" s="3"/>
      <c r="V20" s="70" t="s">
        <v>52</v>
      </c>
      <c r="W20" s="3"/>
      <c r="X20" s="3"/>
      <c r="Y20" s="10"/>
      <c r="Z20" s="109">
        <f t="shared" si="2"/>
        <v>0</v>
      </c>
      <c r="AA20" s="3"/>
      <c r="AB20" s="26">
        <v>1.5</v>
      </c>
      <c r="AC20" s="26">
        <f t="shared" si="3"/>
        <v>0</v>
      </c>
      <c r="AD20" s="62"/>
      <c r="AE20" s="5"/>
      <c r="AF20" s="4"/>
      <c r="AG20" s="4"/>
      <c r="AH20" s="4"/>
      <c r="AI20" s="55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</row>
    <row r="21" spans="1:48" ht="100.05" customHeight="1">
      <c r="A21" s="281"/>
      <c r="B21" s="282"/>
      <c r="C21" s="283">
        <v>10708</v>
      </c>
      <c r="D21" s="284" t="s">
        <v>69</v>
      </c>
      <c r="E21" s="285" t="s">
        <v>62</v>
      </c>
      <c r="F21" s="286" t="s">
        <v>64</v>
      </c>
      <c r="G21" s="286">
        <v>4</v>
      </c>
      <c r="H21" s="287" t="s">
        <v>51</v>
      </c>
      <c r="I21" s="96">
        <v>196</v>
      </c>
      <c r="J21" s="137"/>
      <c r="K21" s="138"/>
      <c r="L21" s="139"/>
      <c r="M21" s="140"/>
      <c r="N21" s="141"/>
      <c r="O21" s="142"/>
      <c r="P21" s="143"/>
      <c r="Q21" s="144"/>
      <c r="R21" s="145"/>
      <c r="S21" s="146"/>
      <c r="T21" s="48"/>
      <c r="U21" s="3"/>
      <c r="V21" s="70" t="s">
        <v>52</v>
      </c>
      <c r="W21" s="3"/>
      <c r="X21" s="3"/>
      <c r="Y21" s="10"/>
      <c r="Z21" s="109">
        <f t="shared" si="2"/>
        <v>0</v>
      </c>
      <c r="AA21" s="3"/>
      <c r="AB21" s="26">
        <v>2.41</v>
      </c>
      <c r="AC21" s="26">
        <f t="shared" si="3"/>
        <v>0</v>
      </c>
      <c r="AD21" s="62"/>
      <c r="AE21" s="5"/>
      <c r="AF21" s="4"/>
      <c r="AG21" s="4"/>
      <c r="AH21" s="4"/>
      <c r="AI21" s="55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</row>
    <row r="22" spans="1:48" ht="100.05" customHeight="1">
      <c r="A22" s="281"/>
      <c r="B22" s="282"/>
      <c r="C22" s="283">
        <v>10703</v>
      </c>
      <c r="D22" s="284" t="s">
        <v>70</v>
      </c>
      <c r="E22" s="285" t="s">
        <v>62</v>
      </c>
      <c r="F22" s="286" t="s">
        <v>71</v>
      </c>
      <c r="G22" s="286">
        <v>6</v>
      </c>
      <c r="H22" s="287" t="s">
        <v>51</v>
      </c>
      <c r="I22" s="96">
        <v>178</v>
      </c>
      <c r="J22" s="137"/>
      <c r="K22" s="138"/>
      <c r="L22" s="139"/>
      <c r="M22" s="140"/>
      <c r="N22" s="141"/>
      <c r="O22" s="142"/>
      <c r="P22" s="143"/>
      <c r="Q22" s="144"/>
      <c r="R22" s="145"/>
      <c r="S22" s="146"/>
      <c r="T22" s="48"/>
      <c r="U22" s="3"/>
      <c r="V22" s="70" t="s">
        <v>52</v>
      </c>
      <c r="W22" s="3"/>
      <c r="X22" s="3"/>
      <c r="Y22" s="10"/>
      <c r="Z22" s="109">
        <f t="shared" si="2"/>
        <v>0</v>
      </c>
      <c r="AA22" s="3"/>
      <c r="AB22" s="26">
        <v>2.25</v>
      </c>
      <c r="AC22" s="26">
        <f t="shared" si="3"/>
        <v>0</v>
      </c>
      <c r="AD22" s="62"/>
      <c r="AE22" s="5"/>
      <c r="AF22" s="4"/>
      <c r="AG22" s="4"/>
      <c r="AH22" s="4"/>
      <c r="AI22" s="55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</row>
    <row r="23" spans="1:48" ht="100.05" customHeight="1">
      <c r="A23" s="281"/>
      <c r="B23" s="282"/>
      <c r="C23" s="283">
        <v>10707</v>
      </c>
      <c r="D23" s="284" t="s">
        <v>72</v>
      </c>
      <c r="E23" s="285" t="s">
        <v>62</v>
      </c>
      <c r="F23" s="286" t="s">
        <v>71</v>
      </c>
      <c r="G23" s="286">
        <v>6</v>
      </c>
      <c r="H23" s="287" t="s">
        <v>51</v>
      </c>
      <c r="I23" s="96">
        <v>217</v>
      </c>
      <c r="J23" s="137"/>
      <c r="K23" s="138"/>
      <c r="L23" s="139"/>
      <c r="M23" s="140"/>
      <c r="N23" s="141"/>
      <c r="O23" s="142"/>
      <c r="P23" s="143"/>
      <c r="Q23" s="144"/>
      <c r="R23" s="145"/>
      <c r="S23" s="146"/>
      <c r="T23" s="48"/>
      <c r="U23" s="3"/>
      <c r="V23" s="70" t="s">
        <v>52</v>
      </c>
      <c r="W23" s="3"/>
      <c r="X23" s="3"/>
      <c r="Y23" s="10"/>
      <c r="Z23" s="109">
        <f t="shared" si="2"/>
        <v>0</v>
      </c>
      <c r="AA23" s="3"/>
      <c r="AB23" s="26">
        <v>2.96</v>
      </c>
      <c r="AC23" s="26">
        <f t="shared" si="3"/>
        <v>0</v>
      </c>
      <c r="AD23" s="62"/>
      <c r="AE23" s="5"/>
      <c r="AF23" s="4"/>
      <c r="AG23" s="4"/>
      <c r="AH23" s="4"/>
      <c r="AI23" s="55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</row>
    <row r="24" spans="1:48" ht="100.05" customHeight="1">
      <c r="A24" s="281"/>
      <c r="B24" s="282"/>
      <c r="C24" s="283">
        <v>10721</v>
      </c>
      <c r="D24" s="284" t="s">
        <v>73</v>
      </c>
      <c r="E24" s="285" t="s">
        <v>58</v>
      </c>
      <c r="F24" s="286" t="s">
        <v>71</v>
      </c>
      <c r="G24" s="286">
        <v>6</v>
      </c>
      <c r="H24" s="287" t="s">
        <v>51</v>
      </c>
      <c r="I24" s="96">
        <v>184</v>
      </c>
      <c r="J24" s="137"/>
      <c r="K24" s="138"/>
      <c r="L24" s="139"/>
      <c r="M24" s="140"/>
      <c r="N24" s="141"/>
      <c r="O24" s="142"/>
      <c r="P24" s="143"/>
      <c r="Q24" s="144"/>
      <c r="R24" s="145"/>
      <c r="S24" s="146"/>
      <c r="T24" s="48"/>
      <c r="U24" s="3"/>
      <c r="V24" s="70" t="s">
        <v>52</v>
      </c>
      <c r="W24" s="3"/>
      <c r="X24" s="3"/>
      <c r="Y24" s="10"/>
      <c r="Z24" s="109">
        <f>SUM(J24:S24)*I24</f>
        <v>0</v>
      </c>
      <c r="AA24" s="3"/>
      <c r="AB24" s="26">
        <v>3.05</v>
      </c>
      <c r="AC24" s="26">
        <f>SUM(J24:S24)*AB24</f>
        <v>0</v>
      </c>
      <c r="AD24" s="62"/>
      <c r="AE24" s="5"/>
      <c r="AF24" s="4"/>
      <c r="AG24" s="4"/>
      <c r="AH24" s="4"/>
      <c r="AI24" s="55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</row>
    <row r="25" spans="1:48" ht="100.05" customHeight="1">
      <c r="A25" s="281"/>
      <c r="B25" s="282"/>
      <c r="C25" s="283">
        <v>10722</v>
      </c>
      <c r="D25" s="284" t="s">
        <v>74</v>
      </c>
      <c r="E25" s="285" t="s">
        <v>58</v>
      </c>
      <c r="F25" s="286" t="s">
        <v>71</v>
      </c>
      <c r="G25" s="286">
        <v>6</v>
      </c>
      <c r="H25" s="287" t="s">
        <v>51</v>
      </c>
      <c r="I25" s="96">
        <v>176</v>
      </c>
      <c r="J25" s="137"/>
      <c r="K25" s="138"/>
      <c r="L25" s="139"/>
      <c r="M25" s="140"/>
      <c r="N25" s="141"/>
      <c r="O25" s="142"/>
      <c r="P25" s="143"/>
      <c r="Q25" s="144"/>
      <c r="R25" s="145"/>
      <c r="S25" s="146"/>
      <c r="T25" s="48"/>
      <c r="U25" s="3"/>
      <c r="V25" s="70" t="s">
        <v>52</v>
      </c>
      <c r="W25" s="3"/>
      <c r="X25" s="3"/>
      <c r="Y25" s="10"/>
      <c r="Z25" s="109">
        <f>SUM(J25:S25)*I25</f>
        <v>0</v>
      </c>
      <c r="AA25" s="3"/>
      <c r="AB25" s="26">
        <v>2.58</v>
      </c>
      <c r="AC25" s="26">
        <f>SUM(J25:S25)*AB25</f>
        <v>0</v>
      </c>
      <c r="AD25" s="62"/>
      <c r="AE25" s="63"/>
      <c r="AF25" s="63"/>
      <c r="AG25" s="63"/>
      <c r="AH25" s="4"/>
      <c r="AI25" s="55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</row>
    <row r="26" spans="1:48" ht="100.05" customHeight="1">
      <c r="A26" s="281"/>
      <c r="B26" s="282"/>
      <c r="C26" s="283">
        <v>10720</v>
      </c>
      <c r="D26" s="284" t="s">
        <v>75</v>
      </c>
      <c r="E26" s="285" t="s">
        <v>54</v>
      </c>
      <c r="F26" s="286" t="s">
        <v>71</v>
      </c>
      <c r="G26" s="286">
        <v>6</v>
      </c>
      <c r="H26" s="287" t="s">
        <v>51</v>
      </c>
      <c r="I26" s="96">
        <v>163</v>
      </c>
      <c r="J26" s="137"/>
      <c r="K26" s="138"/>
      <c r="L26" s="139"/>
      <c r="M26" s="140"/>
      <c r="N26" s="141"/>
      <c r="O26" s="142"/>
      <c r="P26" s="143"/>
      <c r="Q26" s="144"/>
      <c r="R26" s="145"/>
      <c r="S26" s="146"/>
      <c r="T26" s="48"/>
      <c r="U26" s="3"/>
      <c r="V26" s="70" t="s">
        <v>52</v>
      </c>
      <c r="W26" s="3"/>
      <c r="X26" s="3"/>
      <c r="Y26" s="10"/>
      <c r="Z26" s="109">
        <f>SUM(J26:S26)*I26</f>
        <v>0</v>
      </c>
      <c r="AA26" s="3"/>
      <c r="AB26" s="26">
        <v>2.13</v>
      </c>
      <c r="AC26" s="26">
        <f>SUM(J26:S26)*AB26</f>
        <v>0</v>
      </c>
      <c r="AD26" s="62"/>
      <c r="AE26" s="5"/>
      <c r="AF26" s="4"/>
      <c r="AG26" s="4"/>
      <c r="AH26" s="4"/>
      <c r="AI26" s="55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</row>
    <row r="27" spans="1:48" ht="100.05" customHeight="1">
      <c r="A27" s="281"/>
      <c r="B27" s="282"/>
      <c r="C27" s="283">
        <v>10710</v>
      </c>
      <c r="D27" s="284" t="s">
        <v>76</v>
      </c>
      <c r="E27" s="285" t="s">
        <v>62</v>
      </c>
      <c r="F27" s="286" t="s">
        <v>77</v>
      </c>
      <c r="G27" s="286">
        <v>10</v>
      </c>
      <c r="H27" s="287" t="s">
        <v>51</v>
      </c>
      <c r="I27" s="96">
        <v>147</v>
      </c>
      <c r="J27" s="137"/>
      <c r="K27" s="138"/>
      <c r="L27" s="139"/>
      <c r="M27" s="140"/>
      <c r="N27" s="141"/>
      <c r="O27" s="142"/>
      <c r="P27" s="143"/>
      <c r="Q27" s="144"/>
      <c r="R27" s="145"/>
      <c r="S27" s="146"/>
      <c r="T27" s="48"/>
      <c r="U27" s="3"/>
      <c r="V27" s="70" t="s">
        <v>52</v>
      </c>
      <c r="W27" s="3"/>
      <c r="X27" s="3"/>
      <c r="Y27" s="10"/>
      <c r="Z27" s="109">
        <f t="shared" si="2"/>
        <v>0</v>
      </c>
      <c r="AA27" s="3"/>
      <c r="AB27" s="26">
        <v>1.98</v>
      </c>
      <c r="AC27" s="26">
        <f t="shared" si="3"/>
        <v>0</v>
      </c>
      <c r="AD27" s="62"/>
      <c r="AE27" s="5"/>
      <c r="AF27" s="4"/>
      <c r="AG27" s="4"/>
      <c r="AH27" s="4"/>
      <c r="AI27" s="55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</row>
    <row r="28" spans="1:48" ht="100.05" customHeight="1">
      <c r="A28" s="281"/>
      <c r="B28" s="282"/>
      <c r="C28" s="283">
        <v>10723</v>
      </c>
      <c r="D28" s="284" t="s">
        <v>78</v>
      </c>
      <c r="E28" s="285" t="s">
        <v>54</v>
      </c>
      <c r="F28" s="286" t="s">
        <v>77</v>
      </c>
      <c r="G28" s="286">
        <v>10</v>
      </c>
      <c r="H28" s="287" t="s">
        <v>51</v>
      </c>
      <c r="I28" s="96">
        <v>162</v>
      </c>
      <c r="J28" s="137"/>
      <c r="K28" s="138"/>
      <c r="L28" s="139"/>
      <c r="M28" s="140"/>
      <c r="N28" s="141"/>
      <c r="O28" s="142"/>
      <c r="P28" s="143"/>
      <c r="Q28" s="144"/>
      <c r="R28" s="145"/>
      <c r="S28" s="146"/>
      <c r="T28" s="48"/>
      <c r="U28" s="3"/>
      <c r="V28" s="70" t="s">
        <v>52</v>
      </c>
      <c r="W28" s="3"/>
      <c r="X28" s="3"/>
      <c r="Y28" s="10"/>
      <c r="Z28" s="109">
        <f>SUM(J28:S28)*I28</f>
        <v>0</v>
      </c>
      <c r="AA28" s="3"/>
      <c r="AB28" s="26">
        <v>2.09</v>
      </c>
      <c r="AC28" s="26">
        <f>SUM(J28:S28)*AB28</f>
        <v>0</v>
      </c>
      <c r="AD28" s="62"/>
      <c r="AE28" s="5"/>
      <c r="AF28" s="4"/>
      <c r="AG28" s="4"/>
      <c r="AH28" s="4"/>
      <c r="AI28" s="55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</row>
    <row r="29" spans="1:48" ht="100.05" customHeight="1">
      <c r="A29" s="281"/>
      <c r="B29" s="282"/>
      <c r="C29" s="283">
        <v>10704</v>
      </c>
      <c r="D29" s="284" t="s">
        <v>79</v>
      </c>
      <c r="E29" s="285" t="s">
        <v>54</v>
      </c>
      <c r="F29" s="286" t="s">
        <v>80</v>
      </c>
      <c r="G29" s="286">
        <v>6</v>
      </c>
      <c r="H29" s="287" t="s">
        <v>81</v>
      </c>
      <c r="I29" s="96">
        <v>58</v>
      </c>
      <c r="J29" s="137"/>
      <c r="K29" s="138"/>
      <c r="L29" s="139"/>
      <c r="M29" s="140"/>
      <c r="N29" s="141"/>
      <c r="O29" s="142"/>
      <c r="P29" s="143"/>
      <c r="Q29" s="144"/>
      <c r="R29" s="145"/>
      <c r="S29" s="146"/>
      <c r="T29" s="48"/>
      <c r="U29" s="3"/>
      <c r="V29" s="70" t="s">
        <v>52</v>
      </c>
      <c r="W29" s="3"/>
      <c r="X29" s="3"/>
      <c r="Y29" s="10"/>
      <c r="Z29" s="109">
        <f t="shared" si="2"/>
        <v>0</v>
      </c>
      <c r="AA29" s="3"/>
      <c r="AB29" s="26">
        <v>0.26</v>
      </c>
      <c r="AC29" s="26">
        <f t="shared" si="3"/>
        <v>0</v>
      </c>
      <c r="AD29" s="62"/>
      <c r="AE29" s="5"/>
      <c r="AF29" s="4"/>
      <c r="AG29" s="4"/>
      <c r="AH29" s="4"/>
      <c r="AI29" s="55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</row>
    <row r="30" spans="1:48" ht="100.05" customHeight="1">
      <c r="A30" s="281"/>
      <c r="B30" s="282"/>
      <c r="C30" s="283">
        <v>10712</v>
      </c>
      <c r="D30" s="284" t="s">
        <v>82</v>
      </c>
      <c r="E30" s="285" t="s">
        <v>83</v>
      </c>
      <c r="F30" s="286" t="s">
        <v>80</v>
      </c>
      <c r="G30" s="286">
        <v>12</v>
      </c>
      <c r="H30" s="287" t="s">
        <v>81</v>
      </c>
      <c r="I30" s="96">
        <v>112</v>
      </c>
      <c r="J30" s="137"/>
      <c r="K30" s="138"/>
      <c r="L30" s="139"/>
      <c r="M30" s="140"/>
      <c r="N30" s="141"/>
      <c r="O30" s="142"/>
      <c r="P30" s="143"/>
      <c r="Q30" s="144"/>
      <c r="R30" s="145"/>
      <c r="S30" s="146"/>
      <c r="T30" s="48"/>
      <c r="U30" s="3"/>
      <c r="V30" s="70" t="s">
        <v>52</v>
      </c>
      <c r="W30" s="3"/>
      <c r="X30" s="3"/>
      <c r="Y30" s="10"/>
      <c r="Z30" s="109">
        <f>SUM(J30:S30)*I30</f>
        <v>0</v>
      </c>
      <c r="AA30" s="3"/>
      <c r="AB30" s="26">
        <v>0.49</v>
      </c>
      <c r="AC30" s="26">
        <f>SUM(J30:S30)*AB30</f>
        <v>0</v>
      </c>
      <c r="AD30" s="62"/>
      <c r="AE30" s="5"/>
      <c r="AF30" s="4"/>
      <c r="AG30" s="4"/>
      <c r="AH30" s="4"/>
      <c r="AI30" s="55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</row>
    <row r="31" spans="1:48" ht="100.05" customHeight="1">
      <c r="A31" s="281"/>
      <c r="B31" s="282"/>
      <c r="C31" s="283">
        <v>10713</v>
      </c>
      <c r="D31" s="284" t="s">
        <v>84</v>
      </c>
      <c r="E31" s="285" t="s">
        <v>54</v>
      </c>
      <c r="F31" s="286" t="s">
        <v>85</v>
      </c>
      <c r="G31" s="286">
        <v>14</v>
      </c>
      <c r="H31" s="287" t="s">
        <v>86</v>
      </c>
      <c r="I31" s="96">
        <v>83</v>
      </c>
      <c r="J31" s="137"/>
      <c r="K31" s="138"/>
      <c r="L31" s="139"/>
      <c r="M31" s="140"/>
      <c r="N31" s="141"/>
      <c r="O31" s="142"/>
      <c r="P31" s="143"/>
      <c r="Q31" s="144"/>
      <c r="R31" s="145"/>
      <c r="S31" s="146"/>
      <c r="T31" s="48"/>
      <c r="U31" s="3"/>
      <c r="V31" s="70" t="s">
        <v>52</v>
      </c>
      <c r="W31" s="3"/>
      <c r="X31" s="3"/>
      <c r="Y31" s="10"/>
      <c r="Z31" s="109">
        <f>SUM(J31:S31)*I31</f>
        <v>0</v>
      </c>
      <c r="AA31" s="3"/>
      <c r="AB31" s="26">
        <v>0.5</v>
      </c>
      <c r="AC31" s="26">
        <f>SUM(J31:S31)*AB31</f>
        <v>0</v>
      </c>
      <c r="AD31" s="62"/>
      <c r="AE31" s="5"/>
      <c r="AF31" s="4"/>
      <c r="AG31" s="4"/>
      <c r="AH31" s="4"/>
      <c r="AI31" s="55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</row>
    <row r="32" spans="1:48" ht="100.05" customHeight="1" thickBot="1">
      <c r="A32" s="281"/>
      <c r="B32" s="282"/>
      <c r="C32" s="283">
        <v>10711</v>
      </c>
      <c r="D32" s="284" t="s">
        <v>87</v>
      </c>
      <c r="E32" s="285" t="s">
        <v>62</v>
      </c>
      <c r="F32" s="286" t="s">
        <v>85</v>
      </c>
      <c r="G32" s="286">
        <v>12</v>
      </c>
      <c r="H32" s="287" t="s">
        <v>81</v>
      </c>
      <c r="I32" s="96">
        <v>76</v>
      </c>
      <c r="J32" s="137"/>
      <c r="K32" s="138"/>
      <c r="L32" s="139"/>
      <c r="M32" s="140"/>
      <c r="N32" s="141"/>
      <c r="O32" s="142"/>
      <c r="P32" s="143"/>
      <c r="Q32" s="144"/>
      <c r="R32" s="145"/>
      <c r="S32" s="146"/>
      <c r="T32" s="48"/>
      <c r="U32" s="3"/>
      <c r="V32" s="70" t="s">
        <v>52</v>
      </c>
      <c r="W32" s="3"/>
      <c r="X32" s="3"/>
      <c r="Y32" s="10"/>
      <c r="Z32" s="109">
        <f t="shared" si="2"/>
        <v>0</v>
      </c>
      <c r="AA32" s="3"/>
      <c r="AB32" s="26">
        <v>0.2</v>
      </c>
      <c r="AC32" s="26">
        <f t="shared" si="3"/>
        <v>0</v>
      </c>
      <c r="AD32" s="62"/>
      <c r="AE32" s="5"/>
      <c r="AF32" s="4"/>
      <c r="AG32" s="4"/>
      <c r="AH32" s="4"/>
      <c r="AI32" s="55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</row>
    <row r="33" spans="1:49" ht="100.05" customHeight="1">
      <c r="A33" s="281"/>
      <c r="B33" s="288"/>
      <c r="C33" s="289">
        <v>10793</v>
      </c>
      <c r="D33" s="290" t="s">
        <v>88</v>
      </c>
      <c r="E33" s="291" t="s">
        <v>89</v>
      </c>
      <c r="F33" s="292" t="s">
        <v>90</v>
      </c>
      <c r="G33" s="292">
        <f>SUM(G10:G32)</f>
        <v>124</v>
      </c>
      <c r="H33" s="293" t="s">
        <v>51</v>
      </c>
      <c r="I33" s="97">
        <f>I14+I15+I10+I11+I19+I20+I21+I22+I23+I27+I29+I32+I31+I30+I28</f>
        <v>2197</v>
      </c>
      <c r="J33" s="150"/>
      <c r="K33" s="149"/>
      <c r="L33" s="139"/>
      <c r="M33" s="140"/>
      <c r="N33" s="148"/>
      <c r="O33" s="142"/>
      <c r="P33" s="143"/>
      <c r="Q33" s="144"/>
      <c r="R33" s="145"/>
      <c r="S33" s="146"/>
      <c r="T33" s="48"/>
      <c r="U33" s="3"/>
      <c r="V33" s="70" t="s">
        <v>52</v>
      </c>
      <c r="W33" s="3"/>
      <c r="X33" s="3"/>
      <c r="Y33" s="10"/>
      <c r="Z33" s="109">
        <f t="shared" si="2"/>
        <v>0</v>
      </c>
      <c r="AA33" s="3"/>
      <c r="AB33" s="26">
        <f>SUM(AB19:AB32)</f>
        <v>23.740000000000002</v>
      </c>
      <c r="AC33" s="26">
        <f t="shared" si="3"/>
        <v>0</v>
      </c>
      <c r="AD33" s="62"/>
      <c r="AE33" s="5"/>
      <c r="AF33" s="4"/>
      <c r="AG33" s="4"/>
      <c r="AH33" s="4"/>
      <c r="AI33" s="55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</row>
    <row r="34" spans="1:49" ht="100.05" customHeight="1">
      <c r="A34" s="281"/>
      <c r="B34" s="294"/>
      <c r="C34" s="283">
        <v>10792</v>
      </c>
      <c r="D34" s="284" t="s">
        <v>91</v>
      </c>
      <c r="E34" s="285" t="s">
        <v>58</v>
      </c>
      <c r="F34" s="286" t="s">
        <v>90</v>
      </c>
      <c r="G34" s="286">
        <f>SUM(G28:G32,G31,G31,G30,G11)</f>
        <v>96</v>
      </c>
      <c r="H34" s="295" t="s">
        <v>51</v>
      </c>
      <c r="I34" s="98">
        <f>I11+I31+I31+I30+I28+I12+I13+I16+I17+I18+I24+I25+I26</f>
        <v>1984</v>
      </c>
      <c r="J34" s="150"/>
      <c r="K34" s="151"/>
      <c r="L34" s="152"/>
      <c r="M34" s="153"/>
      <c r="N34" s="141"/>
      <c r="O34" s="142"/>
      <c r="P34" s="154"/>
      <c r="Q34" s="155"/>
      <c r="R34" s="156"/>
      <c r="S34" s="157"/>
      <c r="T34" s="48"/>
      <c r="U34" s="3"/>
      <c r="V34" s="70" t="s">
        <v>52</v>
      </c>
      <c r="W34" s="3"/>
      <c r="X34" s="3"/>
      <c r="Y34" s="10"/>
      <c r="Z34" s="109">
        <f t="shared" si="2"/>
        <v>0</v>
      </c>
      <c r="AA34" s="3"/>
      <c r="AB34" s="26">
        <f>SUM(AB11:AB25,AB30,AB31)+AB31</f>
        <v>38.21</v>
      </c>
      <c r="AC34" s="26">
        <f>SUM(J34:S34)*AB34</f>
        <v>0</v>
      </c>
      <c r="AD34" s="62"/>
      <c r="AE34" s="5"/>
      <c r="AF34" s="4"/>
      <c r="AG34" s="4"/>
      <c r="AH34" s="4"/>
      <c r="AI34" s="55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</row>
    <row r="35" spans="1:49" ht="100.05" customHeight="1" thickBot="1">
      <c r="A35" s="281"/>
      <c r="B35" s="296"/>
      <c r="C35" s="297">
        <v>10791</v>
      </c>
      <c r="D35" s="298" t="s">
        <v>92</v>
      </c>
      <c r="E35" s="299" t="s">
        <v>49</v>
      </c>
      <c r="F35" s="300" t="s">
        <v>90</v>
      </c>
      <c r="G35" s="300">
        <f>SUM(G10:G32)</f>
        <v>124</v>
      </c>
      <c r="H35" s="301" t="s">
        <v>51</v>
      </c>
      <c r="I35" s="99">
        <f>SUM(I10:I32)*0.95</f>
        <v>3394.35</v>
      </c>
      <c r="J35" s="158"/>
      <c r="K35" s="159"/>
      <c r="L35" s="160"/>
      <c r="M35" s="161"/>
      <c r="N35" s="131"/>
      <c r="O35" s="132"/>
      <c r="P35" s="162"/>
      <c r="Q35" s="163"/>
      <c r="R35" s="164"/>
      <c r="S35" s="165"/>
      <c r="T35" s="49"/>
      <c r="U35" s="11"/>
      <c r="V35" s="75" t="s">
        <v>52</v>
      </c>
      <c r="W35" s="11"/>
      <c r="X35" s="11"/>
      <c r="Y35" s="12"/>
      <c r="Z35" s="108">
        <f t="shared" si="2"/>
        <v>0</v>
      </c>
      <c r="AA35" s="3"/>
      <c r="AB35" s="26">
        <f>SUM(AB19:AB25)</f>
        <v>16.090000000000003</v>
      </c>
      <c r="AC35" s="26">
        <f t="shared" si="3"/>
        <v>0</v>
      </c>
      <c r="AD35" s="62"/>
      <c r="AE35" s="5"/>
      <c r="AF35" s="4"/>
      <c r="AG35" s="4"/>
      <c r="AH35" s="4"/>
      <c r="AI35" s="55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</row>
    <row r="36" spans="1:49" ht="100.05" customHeight="1">
      <c r="A36" s="265"/>
      <c r="B36" s="282"/>
      <c r="C36" s="283">
        <v>910408</v>
      </c>
      <c r="D36" s="284" t="s">
        <v>93</v>
      </c>
      <c r="E36" s="285" t="s">
        <v>94</v>
      </c>
      <c r="F36" s="286" t="s">
        <v>95</v>
      </c>
      <c r="G36" s="286">
        <v>2</v>
      </c>
      <c r="H36" s="295" t="s">
        <v>51</v>
      </c>
      <c r="I36" s="96">
        <v>208</v>
      </c>
      <c r="J36" s="137"/>
      <c r="K36" s="149"/>
      <c r="L36" s="139"/>
      <c r="M36" s="140"/>
      <c r="N36" s="141"/>
      <c r="O36" s="142"/>
      <c r="P36" s="143"/>
      <c r="Q36" s="144"/>
      <c r="R36" s="145"/>
      <c r="S36" s="166"/>
      <c r="T36" s="3"/>
      <c r="U36" s="3"/>
      <c r="V36" s="3"/>
      <c r="W36" s="3"/>
      <c r="X36" s="3"/>
      <c r="Y36" s="10"/>
      <c r="Z36" s="110">
        <f t="shared" si="2"/>
        <v>0</v>
      </c>
      <c r="AA36" s="3"/>
      <c r="AB36" s="26">
        <v>2.8</v>
      </c>
      <c r="AC36" s="26">
        <f t="shared" si="3"/>
        <v>0</v>
      </c>
      <c r="AD36" s="79"/>
      <c r="AE36" s="5"/>
      <c r="AF36" s="4"/>
      <c r="AG36" s="4"/>
      <c r="AH36" s="4"/>
      <c r="AI36" s="55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</row>
    <row r="37" spans="1:49" ht="100.05" customHeight="1">
      <c r="A37" s="265"/>
      <c r="B37" s="302"/>
      <c r="C37" s="283">
        <v>910407</v>
      </c>
      <c r="D37" s="284" t="s">
        <v>96</v>
      </c>
      <c r="E37" s="285" t="s">
        <v>94</v>
      </c>
      <c r="F37" s="286" t="s">
        <v>64</v>
      </c>
      <c r="G37" s="286">
        <v>6</v>
      </c>
      <c r="H37" s="295" t="s">
        <v>51</v>
      </c>
      <c r="I37" s="96">
        <v>198</v>
      </c>
      <c r="J37" s="137"/>
      <c r="K37" s="151"/>
      <c r="L37" s="152"/>
      <c r="M37" s="153"/>
      <c r="N37" s="141"/>
      <c r="O37" s="142"/>
      <c r="P37" s="154"/>
      <c r="Q37" s="155"/>
      <c r="R37" s="156"/>
      <c r="S37" s="167"/>
      <c r="T37" s="3"/>
      <c r="U37" s="3"/>
      <c r="V37" s="3"/>
      <c r="W37" s="3"/>
      <c r="X37" s="3"/>
      <c r="Y37" s="10"/>
      <c r="Z37" s="111">
        <f t="shared" si="2"/>
        <v>0</v>
      </c>
      <c r="AA37" s="3"/>
      <c r="AB37" s="26">
        <v>3.3</v>
      </c>
      <c r="AC37" s="26">
        <f t="shared" si="3"/>
        <v>0</v>
      </c>
      <c r="AD37" s="79"/>
      <c r="AE37" s="5"/>
      <c r="AF37" s="4"/>
      <c r="AG37" s="4"/>
      <c r="AH37" s="4"/>
      <c r="AI37" s="55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</row>
    <row r="38" spans="1:49" ht="100.05" customHeight="1">
      <c r="A38" s="265"/>
      <c r="B38" s="302"/>
      <c r="C38" s="283">
        <v>910406</v>
      </c>
      <c r="D38" s="284" t="s">
        <v>97</v>
      </c>
      <c r="E38" s="285" t="s">
        <v>62</v>
      </c>
      <c r="F38" s="286" t="s">
        <v>71</v>
      </c>
      <c r="G38" s="286">
        <v>6</v>
      </c>
      <c r="H38" s="303" t="s">
        <v>51</v>
      </c>
      <c r="I38" s="96">
        <v>162</v>
      </c>
      <c r="J38" s="137"/>
      <c r="K38" s="151"/>
      <c r="L38" s="152"/>
      <c r="M38" s="153"/>
      <c r="N38" s="141"/>
      <c r="O38" s="142"/>
      <c r="P38" s="154"/>
      <c r="Q38" s="155"/>
      <c r="R38" s="156"/>
      <c r="S38" s="167"/>
      <c r="T38" s="3"/>
      <c r="U38" s="3"/>
      <c r="V38" s="3"/>
      <c r="W38" s="3"/>
      <c r="X38" s="3"/>
      <c r="Y38" s="10"/>
      <c r="Z38" s="111">
        <f t="shared" si="2"/>
        <v>0</v>
      </c>
      <c r="AA38" s="3"/>
      <c r="AB38" s="26">
        <v>2</v>
      </c>
      <c r="AC38" s="26">
        <f t="shared" si="3"/>
        <v>0</v>
      </c>
      <c r="AD38" s="79"/>
      <c r="AE38" s="5"/>
      <c r="AF38" s="4"/>
      <c r="AG38" s="4"/>
      <c r="AH38" s="4"/>
      <c r="AI38" s="55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</row>
    <row r="39" spans="1:49" ht="100.05" customHeight="1">
      <c r="A39" s="265"/>
      <c r="B39" s="302"/>
      <c r="C39" s="283">
        <v>910405</v>
      </c>
      <c r="D39" s="284" t="s">
        <v>98</v>
      </c>
      <c r="E39" s="285" t="s">
        <v>94</v>
      </c>
      <c r="F39" s="286" t="s">
        <v>71</v>
      </c>
      <c r="G39" s="286">
        <v>6</v>
      </c>
      <c r="H39" s="304" t="s">
        <v>99</v>
      </c>
      <c r="I39" s="96">
        <v>143</v>
      </c>
      <c r="J39" s="137"/>
      <c r="K39" s="151"/>
      <c r="L39" s="152"/>
      <c r="M39" s="153"/>
      <c r="N39" s="141"/>
      <c r="O39" s="142"/>
      <c r="P39" s="154"/>
      <c r="Q39" s="155"/>
      <c r="R39" s="156"/>
      <c r="S39" s="167"/>
      <c r="T39" s="3"/>
      <c r="U39" s="3"/>
      <c r="V39" s="3"/>
      <c r="W39" s="3"/>
      <c r="X39" s="3"/>
      <c r="Y39" s="10"/>
      <c r="Z39" s="111">
        <f t="shared" si="2"/>
        <v>0</v>
      </c>
      <c r="AA39" s="3"/>
      <c r="AB39" s="26">
        <v>1.4</v>
      </c>
      <c r="AC39" s="26">
        <f t="shared" si="3"/>
        <v>0</v>
      </c>
      <c r="AD39" s="79"/>
      <c r="AE39" s="5"/>
      <c r="AF39" s="4"/>
      <c r="AG39" s="4"/>
      <c r="AH39" s="4"/>
      <c r="AI39" s="55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</row>
    <row r="40" spans="1:49" ht="100.05" customHeight="1">
      <c r="A40" s="265"/>
      <c r="B40" s="302"/>
      <c r="C40" s="283">
        <v>910404</v>
      </c>
      <c r="D40" s="284" t="s">
        <v>100</v>
      </c>
      <c r="E40" s="305" t="s">
        <v>62</v>
      </c>
      <c r="F40" s="286" t="s">
        <v>77</v>
      </c>
      <c r="G40" s="286">
        <v>6</v>
      </c>
      <c r="H40" s="295" t="s">
        <v>51</v>
      </c>
      <c r="I40" s="96">
        <v>120</v>
      </c>
      <c r="J40" s="137"/>
      <c r="K40" s="151"/>
      <c r="L40" s="152"/>
      <c r="M40" s="153"/>
      <c r="N40" s="141"/>
      <c r="O40" s="142"/>
      <c r="P40" s="154"/>
      <c r="Q40" s="155"/>
      <c r="R40" s="156"/>
      <c r="S40" s="167"/>
      <c r="T40" s="3"/>
      <c r="U40" s="3"/>
      <c r="V40" s="3"/>
      <c r="W40" s="3"/>
      <c r="X40" s="3"/>
      <c r="Y40" s="10"/>
      <c r="Z40" s="111">
        <f t="shared" si="2"/>
        <v>0</v>
      </c>
      <c r="AA40" s="3"/>
      <c r="AB40" s="26">
        <v>0.9</v>
      </c>
      <c r="AC40" s="26">
        <f t="shared" si="3"/>
        <v>0</v>
      </c>
      <c r="AD40" s="79"/>
      <c r="AE40" s="5"/>
      <c r="AF40" s="4"/>
      <c r="AG40" s="4"/>
      <c r="AH40" s="4"/>
      <c r="AI40" s="55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</row>
    <row r="41" spans="1:49" ht="100.05" customHeight="1">
      <c r="A41" s="265"/>
      <c r="B41" s="302"/>
      <c r="C41" s="283">
        <v>910403</v>
      </c>
      <c r="D41" s="284" t="s">
        <v>101</v>
      </c>
      <c r="E41" s="285" t="s">
        <v>94</v>
      </c>
      <c r="F41" s="286" t="s">
        <v>77</v>
      </c>
      <c r="G41" s="286">
        <v>6</v>
      </c>
      <c r="H41" s="295" t="s">
        <v>51</v>
      </c>
      <c r="I41" s="96">
        <v>99</v>
      </c>
      <c r="J41" s="137"/>
      <c r="K41" s="151"/>
      <c r="L41" s="152"/>
      <c r="M41" s="153"/>
      <c r="N41" s="141"/>
      <c r="O41" s="142"/>
      <c r="P41" s="154"/>
      <c r="Q41" s="155"/>
      <c r="R41" s="156"/>
      <c r="S41" s="167"/>
      <c r="T41" s="3"/>
      <c r="U41" s="3"/>
      <c r="V41" s="3"/>
      <c r="W41" s="3"/>
      <c r="X41" s="3"/>
      <c r="Y41" s="10"/>
      <c r="Z41" s="111">
        <f t="shared" si="2"/>
        <v>0</v>
      </c>
      <c r="AA41" s="3"/>
      <c r="AB41" s="26">
        <v>0.9</v>
      </c>
      <c r="AC41" s="26">
        <f t="shared" si="3"/>
        <v>0</v>
      </c>
      <c r="AD41" s="79"/>
      <c r="AE41" s="5"/>
      <c r="AF41" s="4"/>
      <c r="AG41" s="4"/>
      <c r="AH41" s="4"/>
      <c r="AI41" s="55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</row>
    <row r="42" spans="1:49" ht="100.05" customHeight="1">
      <c r="A42" s="281"/>
      <c r="B42" s="302"/>
      <c r="C42" s="283">
        <v>910409</v>
      </c>
      <c r="D42" s="284" t="s">
        <v>102</v>
      </c>
      <c r="E42" s="285" t="s">
        <v>103</v>
      </c>
      <c r="F42" s="286" t="s">
        <v>77</v>
      </c>
      <c r="G42" s="286">
        <v>6</v>
      </c>
      <c r="H42" s="295" t="s">
        <v>51</v>
      </c>
      <c r="I42" s="96">
        <v>99</v>
      </c>
      <c r="J42" s="137"/>
      <c r="K42" s="151"/>
      <c r="L42" s="152"/>
      <c r="M42" s="153"/>
      <c r="N42" s="141"/>
      <c r="O42" s="142"/>
      <c r="P42" s="154"/>
      <c r="Q42" s="155"/>
      <c r="R42" s="156"/>
      <c r="S42" s="167"/>
      <c r="T42" s="3"/>
      <c r="U42" s="3"/>
      <c r="V42" s="70" t="s">
        <v>52</v>
      </c>
      <c r="W42" s="3"/>
      <c r="X42" s="3"/>
      <c r="Y42" s="10"/>
      <c r="Z42" s="111">
        <f t="shared" si="2"/>
        <v>0</v>
      </c>
      <c r="AA42" s="3"/>
      <c r="AB42" s="26">
        <v>0.9</v>
      </c>
      <c r="AC42" s="26">
        <f t="shared" si="3"/>
        <v>0</v>
      </c>
      <c r="AD42" s="79"/>
      <c r="AE42" s="5"/>
      <c r="AF42" s="4"/>
      <c r="AG42" s="4"/>
      <c r="AH42" s="4"/>
      <c r="AI42" s="55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</row>
    <row r="43" spans="1:49" ht="100.05" customHeight="1">
      <c r="A43" s="281"/>
      <c r="B43" s="302"/>
      <c r="C43" s="283">
        <v>910410</v>
      </c>
      <c r="D43" s="284" t="s">
        <v>104</v>
      </c>
      <c r="E43" s="285" t="s">
        <v>54</v>
      </c>
      <c r="F43" s="286" t="s">
        <v>80</v>
      </c>
      <c r="G43" s="286">
        <v>6</v>
      </c>
      <c r="H43" s="295" t="s">
        <v>81</v>
      </c>
      <c r="I43" s="96">
        <v>81</v>
      </c>
      <c r="J43" s="137"/>
      <c r="K43" s="151"/>
      <c r="L43" s="152"/>
      <c r="M43" s="153"/>
      <c r="N43" s="141"/>
      <c r="O43" s="142"/>
      <c r="P43" s="154"/>
      <c r="Q43" s="155"/>
      <c r="R43" s="156"/>
      <c r="S43" s="167"/>
      <c r="T43" s="3"/>
      <c r="U43" s="3"/>
      <c r="V43" s="70" t="s">
        <v>52</v>
      </c>
      <c r="W43" s="3"/>
      <c r="X43" s="3"/>
      <c r="Y43" s="10"/>
      <c r="Z43" s="111">
        <f t="shared" si="2"/>
        <v>0</v>
      </c>
      <c r="AA43" s="46"/>
      <c r="AB43" s="64">
        <v>0.3</v>
      </c>
      <c r="AC43" s="26">
        <f t="shared" si="3"/>
        <v>0</v>
      </c>
      <c r="AD43" s="79"/>
      <c r="AE43" s="5"/>
      <c r="AF43" s="5"/>
      <c r="AG43" s="4"/>
      <c r="AH43" s="4"/>
      <c r="AI43" s="55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spans="1:49" ht="100.05" customHeight="1">
      <c r="A44" s="265"/>
      <c r="B44" s="302"/>
      <c r="C44" s="283">
        <v>910402</v>
      </c>
      <c r="D44" s="284" t="s">
        <v>105</v>
      </c>
      <c r="E44" s="285" t="s">
        <v>94</v>
      </c>
      <c r="F44" s="286" t="s">
        <v>80</v>
      </c>
      <c r="G44" s="286">
        <v>8</v>
      </c>
      <c r="H44" s="303" t="s">
        <v>81</v>
      </c>
      <c r="I44" s="96">
        <v>81</v>
      </c>
      <c r="J44" s="137"/>
      <c r="K44" s="151"/>
      <c r="L44" s="152"/>
      <c r="M44" s="153"/>
      <c r="N44" s="141"/>
      <c r="O44" s="142"/>
      <c r="P44" s="154"/>
      <c r="Q44" s="155"/>
      <c r="R44" s="156"/>
      <c r="S44" s="167"/>
      <c r="T44" s="3"/>
      <c r="U44" s="3"/>
      <c r="V44" s="3"/>
      <c r="W44" s="3"/>
      <c r="X44" s="3"/>
      <c r="Y44" s="10"/>
      <c r="Z44" s="111">
        <f t="shared" si="2"/>
        <v>0</v>
      </c>
      <c r="AA44" s="3"/>
      <c r="AB44" s="26">
        <v>0.2</v>
      </c>
      <c r="AC44" s="26">
        <f t="shared" si="3"/>
        <v>0</v>
      </c>
      <c r="AD44" s="79"/>
      <c r="AE44" s="5"/>
      <c r="AF44" s="4"/>
      <c r="AG44" s="4"/>
      <c r="AH44" s="4"/>
      <c r="AI44" s="55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</row>
    <row r="45" spans="1:49" ht="100.05" customHeight="1">
      <c r="A45" s="265"/>
      <c r="B45" s="302"/>
      <c r="C45" s="306">
        <v>910401</v>
      </c>
      <c r="D45" s="307" t="s">
        <v>106</v>
      </c>
      <c r="E45" s="285" t="s">
        <v>94</v>
      </c>
      <c r="F45" s="308" t="s">
        <v>107</v>
      </c>
      <c r="G45" s="309">
        <v>6</v>
      </c>
      <c r="H45" s="303" t="s">
        <v>81</v>
      </c>
      <c r="I45" s="100">
        <v>30</v>
      </c>
      <c r="J45" s="137"/>
      <c r="K45" s="151"/>
      <c r="L45" s="168"/>
      <c r="M45" s="169"/>
      <c r="N45" s="170"/>
      <c r="O45" s="142"/>
      <c r="P45" s="171"/>
      <c r="Q45" s="172"/>
      <c r="R45" s="173"/>
      <c r="S45" s="174"/>
      <c r="T45" s="3"/>
      <c r="U45" s="3"/>
      <c r="V45" s="3"/>
      <c r="W45" s="3"/>
      <c r="X45" s="3"/>
      <c r="Y45" s="10"/>
      <c r="Z45" s="111">
        <f t="shared" si="2"/>
        <v>0</v>
      </c>
      <c r="AA45" s="3"/>
      <c r="AB45" s="26">
        <v>0.08</v>
      </c>
      <c r="AC45" s="26">
        <f t="shared" si="3"/>
        <v>0</v>
      </c>
      <c r="AD45" s="79"/>
      <c r="AE45" s="5"/>
      <c r="AF45" s="4"/>
      <c r="AG45" s="4"/>
      <c r="AH45" s="4"/>
      <c r="AI45" s="55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</row>
    <row r="46" spans="1:49" ht="100.05" customHeight="1">
      <c r="A46" s="265"/>
      <c r="B46" s="92"/>
      <c r="C46" s="306">
        <v>910400</v>
      </c>
      <c r="D46" s="307" t="s">
        <v>108</v>
      </c>
      <c r="E46" s="285" t="s">
        <v>94</v>
      </c>
      <c r="F46" s="308" t="s">
        <v>107</v>
      </c>
      <c r="G46" s="309">
        <v>6</v>
      </c>
      <c r="H46" s="303" t="s">
        <v>81</v>
      </c>
      <c r="I46" s="100">
        <v>44</v>
      </c>
      <c r="J46" s="137"/>
      <c r="K46" s="151"/>
      <c r="L46" s="168"/>
      <c r="M46" s="169"/>
      <c r="N46" s="175"/>
      <c r="O46" s="142"/>
      <c r="P46" s="171"/>
      <c r="Q46" s="172"/>
      <c r="R46" s="173"/>
      <c r="S46" s="174"/>
      <c r="T46" s="3"/>
      <c r="U46" s="3"/>
      <c r="V46" s="3"/>
      <c r="W46" s="3"/>
      <c r="X46" s="3"/>
      <c r="Y46" s="10"/>
      <c r="Z46" s="111">
        <f t="shared" si="2"/>
        <v>0</v>
      </c>
      <c r="AA46" s="3"/>
      <c r="AB46" s="26">
        <v>0.08</v>
      </c>
      <c r="AC46" s="26">
        <f t="shared" si="3"/>
        <v>0</v>
      </c>
      <c r="AD46" s="79"/>
      <c r="AE46" s="5"/>
      <c r="AF46" s="4"/>
      <c r="AG46" s="4"/>
      <c r="AH46" s="4"/>
      <c r="AI46" s="55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</row>
    <row r="47" spans="1:49" ht="100.05" customHeight="1">
      <c r="A47" s="265"/>
      <c r="B47" s="310"/>
      <c r="C47" s="283">
        <v>910494</v>
      </c>
      <c r="D47" s="311" t="s">
        <v>109</v>
      </c>
      <c r="E47" s="285" t="s">
        <v>110</v>
      </c>
      <c r="F47" s="308" t="s">
        <v>111</v>
      </c>
      <c r="G47" s="312">
        <f>G36+G37+G39+G42+G44+G45+G46+G41+G43</f>
        <v>52</v>
      </c>
      <c r="H47" s="313" t="s">
        <v>51</v>
      </c>
      <c r="I47" s="100">
        <f>SUM(I36+I37+I39+I42+I44+I45+I46+I41+I43)</f>
        <v>983</v>
      </c>
      <c r="J47" s="137"/>
      <c r="K47" s="151"/>
      <c r="L47" s="168"/>
      <c r="M47" s="169"/>
      <c r="N47" s="176"/>
      <c r="O47" s="142"/>
      <c r="P47" s="171"/>
      <c r="Q47" s="155"/>
      <c r="R47" s="156"/>
      <c r="S47" s="167"/>
      <c r="T47" s="3"/>
      <c r="U47" s="3"/>
      <c r="V47" s="3"/>
      <c r="W47" s="3"/>
      <c r="X47" s="3"/>
      <c r="Y47" s="10"/>
      <c r="Z47" s="111">
        <f t="shared" si="2"/>
        <v>0</v>
      </c>
      <c r="AA47" s="46"/>
      <c r="AB47" s="26">
        <v>9.9600000000000009</v>
      </c>
      <c r="AC47" s="26">
        <f t="shared" si="3"/>
        <v>0</v>
      </c>
      <c r="AD47" s="79"/>
      <c r="AE47" s="5"/>
      <c r="AF47" s="5"/>
      <c r="AG47" s="4"/>
      <c r="AH47" s="4"/>
      <c r="AI47" s="55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spans="1:49" ht="100.05" customHeight="1" thickBot="1">
      <c r="A48" s="265"/>
      <c r="B48" s="310"/>
      <c r="C48" s="314">
        <v>910495</v>
      </c>
      <c r="D48" s="315" t="s">
        <v>112</v>
      </c>
      <c r="E48" s="285" t="s">
        <v>110</v>
      </c>
      <c r="F48" s="285" t="s">
        <v>111</v>
      </c>
      <c r="G48" s="285">
        <f>G36+G37+G38+G39+G40+G42+G44+G45+G46+G41+G43</f>
        <v>64</v>
      </c>
      <c r="H48" s="295" t="s">
        <v>51</v>
      </c>
      <c r="I48" s="100">
        <f>SUM(I36+I37+I38+I39+I40+I42+I44+I45+I46+I41+I43)</f>
        <v>1265</v>
      </c>
      <c r="J48" s="177"/>
      <c r="K48" s="151"/>
      <c r="L48" s="168"/>
      <c r="M48" s="169"/>
      <c r="N48" s="178"/>
      <c r="O48" s="179"/>
      <c r="P48" s="171"/>
      <c r="Q48" s="172"/>
      <c r="R48" s="173"/>
      <c r="S48" s="174"/>
      <c r="T48" s="3"/>
      <c r="U48" s="3"/>
      <c r="V48" s="3"/>
      <c r="W48" s="3"/>
      <c r="X48" s="3"/>
      <c r="Y48" s="10"/>
      <c r="Z48" s="111">
        <f t="shared" si="2"/>
        <v>0</v>
      </c>
      <c r="AA48" s="46"/>
      <c r="AB48" s="26">
        <v>12.860000000000001</v>
      </c>
      <c r="AC48" s="26">
        <f t="shared" si="3"/>
        <v>0</v>
      </c>
      <c r="AD48" s="79"/>
      <c r="AE48" s="5"/>
      <c r="AF48" s="5"/>
      <c r="AG48" s="4"/>
      <c r="AH48" s="4"/>
      <c r="AI48" s="55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spans="1:49" ht="100.05" customHeight="1" thickBot="1">
      <c r="A49" s="281"/>
      <c r="B49" s="316"/>
      <c r="C49" s="317"/>
      <c r="D49" s="318" t="s">
        <v>113</v>
      </c>
      <c r="E49" s="319"/>
      <c r="F49" s="319"/>
      <c r="G49" s="319"/>
      <c r="H49" s="320"/>
      <c r="I49" s="101"/>
      <c r="J49" s="180"/>
      <c r="K49" s="181"/>
      <c r="L49" s="182"/>
      <c r="M49" s="183"/>
      <c r="N49" s="184"/>
      <c r="O49" s="185"/>
      <c r="P49" s="186"/>
      <c r="Q49" s="187"/>
      <c r="R49" s="188"/>
      <c r="S49" s="189"/>
      <c r="T49" s="76"/>
      <c r="U49" s="61"/>
      <c r="V49" s="77" t="s">
        <v>52</v>
      </c>
      <c r="W49" s="61"/>
      <c r="X49" s="61"/>
      <c r="Y49" s="78"/>
      <c r="Z49" s="112"/>
      <c r="AA49" s="46"/>
      <c r="AB49" s="26"/>
      <c r="AC49" s="26"/>
      <c r="AD49" s="79"/>
      <c r="AE49" s="5"/>
      <c r="AF49" s="5"/>
      <c r="AG49" s="4"/>
      <c r="AH49" s="4"/>
      <c r="AI49" s="55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spans="1:49" ht="100.05" customHeight="1">
      <c r="A50" s="265"/>
      <c r="B50" s="321"/>
      <c r="C50" s="322">
        <v>910611</v>
      </c>
      <c r="D50" s="323" t="s">
        <v>114</v>
      </c>
      <c r="E50" s="324" t="s">
        <v>58</v>
      </c>
      <c r="F50" s="325" t="s">
        <v>95</v>
      </c>
      <c r="G50" s="326">
        <v>2</v>
      </c>
      <c r="H50" s="313" t="s">
        <v>51</v>
      </c>
      <c r="I50" s="327">
        <v>162</v>
      </c>
      <c r="J50" s="190"/>
      <c r="K50" s="147"/>
      <c r="L50" s="191"/>
      <c r="M50" s="192"/>
      <c r="N50" s="176"/>
      <c r="O50" s="193"/>
      <c r="P50" s="194"/>
      <c r="Q50" s="195"/>
      <c r="R50" s="196"/>
      <c r="S50" s="197"/>
      <c r="T50" s="3"/>
      <c r="U50" s="3"/>
      <c r="V50" s="3"/>
      <c r="W50" s="3"/>
      <c r="X50" s="3"/>
      <c r="Y50" s="3"/>
      <c r="Z50" s="110">
        <f t="shared" ref="Z50:Z81" si="4">SUM(J50:S50)*I50</f>
        <v>0</v>
      </c>
      <c r="AA50" s="3"/>
      <c r="AB50" s="26">
        <v>2.06</v>
      </c>
      <c r="AC50" s="26">
        <f>SUM(J50:S50)*AB50</f>
        <v>0</v>
      </c>
      <c r="AD50" s="79"/>
      <c r="AE50" s="5"/>
      <c r="AF50" s="4"/>
      <c r="AG50" s="4"/>
      <c r="AH50" s="4"/>
      <c r="AI50" s="55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</row>
    <row r="51" spans="1:49" ht="100.05" customHeight="1">
      <c r="A51" s="265"/>
      <c r="B51" s="321"/>
      <c r="C51" s="322">
        <v>910612</v>
      </c>
      <c r="D51" s="323" t="s">
        <v>115</v>
      </c>
      <c r="E51" s="324" t="s">
        <v>58</v>
      </c>
      <c r="F51" s="325" t="s">
        <v>95</v>
      </c>
      <c r="G51" s="326">
        <v>2</v>
      </c>
      <c r="H51" s="313" t="s">
        <v>51</v>
      </c>
      <c r="I51" s="328">
        <v>166</v>
      </c>
      <c r="J51" s="190"/>
      <c r="K51" s="147"/>
      <c r="L51" s="191"/>
      <c r="M51" s="192"/>
      <c r="N51" s="176"/>
      <c r="O51" s="193"/>
      <c r="P51" s="194"/>
      <c r="Q51" s="195"/>
      <c r="R51" s="196"/>
      <c r="S51" s="197"/>
      <c r="T51" s="3"/>
      <c r="U51" s="3"/>
      <c r="V51" s="3"/>
      <c r="W51" s="3"/>
      <c r="X51" s="3"/>
      <c r="Y51" s="3"/>
      <c r="Z51" s="111">
        <f t="shared" si="4"/>
        <v>0</v>
      </c>
      <c r="AA51" s="3"/>
      <c r="AB51" s="26">
        <v>2.0499999999999998</v>
      </c>
      <c r="AC51" s="26">
        <f>SUM(J51:S51)*AB51</f>
        <v>0</v>
      </c>
      <c r="AD51" s="79"/>
      <c r="AE51" s="5"/>
      <c r="AF51" s="4"/>
      <c r="AG51" s="4"/>
      <c r="AH51" s="4"/>
      <c r="AI51" s="55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</row>
    <row r="52" spans="1:49" ht="100.05" customHeight="1">
      <c r="A52" s="265"/>
      <c r="B52" s="321"/>
      <c r="C52" s="322">
        <v>910613</v>
      </c>
      <c r="D52" s="323" t="s">
        <v>116</v>
      </c>
      <c r="E52" s="324" t="s">
        <v>54</v>
      </c>
      <c r="F52" s="325" t="s">
        <v>95</v>
      </c>
      <c r="G52" s="326">
        <v>2</v>
      </c>
      <c r="H52" s="313" t="s">
        <v>51</v>
      </c>
      <c r="I52" s="329">
        <v>169</v>
      </c>
      <c r="J52" s="190"/>
      <c r="K52" s="147"/>
      <c r="L52" s="191"/>
      <c r="M52" s="192"/>
      <c r="N52" s="176"/>
      <c r="O52" s="193"/>
      <c r="P52" s="194"/>
      <c r="Q52" s="195"/>
      <c r="R52" s="196"/>
      <c r="S52" s="197"/>
      <c r="T52" s="3"/>
      <c r="U52" s="3"/>
      <c r="V52" s="3"/>
      <c r="W52" s="3"/>
      <c r="X52" s="3"/>
      <c r="Y52" s="3"/>
      <c r="Z52" s="111">
        <f t="shared" si="4"/>
        <v>0</v>
      </c>
      <c r="AA52" s="3"/>
      <c r="AB52" s="26">
        <v>2.1</v>
      </c>
      <c r="AC52" s="26">
        <f>SUM(J52:S52)*AB52</f>
        <v>0</v>
      </c>
      <c r="AD52" s="79"/>
      <c r="AE52" s="5"/>
      <c r="AF52" s="4"/>
      <c r="AG52" s="4"/>
      <c r="AH52" s="4"/>
      <c r="AI52" s="55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</row>
    <row r="53" spans="1:49" ht="100.05" customHeight="1">
      <c r="A53" s="281"/>
      <c r="B53" s="321"/>
      <c r="C53" s="322">
        <v>910614</v>
      </c>
      <c r="D53" s="323" t="s">
        <v>117</v>
      </c>
      <c r="E53" s="324" t="s">
        <v>62</v>
      </c>
      <c r="F53" s="325" t="s">
        <v>64</v>
      </c>
      <c r="G53" s="326">
        <v>2</v>
      </c>
      <c r="H53" s="313" t="s">
        <v>51</v>
      </c>
      <c r="I53" s="329">
        <v>105</v>
      </c>
      <c r="J53" s="190"/>
      <c r="K53" s="147"/>
      <c r="L53" s="191"/>
      <c r="M53" s="192"/>
      <c r="N53" s="176"/>
      <c r="O53" s="193"/>
      <c r="P53" s="194"/>
      <c r="Q53" s="195"/>
      <c r="R53" s="196"/>
      <c r="S53" s="197"/>
      <c r="T53" s="3"/>
      <c r="U53" s="3"/>
      <c r="V53" s="70" t="s">
        <v>52</v>
      </c>
      <c r="W53" s="3"/>
      <c r="X53" s="3"/>
      <c r="Y53" s="3"/>
      <c r="Z53" s="111">
        <f t="shared" si="4"/>
        <v>0</v>
      </c>
      <c r="AA53" s="3"/>
      <c r="AB53" s="26">
        <v>2</v>
      </c>
      <c r="AC53" s="26">
        <f>SUM(J53:S53)*AB53</f>
        <v>0</v>
      </c>
      <c r="AD53" s="79"/>
      <c r="AE53" s="5"/>
      <c r="AF53" s="4"/>
      <c r="AG53" s="4"/>
      <c r="AH53" s="4"/>
      <c r="AI53" s="55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</row>
    <row r="54" spans="1:49" ht="100.05" customHeight="1">
      <c r="A54" s="281"/>
      <c r="B54" s="321"/>
      <c r="C54" s="322">
        <v>910615</v>
      </c>
      <c r="D54" s="323" t="s">
        <v>118</v>
      </c>
      <c r="E54" s="324" t="s">
        <v>62</v>
      </c>
      <c r="F54" s="325" t="s">
        <v>64</v>
      </c>
      <c r="G54" s="326">
        <v>2</v>
      </c>
      <c r="H54" s="313" t="s">
        <v>51</v>
      </c>
      <c r="I54" s="329">
        <v>105</v>
      </c>
      <c r="J54" s="190"/>
      <c r="K54" s="147"/>
      <c r="L54" s="191"/>
      <c r="M54" s="192"/>
      <c r="N54" s="176"/>
      <c r="O54" s="193"/>
      <c r="P54" s="194"/>
      <c r="Q54" s="195"/>
      <c r="R54" s="196"/>
      <c r="S54" s="197"/>
      <c r="T54" s="3"/>
      <c r="U54" s="3"/>
      <c r="V54" s="70" t="s">
        <v>52</v>
      </c>
      <c r="W54" s="3"/>
      <c r="X54" s="3"/>
      <c r="Y54" s="3"/>
      <c r="Z54" s="111">
        <f t="shared" si="4"/>
        <v>0</v>
      </c>
      <c r="AA54" s="3"/>
      <c r="AB54" s="26">
        <v>2</v>
      </c>
      <c r="AC54" s="26">
        <f>SUM(J54:S54)*AB54</f>
        <v>0</v>
      </c>
      <c r="AD54" s="79"/>
      <c r="AE54" s="5"/>
      <c r="AF54" s="4"/>
      <c r="AG54" s="4"/>
      <c r="AH54" s="4"/>
      <c r="AI54" s="55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</row>
    <row r="55" spans="1:49" ht="100.05" customHeight="1">
      <c r="A55" s="281"/>
      <c r="B55" s="321"/>
      <c r="C55" s="322">
        <v>910616</v>
      </c>
      <c r="D55" s="323" t="s">
        <v>119</v>
      </c>
      <c r="E55" s="324" t="s">
        <v>62</v>
      </c>
      <c r="F55" s="325" t="s">
        <v>64</v>
      </c>
      <c r="G55" s="326">
        <v>2</v>
      </c>
      <c r="H55" s="313" t="s">
        <v>51</v>
      </c>
      <c r="I55" s="329">
        <v>106</v>
      </c>
      <c r="J55" s="190"/>
      <c r="K55" s="147"/>
      <c r="L55" s="191"/>
      <c r="M55" s="192"/>
      <c r="N55" s="176"/>
      <c r="O55" s="193"/>
      <c r="P55" s="194"/>
      <c r="Q55" s="195"/>
      <c r="R55" s="196"/>
      <c r="S55" s="197"/>
      <c r="T55" s="3"/>
      <c r="U55" s="3"/>
      <c r="V55" s="70" t="s">
        <v>52</v>
      </c>
      <c r="W55" s="3"/>
      <c r="X55" s="3"/>
      <c r="Y55" s="3"/>
      <c r="Z55" s="111">
        <f t="shared" si="4"/>
        <v>0</v>
      </c>
      <c r="AA55" s="3"/>
      <c r="AB55" s="26">
        <v>2</v>
      </c>
      <c r="AC55" s="26">
        <f t="shared" ref="AC55:AC56" si="5">SUM(J55:S55)*AB55</f>
        <v>0</v>
      </c>
      <c r="AD55" s="79"/>
      <c r="AE55" s="5"/>
      <c r="AF55" s="4"/>
      <c r="AG55" s="4"/>
      <c r="AH55" s="4"/>
      <c r="AI55" s="55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</row>
    <row r="56" spans="1:49" ht="100.05" customHeight="1">
      <c r="A56" s="265"/>
      <c r="B56" s="321"/>
      <c r="C56" s="322">
        <v>910601</v>
      </c>
      <c r="D56" s="323" t="s">
        <v>120</v>
      </c>
      <c r="E56" s="324" t="s">
        <v>62</v>
      </c>
      <c r="F56" s="325" t="s">
        <v>64</v>
      </c>
      <c r="G56" s="326">
        <v>2</v>
      </c>
      <c r="H56" s="313" t="s">
        <v>51</v>
      </c>
      <c r="I56" s="328">
        <v>94</v>
      </c>
      <c r="J56" s="190"/>
      <c r="K56" s="147"/>
      <c r="L56" s="191"/>
      <c r="M56" s="192"/>
      <c r="N56" s="176"/>
      <c r="O56" s="193"/>
      <c r="P56" s="194"/>
      <c r="Q56" s="195"/>
      <c r="R56" s="196"/>
      <c r="S56" s="197"/>
      <c r="T56" s="3"/>
      <c r="U56" s="3"/>
      <c r="V56" s="3"/>
      <c r="W56" s="3"/>
      <c r="X56" s="3"/>
      <c r="Y56" s="3"/>
      <c r="Z56" s="111">
        <f t="shared" si="4"/>
        <v>0</v>
      </c>
      <c r="AA56" s="3"/>
      <c r="AB56" s="26">
        <v>1.48</v>
      </c>
      <c r="AC56" s="26">
        <f t="shared" si="5"/>
        <v>0</v>
      </c>
      <c r="AD56" s="79"/>
      <c r="AE56" s="5"/>
      <c r="AF56" s="4"/>
      <c r="AG56" s="4"/>
      <c r="AH56" s="4"/>
      <c r="AI56" s="55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</row>
    <row r="57" spans="1:49" ht="100.05" customHeight="1">
      <c r="A57" s="265"/>
      <c r="B57" s="321"/>
      <c r="C57" s="322">
        <v>910602</v>
      </c>
      <c r="D57" s="323" t="s">
        <v>121</v>
      </c>
      <c r="E57" s="324" t="s">
        <v>54</v>
      </c>
      <c r="F57" s="325" t="s">
        <v>64</v>
      </c>
      <c r="G57" s="326">
        <v>2</v>
      </c>
      <c r="H57" s="313" t="s">
        <v>51</v>
      </c>
      <c r="I57" s="330">
        <v>96</v>
      </c>
      <c r="J57" s="198"/>
      <c r="K57" s="138"/>
      <c r="L57" s="199"/>
      <c r="M57" s="200"/>
      <c r="N57" s="175"/>
      <c r="O57" s="201"/>
      <c r="P57" s="202"/>
      <c r="Q57" s="203"/>
      <c r="R57" s="204"/>
      <c r="S57" s="205"/>
      <c r="T57" s="3"/>
      <c r="U57" s="3"/>
      <c r="V57" s="3"/>
      <c r="W57" s="3"/>
      <c r="X57" s="3"/>
      <c r="Y57" s="3"/>
      <c r="Z57" s="111">
        <f t="shared" si="4"/>
        <v>0</v>
      </c>
      <c r="AA57" s="3"/>
      <c r="AB57" s="26">
        <v>1.47</v>
      </c>
      <c r="AC57" s="26">
        <f>SUM(J57:S57)*AB57</f>
        <v>0</v>
      </c>
      <c r="AD57" s="79"/>
      <c r="AE57" s="5"/>
      <c r="AF57" s="4"/>
      <c r="AG57" s="4"/>
      <c r="AH57" s="4"/>
      <c r="AI57" s="55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</row>
    <row r="58" spans="1:49" ht="100.05" customHeight="1">
      <c r="A58" s="265"/>
      <c r="B58" s="321"/>
      <c r="C58" s="322">
        <v>910603</v>
      </c>
      <c r="D58" s="323" t="s">
        <v>122</v>
      </c>
      <c r="E58" s="324" t="s">
        <v>58</v>
      </c>
      <c r="F58" s="325" t="s">
        <v>64</v>
      </c>
      <c r="G58" s="325">
        <v>2</v>
      </c>
      <c r="H58" s="313" t="s">
        <v>51</v>
      </c>
      <c r="I58" s="330">
        <v>99</v>
      </c>
      <c r="J58" s="198"/>
      <c r="K58" s="138"/>
      <c r="L58" s="199"/>
      <c r="M58" s="200"/>
      <c r="N58" s="175"/>
      <c r="O58" s="201"/>
      <c r="P58" s="202"/>
      <c r="Q58" s="203"/>
      <c r="R58" s="204"/>
      <c r="S58" s="205"/>
      <c r="T58" s="3"/>
      <c r="U58" s="3"/>
      <c r="V58" s="3"/>
      <c r="W58" s="3"/>
      <c r="X58" s="3"/>
      <c r="Y58" s="3"/>
      <c r="Z58" s="111">
        <f t="shared" si="4"/>
        <v>0</v>
      </c>
      <c r="AA58" s="3"/>
      <c r="AB58" s="26">
        <v>1.52</v>
      </c>
      <c r="AC58" s="26">
        <f>SUM(J58:S58)*AB58</f>
        <v>0</v>
      </c>
      <c r="AD58" s="79"/>
      <c r="AE58" s="5"/>
      <c r="AF58" s="4"/>
      <c r="AG58" s="4"/>
      <c r="AH58" s="4"/>
      <c r="AI58" s="55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</row>
    <row r="59" spans="1:49" ht="100.05" customHeight="1">
      <c r="A59" s="281"/>
      <c r="B59" s="321"/>
      <c r="C59" s="322">
        <v>910617</v>
      </c>
      <c r="D59" s="323" t="s">
        <v>123</v>
      </c>
      <c r="E59" s="324" t="s">
        <v>62</v>
      </c>
      <c r="F59" s="325" t="s">
        <v>71</v>
      </c>
      <c r="G59" s="326">
        <v>2</v>
      </c>
      <c r="H59" s="313" t="s">
        <v>51</v>
      </c>
      <c r="I59" s="330">
        <v>55</v>
      </c>
      <c r="J59" s="190"/>
      <c r="K59" s="147"/>
      <c r="L59" s="191"/>
      <c r="M59" s="192"/>
      <c r="N59" s="176"/>
      <c r="O59" s="193"/>
      <c r="P59" s="194"/>
      <c r="Q59" s="195"/>
      <c r="R59" s="196"/>
      <c r="S59" s="197"/>
      <c r="T59" s="3"/>
      <c r="U59" s="3"/>
      <c r="V59" s="70" t="s">
        <v>52</v>
      </c>
      <c r="W59" s="3"/>
      <c r="X59" s="3"/>
      <c r="Y59" s="3"/>
      <c r="Z59" s="111">
        <f t="shared" si="4"/>
        <v>0</v>
      </c>
      <c r="AA59" s="3"/>
      <c r="AB59" s="26">
        <v>0.8</v>
      </c>
      <c r="AC59" s="26">
        <f>SUM(J59:S59)*AB59</f>
        <v>0</v>
      </c>
      <c r="AD59" s="79"/>
      <c r="AE59" s="5"/>
      <c r="AF59" s="4"/>
      <c r="AG59" s="4"/>
      <c r="AH59" s="4"/>
      <c r="AI59" s="55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</row>
    <row r="60" spans="1:49" ht="100.05" customHeight="1">
      <c r="A60" s="281"/>
      <c r="B60" s="321"/>
      <c r="C60" s="322">
        <v>910618</v>
      </c>
      <c r="D60" s="323" t="s">
        <v>124</v>
      </c>
      <c r="E60" s="324" t="s">
        <v>62</v>
      </c>
      <c r="F60" s="325" t="s">
        <v>71</v>
      </c>
      <c r="G60" s="326">
        <v>2</v>
      </c>
      <c r="H60" s="313" t="s">
        <v>51</v>
      </c>
      <c r="I60" s="330">
        <v>62</v>
      </c>
      <c r="J60" s="190"/>
      <c r="K60" s="147"/>
      <c r="L60" s="191"/>
      <c r="M60" s="192"/>
      <c r="N60" s="176"/>
      <c r="O60" s="193"/>
      <c r="P60" s="194"/>
      <c r="Q60" s="195"/>
      <c r="R60" s="196"/>
      <c r="S60" s="197"/>
      <c r="T60" s="3"/>
      <c r="U60" s="3"/>
      <c r="V60" s="70" t="s">
        <v>52</v>
      </c>
      <c r="W60" s="3"/>
      <c r="X60" s="3"/>
      <c r="Y60" s="3"/>
      <c r="Z60" s="111">
        <f t="shared" si="4"/>
        <v>0</v>
      </c>
      <c r="AA60" s="3"/>
      <c r="AB60" s="26">
        <v>0.8</v>
      </c>
      <c r="AC60" s="26">
        <f>SUM(J60:S60)*AB60</f>
        <v>0</v>
      </c>
      <c r="AD60" s="79"/>
      <c r="AE60" s="5"/>
      <c r="AF60" s="4"/>
      <c r="AG60" s="4"/>
      <c r="AH60" s="4"/>
      <c r="AI60" s="55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</row>
    <row r="61" spans="1:49" ht="100.05" customHeight="1">
      <c r="A61" s="281"/>
      <c r="B61" s="321"/>
      <c r="C61" s="322">
        <v>910619</v>
      </c>
      <c r="D61" s="323" t="s">
        <v>125</v>
      </c>
      <c r="E61" s="324" t="s">
        <v>62</v>
      </c>
      <c r="F61" s="325" t="s">
        <v>71</v>
      </c>
      <c r="G61" s="326">
        <v>2</v>
      </c>
      <c r="H61" s="313" t="s">
        <v>51</v>
      </c>
      <c r="I61" s="330">
        <v>62</v>
      </c>
      <c r="J61" s="198"/>
      <c r="K61" s="138"/>
      <c r="L61" s="199"/>
      <c r="M61" s="200"/>
      <c r="N61" s="175"/>
      <c r="O61" s="201"/>
      <c r="P61" s="202"/>
      <c r="Q61" s="203"/>
      <c r="R61" s="204"/>
      <c r="S61" s="205"/>
      <c r="T61" s="3"/>
      <c r="U61" s="3"/>
      <c r="V61" s="70" t="s">
        <v>52</v>
      </c>
      <c r="W61" s="3"/>
      <c r="X61" s="3"/>
      <c r="Y61" s="3"/>
      <c r="Z61" s="111">
        <f t="shared" si="4"/>
        <v>0</v>
      </c>
      <c r="AA61" s="3"/>
      <c r="AB61" s="26">
        <v>0.8</v>
      </c>
      <c r="AC61" s="26">
        <f>SUM(J61:S61)*AB61</f>
        <v>0</v>
      </c>
      <c r="AD61" s="79"/>
      <c r="AE61" s="5"/>
      <c r="AF61" s="4"/>
      <c r="AG61" s="4"/>
      <c r="AH61" s="4"/>
      <c r="AI61" s="55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</row>
    <row r="62" spans="1:49" ht="100.05" customHeight="1">
      <c r="A62" s="265"/>
      <c r="B62" s="321"/>
      <c r="C62" s="322">
        <v>910604</v>
      </c>
      <c r="D62" s="323" t="s">
        <v>126</v>
      </c>
      <c r="E62" s="324" t="s">
        <v>62</v>
      </c>
      <c r="F62" s="325" t="s">
        <v>71</v>
      </c>
      <c r="G62" s="326">
        <v>2</v>
      </c>
      <c r="H62" s="313" t="s">
        <v>51</v>
      </c>
      <c r="I62" s="330">
        <v>56</v>
      </c>
      <c r="J62" s="198"/>
      <c r="K62" s="138"/>
      <c r="L62" s="199"/>
      <c r="M62" s="200"/>
      <c r="N62" s="175"/>
      <c r="O62" s="201"/>
      <c r="P62" s="202"/>
      <c r="Q62" s="203"/>
      <c r="R62" s="204"/>
      <c r="S62" s="205"/>
      <c r="T62" s="3"/>
      <c r="U62" s="3"/>
      <c r="V62" s="3"/>
      <c r="W62" s="3"/>
      <c r="X62" s="3"/>
      <c r="Y62" s="3"/>
      <c r="Z62" s="111">
        <f t="shared" si="4"/>
        <v>0</v>
      </c>
      <c r="AA62" s="3"/>
      <c r="AB62" s="26">
        <v>0.6</v>
      </c>
      <c r="AC62" s="26">
        <f t="shared" ref="AC62:AC68" si="6">SUM(J62:S62)*AB62</f>
        <v>0</v>
      </c>
      <c r="AD62" s="79"/>
      <c r="AE62" s="5"/>
      <c r="AF62" s="4"/>
      <c r="AG62" s="4"/>
      <c r="AH62" s="4"/>
      <c r="AI62" s="55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</row>
    <row r="63" spans="1:49" ht="100.05" customHeight="1">
      <c r="A63" s="265"/>
      <c r="B63" s="321"/>
      <c r="C63" s="322">
        <v>910605</v>
      </c>
      <c r="D63" s="323" t="s">
        <v>127</v>
      </c>
      <c r="E63" s="324" t="s">
        <v>54</v>
      </c>
      <c r="F63" s="325" t="s">
        <v>71</v>
      </c>
      <c r="G63" s="326">
        <v>2</v>
      </c>
      <c r="H63" s="313" t="s">
        <v>51</v>
      </c>
      <c r="I63" s="330">
        <v>62</v>
      </c>
      <c r="J63" s="198"/>
      <c r="K63" s="138"/>
      <c r="L63" s="199"/>
      <c r="M63" s="200"/>
      <c r="N63" s="175"/>
      <c r="O63" s="201"/>
      <c r="P63" s="202"/>
      <c r="Q63" s="203"/>
      <c r="R63" s="204"/>
      <c r="S63" s="205"/>
      <c r="T63" s="3"/>
      <c r="U63" s="3"/>
      <c r="V63" s="3"/>
      <c r="W63" s="3"/>
      <c r="X63" s="3"/>
      <c r="Y63" s="3"/>
      <c r="Z63" s="111">
        <f t="shared" si="4"/>
        <v>0</v>
      </c>
      <c r="AA63" s="3"/>
      <c r="AB63" s="26">
        <v>0.69</v>
      </c>
      <c r="AC63" s="26">
        <f t="shared" si="6"/>
        <v>0</v>
      </c>
      <c r="AD63" s="79"/>
      <c r="AE63" s="5"/>
      <c r="AF63" s="4"/>
      <c r="AG63" s="4"/>
      <c r="AH63" s="4"/>
      <c r="AI63" s="55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</row>
    <row r="64" spans="1:49" ht="100.05" customHeight="1">
      <c r="A64" s="265"/>
      <c r="B64" s="321"/>
      <c r="C64" s="322">
        <v>910606</v>
      </c>
      <c r="D64" s="323" t="s">
        <v>128</v>
      </c>
      <c r="E64" s="324" t="s">
        <v>58</v>
      </c>
      <c r="F64" s="325" t="s">
        <v>71</v>
      </c>
      <c r="G64" s="326">
        <v>2</v>
      </c>
      <c r="H64" s="313" t="s">
        <v>51</v>
      </c>
      <c r="I64" s="330">
        <v>62</v>
      </c>
      <c r="J64" s="206"/>
      <c r="K64" s="149"/>
      <c r="L64" s="207"/>
      <c r="M64" s="208"/>
      <c r="N64" s="178"/>
      <c r="O64" s="179"/>
      <c r="P64" s="209"/>
      <c r="Q64" s="210"/>
      <c r="R64" s="211"/>
      <c r="S64" s="212"/>
      <c r="T64" s="3"/>
      <c r="U64" s="3"/>
      <c r="V64" s="3"/>
      <c r="W64" s="3"/>
      <c r="X64" s="3"/>
      <c r="Y64" s="3"/>
      <c r="Z64" s="111">
        <f t="shared" si="4"/>
        <v>0</v>
      </c>
      <c r="AA64" s="3"/>
      <c r="AB64" s="26">
        <v>0.62</v>
      </c>
      <c r="AC64" s="26">
        <f t="shared" si="6"/>
        <v>0</v>
      </c>
      <c r="AD64" s="79"/>
      <c r="AE64" s="5"/>
      <c r="AF64" s="4"/>
      <c r="AG64" s="4"/>
      <c r="AH64" s="4"/>
      <c r="AI64" s="55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</row>
    <row r="65" spans="1:48" ht="100.05" customHeight="1">
      <c r="A65" s="265"/>
      <c r="B65" s="321"/>
      <c r="C65" s="322">
        <v>910607</v>
      </c>
      <c r="D65" s="323" t="s">
        <v>129</v>
      </c>
      <c r="E65" s="324" t="s">
        <v>62</v>
      </c>
      <c r="F65" s="325" t="s">
        <v>71</v>
      </c>
      <c r="G65" s="326">
        <v>6</v>
      </c>
      <c r="H65" s="313" t="s">
        <v>51</v>
      </c>
      <c r="I65" s="330">
        <v>97</v>
      </c>
      <c r="J65" s="198"/>
      <c r="K65" s="138"/>
      <c r="L65" s="199"/>
      <c r="M65" s="200"/>
      <c r="N65" s="175"/>
      <c r="O65" s="201"/>
      <c r="P65" s="202"/>
      <c r="Q65" s="203"/>
      <c r="R65" s="204"/>
      <c r="S65" s="205"/>
      <c r="T65" s="3"/>
      <c r="U65" s="3"/>
      <c r="V65" s="3"/>
      <c r="W65" s="3"/>
      <c r="X65" s="3"/>
      <c r="Y65" s="3"/>
      <c r="Z65" s="111">
        <f t="shared" si="4"/>
        <v>0</v>
      </c>
      <c r="AA65" s="3"/>
      <c r="AB65" s="26">
        <v>1.9</v>
      </c>
      <c r="AC65" s="26">
        <f t="shared" si="6"/>
        <v>0</v>
      </c>
      <c r="AD65" s="79"/>
      <c r="AE65" s="5"/>
      <c r="AF65" s="4"/>
      <c r="AG65" s="4"/>
      <c r="AH65" s="4"/>
      <c r="AI65" s="55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</row>
    <row r="66" spans="1:48" ht="100.05" customHeight="1">
      <c r="A66" s="265"/>
      <c r="B66" s="321"/>
      <c r="C66" s="322">
        <v>910608</v>
      </c>
      <c r="D66" s="323" t="s">
        <v>130</v>
      </c>
      <c r="E66" s="324" t="s">
        <v>62</v>
      </c>
      <c r="F66" s="325" t="s">
        <v>71</v>
      </c>
      <c r="G66" s="326">
        <v>6</v>
      </c>
      <c r="H66" s="313" t="s">
        <v>51</v>
      </c>
      <c r="I66" s="330">
        <v>91</v>
      </c>
      <c r="J66" s="206"/>
      <c r="K66" s="138"/>
      <c r="L66" s="199"/>
      <c r="M66" s="200"/>
      <c r="N66" s="178"/>
      <c r="O66" s="179"/>
      <c r="P66" s="202"/>
      <c r="Q66" s="203"/>
      <c r="R66" s="204"/>
      <c r="S66" s="205"/>
      <c r="T66" s="3"/>
      <c r="U66" s="3"/>
      <c r="V66" s="3"/>
      <c r="W66" s="3"/>
      <c r="X66" s="3"/>
      <c r="Y66" s="3"/>
      <c r="Z66" s="111">
        <f t="shared" si="4"/>
        <v>0</v>
      </c>
      <c r="AA66" s="3"/>
      <c r="AB66" s="26">
        <v>1.3</v>
      </c>
      <c r="AC66" s="26">
        <f t="shared" si="6"/>
        <v>0</v>
      </c>
      <c r="AD66" s="79"/>
      <c r="AE66" s="5"/>
      <c r="AF66" s="4"/>
      <c r="AG66" s="4"/>
      <c r="AH66" s="4"/>
      <c r="AI66" s="55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</row>
    <row r="67" spans="1:48" ht="100.05" customHeight="1">
      <c r="A67" s="265"/>
      <c r="B67" s="321"/>
      <c r="C67" s="322">
        <v>910609</v>
      </c>
      <c r="D67" s="323" t="s">
        <v>131</v>
      </c>
      <c r="E67" s="324" t="s">
        <v>62</v>
      </c>
      <c r="F67" s="325" t="s">
        <v>77</v>
      </c>
      <c r="G67" s="326">
        <v>6</v>
      </c>
      <c r="H67" s="313" t="s">
        <v>51</v>
      </c>
      <c r="I67" s="330">
        <v>67</v>
      </c>
      <c r="J67" s="198"/>
      <c r="K67" s="138"/>
      <c r="L67" s="199"/>
      <c r="M67" s="200"/>
      <c r="N67" s="175"/>
      <c r="O67" s="201"/>
      <c r="P67" s="202"/>
      <c r="Q67" s="203"/>
      <c r="R67" s="204"/>
      <c r="S67" s="205"/>
      <c r="T67" s="3"/>
      <c r="U67" s="3"/>
      <c r="V67" s="3"/>
      <c r="W67" s="3"/>
      <c r="X67" s="3"/>
      <c r="Y67" s="3"/>
      <c r="Z67" s="111">
        <f t="shared" si="4"/>
        <v>0</v>
      </c>
      <c r="AA67" s="3"/>
      <c r="AB67" s="26">
        <v>0.52</v>
      </c>
      <c r="AC67" s="26">
        <f t="shared" si="6"/>
        <v>0</v>
      </c>
      <c r="AD67" s="79"/>
      <c r="AE67" s="5"/>
      <c r="AF67" s="4"/>
      <c r="AG67" s="4"/>
      <c r="AH67" s="4"/>
      <c r="AI67" s="55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</row>
    <row r="68" spans="1:48" ht="100.05" customHeight="1">
      <c r="A68" s="281"/>
      <c r="B68" s="321"/>
      <c r="C68" s="322">
        <v>910620</v>
      </c>
      <c r="D68" s="323" t="s">
        <v>132</v>
      </c>
      <c r="E68" s="324" t="s">
        <v>62</v>
      </c>
      <c r="F68" s="325" t="s">
        <v>77</v>
      </c>
      <c r="G68" s="326">
        <v>6</v>
      </c>
      <c r="H68" s="313" t="s">
        <v>81</v>
      </c>
      <c r="I68" s="330">
        <v>67</v>
      </c>
      <c r="J68" s="198"/>
      <c r="K68" s="149"/>
      <c r="L68" s="207"/>
      <c r="M68" s="208"/>
      <c r="N68" s="178"/>
      <c r="O68" s="201"/>
      <c r="P68" s="209"/>
      <c r="Q68" s="210"/>
      <c r="R68" s="211"/>
      <c r="S68" s="212"/>
      <c r="T68" s="3"/>
      <c r="U68" s="3"/>
      <c r="V68" s="70" t="s">
        <v>52</v>
      </c>
      <c r="W68" s="3"/>
      <c r="X68" s="3"/>
      <c r="Y68" s="3"/>
      <c r="Z68" s="111">
        <f t="shared" si="4"/>
        <v>0</v>
      </c>
      <c r="AA68" s="3"/>
      <c r="AB68" s="26">
        <v>0.5</v>
      </c>
      <c r="AC68" s="26">
        <f t="shared" si="6"/>
        <v>0</v>
      </c>
      <c r="AD68" s="79"/>
      <c r="AE68" s="5"/>
      <c r="AF68" s="4"/>
      <c r="AG68" s="4"/>
      <c r="AH68" s="4"/>
      <c r="AI68" s="55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</row>
    <row r="69" spans="1:48" ht="100.05" customHeight="1">
      <c r="A69" s="265"/>
      <c r="B69" s="321"/>
      <c r="C69" s="322">
        <v>910610</v>
      </c>
      <c r="D69" s="323" t="s">
        <v>133</v>
      </c>
      <c r="E69" s="324" t="s">
        <v>62</v>
      </c>
      <c r="F69" s="325" t="s">
        <v>80</v>
      </c>
      <c r="G69" s="326">
        <v>8</v>
      </c>
      <c r="H69" s="331" t="s">
        <v>86</v>
      </c>
      <c r="I69" s="330">
        <v>50</v>
      </c>
      <c r="J69" s="198"/>
      <c r="K69" s="138"/>
      <c r="L69" s="199"/>
      <c r="M69" s="200"/>
      <c r="N69" s="175"/>
      <c r="O69" s="201"/>
      <c r="P69" s="202"/>
      <c r="Q69" s="203"/>
      <c r="R69" s="204"/>
      <c r="S69" s="205"/>
      <c r="T69" s="3"/>
      <c r="U69" s="3"/>
      <c r="V69" s="3"/>
      <c r="W69" s="3"/>
      <c r="X69" s="3"/>
      <c r="Y69" s="3"/>
      <c r="Z69" s="111">
        <f t="shared" si="4"/>
        <v>0</v>
      </c>
      <c r="AA69" s="3"/>
      <c r="AB69" s="26">
        <v>0.43</v>
      </c>
      <c r="AC69" s="26">
        <f>SUM(J69:S69)*AB69</f>
        <v>0</v>
      </c>
      <c r="AD69" s="79"/>
      <c r="AE69" s="5"/>
      <c r="AF69" s="4"/>
      <c r="AG69" s="4"/>
      <c r="AH69" s="4"/>
      <c r="AI69" s="55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</row>
    <row r="70" spans="1:48" ht="100.05" customHeight="1">
      <c r="A70" s="281"/>
      <c r="B70" s="321"/>
      <c r="C70" s="322">
        <v>910621</v>
      </c>
      <c r="D70" s="323" t="s">
        <v>134</v>
      </c>
      <c r="E70" s="324" t="s">
        <v>62</v>
      </c>
      <c r="F70" s="325" t="s">
        <v>80</v>
      </c>
      <c r="G70" s="326">
        <v>8</v>
      </c>
      <c r="H70" s="331" t="s">
        <v>81</v>
      </c>
      <c r="I70" s="330">
        <v>44</v>
      </c>
      <c r="J70" s="198"/>
      <c r="K70" s="138"/>
      <c r="L70" s="199"/>
      <c r="M70" s="200"/>
      <c r="N70" s="175"/>
      <c r="O70" s="201"/>
      <c r="P70" s="202"/>
      <c r="Q70" s="203"/>
      <c r="R70" s="204"/>
      <c r="S70" s="205"/>
      <c r="T70" s="3"/>
      <c r="U70" s="3"/>
      <c r="V70" s="70" t="s">
        <v>52</v>
      </c>
      <c r="W70" s="3"/>
      <c r="X70" s="3"/>
      <c r="Y70" s="3"/>
      <c r="Z70" s="111">
        <f t="shared" si="4"/>
        <v>0</v>
      </c>
      <c r="AA70" s="3"/>
      <c r="AB70" s="26">
        <v>0.3</v>
      </c>
      <c r="AC70" s="26">
        <f>SUM(J70:S70)*AB70</f>
        <v>0</v>
      </c>
      <c r="AD70" s="79"/>
      <c r="AE70" s="5"/>
      <c r="AF70" s="4"/>
      <c r="AG70" s="4"/>
      <c r="AH70" s="4"/>
      <c r="AI70" s="55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</row>
    <row r="71" spans="1:48" ht="100.05" customHeight="1">
      <c r="A71" s="265"/>
      <c r="B71" s="321"/>
      <c r="C71" s="322">
        <v>910694</v>
      </c>
      <c r="D71" s="323" t="s">
        <v>135</v>
      </c>
      <c r="E71" s="324" t="s">
        <v>136</v>
      </c>
      <c r="F71" s="325" t="s">
        <v>50</v>
      </c>
      <c r="G71" s="326">
        <f>SUM(G69,G67,G66,G65,G64,G63,G62,G58,G57,G56,G52,G51,G50,G68,G70)</f>
        <v>58</v>
      </c>
      <c r="H71" s="332" t="s">
        <v>137</v>
      </c>
      <c r="I71" s="330">
        <f>SUM(I69,I67,I66,I65,I64,I63,I62,I58,I57,I56,I52,I51,I50,I68,I70)</f>
        <v>1382</v>
      </c>
      <c r="J71" s="198"/>
      <c r="K71" s="138"/>
      <c r="L71" s="199"/>
      <c r="M71" s="200"/>
      <c r="N71" s="175"/>
      <c r="O71" s="201"/>
      <c r="P71" s="202"/>
      <c r="Q71" s="203"/>
      <c r="R71" s="204"/>
      <c r="S71" s="205"/>
      <c r="T71" s="3"/>
      <c r="U71" s="3"/>
      <c r="V71" s="3"/>
      <c r="W71" s="3"/>
      <c r="X71" s="3"/>
      <c r="Y71" s="3"/>
      <c r="Z71" s="111">
        <f t="shared" si="4"/>
        <v>0</v>
      </c>
      <c r="AA71" s="3"/>
      <c r="AB71" s="26">
        <v>17.54</v>
      </c>
      <c r="AC71" s="26">
        <f>SUM(J71:S71)*AB71</f>
        <v>0</v>
      </c>
      <c r="AD71" s="79"/>
      <c r="AE71" s="5"/>
      <c r="AF71" s="4"/>
      <c r="AG71" s="4"/>
      <c r="AH71" s="4"/>
      <c r="AI71" s="55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</row>
    <row r="72" spans="1:48" ht="100.05" customHeight="1">
      <c r="A72" s="265"/>
      <c r="B72" s="321"/>
      <c r="C72" s="322">
        <v>910695</v>
      </c>
      <c r="D72" s="323" t="s">
        <v>138</v>
      </c>
      <c r="E72" s="324" t="s">
        <v>89</v>
      </c>
      <c r="F72" s="325" t="s">
        <v>50</v>
      </c>
      <c r="G72" s="326">
        <f>SUM(G70,G69,G68,G67,G66,G65,G62,G61,G60,G59,G56,G55,G54,G53,G50)</f>
        <v>58</v>
      </c>
      <c r="H72" s="332" t="s">
        <v>137</v>
      </c>
      <c r="I72" s="330">
        <f>SUM(I70,I69,I68,I67,I66,I65,I62,I61,I60,I59,I56,I55,I54,I53,I50)</f>
        <v>1223</v>
      </c>
      <c r="J72" s="198"/>
      <c r="K72" s="138"/>
      <c r="L72" s="199"/>
      <c r="M72" s="200"/>
      <c r="N72" s="175"/>
      <c r="O72" s="201"/>
      <c r="P72" s="202"/>
      <c r="Q72" s="203"/>
      <c r="R72" s="204"/>
      <c r="S72" s="205"/>
      <c r="T72" s="3"/>
      <c r="U72" s="3"/>
      <c r="V72" s="3"/>
      <c r="W72" s="3"/>
      <c r="X72" s="3"/>
      <c r="Y72" s="3"/>
      <c r="Z72" s="111">
        <f t="shared" si="4"/>
        <v>0</v>
      </c>
      <c r="AA72" s="3"/>
      <c r="AB72" s="26">
        <v>17.940000000000001</v>
      </c>
      <c r="AC72" s="26">
        <f>SUM(J72:S72)*AB72</f>
        <v>0</v>
      </c>
      <c r="AD72" s="79"/>
      <c r="AE72" s="5"/>
      <c r="AF72" s="4"/>
      <c r="AG72" s="4"/>
      <c r="AH72" s="4"/>
      <c r="AI72" s="55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</row>
    <row r="73" spans="1:48" ht="100.05" customHeight="1" thickBot="1">
      <c r="A73" s="265"/>
      <c r="B73" s="333"/>
      <c r="C73" s="334">
        <v>910693</v>
      </c>
      <c r="D73" s="335" t="s">
        <v>139</v>
      </c>
      <c r="E73" s="336" t="s">
        <v>110</v>
      </c>
      <c r="F73" s="337" t="s">
        <v>50</v>
      </c>
      <c r="G73" s="337">
        <f>SUM(G50:G70)</f>
        <v>70</v>
      </c>
      <c r="H73" s="338" t="s">
        <v>140</v>
      </c>
      <c r="I73" s="102">
        <f>SUM(I50:I70)</f>
        <v>1877</v>
      </c>
      <c r="J73" s="213"/>
      <c r="K73" s="128"/>
      <c r="L73" s="129"/>
      <c r="M73" s="130"/>
      <c r="N73" s="131"/>
      <c r="O73" s="214"/>
      <c r="P73" s="133"/>
      <c r="Q73" s="134"/>
      <c r="R73" s="135"/>
      <c r="S73" s="215"/>
      <c r="T73" s="11"/>
      <c r="U73" s="11"/>
      <c r="V73" s="11"/>
      <c r="W73" s="11"/>
      <c r="X73" s="11"/>
      <c r="Y73" s="11"/>
      <c r="Z73" s="113">
        <f t="shared" si="4"/>
        <v>0</v>
      </c>
      <c r="AA73" s="3"/>
      <c r="AB73" s="65">
        <f>SUM(AB50:AB72)</f>
        <v>61.42</v>
      </c>
      <c r="AC73" s="26">
        <f t="shared" ref="AC73:AC119" si="7">SUM(J73:S73)*AB73</f>
        <v>0</v>
      </c>
      <c r="AD73" s="79"/>
      <c r="AE73" s="5"/>
      <c r="AF73" s="4"/>
      <c r="AG73" s="4"/>
      <c r="AH73" s="4"/>
      <c r="AI73" s="55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</row>
    <row r="74" spans="1:48" ht="33" customHeight="1">
      <c r="A74" s="265"/>
      <c r="B74" s="339"/>
      <c r="C74" s="340">
        <v>910501</v>
      </c>
      <c r="D74" s="341" t="s">
        <v>141</v>
      </c>
      <c r="E74" s="342" t="s">
        <v>54</v>
      </c>
      <c r="F74" s="343" t="s">
        <v>142</v>
      </c>
      <c r="G74" s="344">
        <v>2</v>
      </c>
      <c r="H74" s="345" t="s">
        <v>51</v>
      </c>
      <c r="I74" s="346">
        <v>87</v>
      </c>
      <c r="J74" s="216"/>
      <c r="K74" s="147"/>
      <c r="L74" s="191"/>
      <c r="M74" s="192"/>
      <c r="N74" s="176"/>
      <c r="O74" s="193"/>
      <c r="P74" s="194"/>
      <c r="Q74" s="195"/>
      <c r="R74" s="196"/>
      <c r="S74" s="217"/>
      <c r="T74" s="3"/>
      <c r="U74" s="3"/>
      <c r="V74" s="3"/>
      <c r="W74" s="3"/>
      <c r="X74" s="3"/>
      <c r="Y74" s="3"/>
      <c r="Z74" s="114">
        <f t="shared" si="4"/>
        <v>0</v>
      </c>
      <c r="AA74" s="3"/>
      <c r="AB74" s="26">
        <v>1.25</v>
      </c>
      <c r="AC74" s="26">
        <f t="shared" si="7"/>
        <v>0</v>
      </c>
      <c r="AD74" s="79"/>
      <c r="AE74" s="5"/>
      <c r="AF74" s="4"/>
      <c r="AG74" s="4"/>
      <c r="AH74" s="4"/>
      <c r="AI74" s="55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</row>
    <row r="75" spans="1:48" ht="33" customHeight="1">
      <c r="A75" s="265"/>
      <c r="B75" s="347"/>
      <c r="C75" s="348">
        <v>910502</v>
      </c>
      <c r="D75" s="349" t="s">
        <v>143</v>
      </c>
      <c r="E75" s="350" t="s">
        <v>62</v>
      </c>
      <c r="F75" s="351" t="s">
        <v>71</v>
      </c>
      <c r="G75" s="351">
        <v>5</v>
      </c>
      <c r="H75" s="352" t="s">
        <v>51</v>
      </c>
      <c r="I75" s="346">
        <v>71</v>
      </c>
      <c r="J75" s="218"/>
      <c r="K75" s="138"/>
      <c r="L75" s="199"/>
      <c r="M75" s="200"/>
      <c r="N75" s="175"/>
      <c r="O75" s="201"/>
      <c r="P75" s="202"/>
      <c r="Q75" s="203"/>
      <c r="R75" s="204"/>
      <c r="S75" s="219"/>
      <c r="T75" s="3"/>
      <c r="U75" s="3"/>
      <c r="V75" s="3"/>
      <c r="W75" s="3"/>
      <c r="X75" s="3"/>
      <c r="Y75" s="3"/>
      <c r="Z75" s="115">
        <f t="shared" si="4"/>
        <v>0</v>
      </c>
      <c r="AA75" s="3"/>
      <c r="AB75" s="26">
        <v>1.67</v>
      </c>
      <c r="AC75" s="26">
        <f t="shared" si="7"/>
        <v>0</v>
      </c>
      <c r="AD75" s="79"/>
      <c r="AE75" s="5"/>
      <c r="AF75" s="4"/>
      <c r="AG75" s="4"/>
      <c r="AH75" s="4"/>
      <c r="AI75" s="55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</row>
    <row r="76" spans="1:48" ht="33" customHeight="1">
      <c r="A76" s="265"/>
      <c r="B76" s="347"/>
      <c r="C76" s="348">
        <v>910503</v>
      </c>
      <c r="D76" s="353" t="s">
        <v>144</v>
      </c>
      <c r="E76" s="351" t="s">
        <v>62</v>
      </c>
      <c r="F76" s="351" t="s">
        <v>71</v>
      </c>
      <c r="G76" s="351">
        <v>5</v>
      </c>
      <c r="H76" s="352" t="s">
        <v>51</v>
      </c>
      <c r="I76" s="346">
        <v>69</v>
      </c>
      <c r="J76" s="218"/>
      <c r="K76" s="138"/>
      <c r="L76" s="199"/>
      <c r="M76" s="200"/>
      <c r="N76" s="175"/>
      <c r="O76" s="201"/>
      <c r="P76" s="202"/>
      <c r="Q76" s="203"/>
      <c r="R76" s="204"/>
      <c r="S76" s="219"/>
      <c r="T76" s="3"/>
      <c r="U76" s="3"/>
      <c r="V76" s="3"/>
      <c r="W76" s="3"/>
      <c r="X76" s="3"/>
      <c r="Y76" s="3"/>
      <c r="Z76" s="115">
        <f t="shared" si="4"/>
        <v>0</v>
      </c>
      <c r="AA76" s="3"/>
      <c r="AB76" s="26">
        <v>0.8</v>
      </c>
      <c r="AC76" s="26">
        <f t="shared" si="7"/>
        <v>0</v>
      </c>
      <c r="AD76" s="79"/>
      <c r="AE76" s="5"/>
      <c r="AF76" s="4"/>
      <c r="AG76" s="4"/>
      <c r="AH76" s="4"/>
      <c r="AI76" s="55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</row>
    <row r="77" spans="1:48" ht="33" customHeight="1">
      <c r="A77" s="265"/>
      <c r="B77" s="347"/>
      <c r="C77" s="348">
        <v>910504</v>
      </c>
      <c r="D77" s="353" t="s">
        <v>145</v>
      </c>
      <c r="E77" s="354" t="s">
        <v>146</v>
      </c>
      <c r="F77" s="351" t="s">
        <v>147</v>
      </c>
      <c r="G77" s="351">
        <v>4</v>
      </c>
      <c r="H77" s="352" t="s">
        <v>51</v>
      </c>
      <c r="I77" s="346">
        <v>59</v>
      </c>
      <c r="J77" s="218"/>
      <c r="K77" s="138"/>
      <c r="L77" s="199"/>
      <c r="M77" s="200"/>
      <c r="N77" s="175"/>
      <c r="O77" s="201"/>
      <c r="P77" s="202"/>
      <c r="Q77" s="203"/>
      <c r="R77" s="204"/>
      <c r="S77" s="219"/>
      <c r="T77" s="3"/>
      <c r="U77" s="3"/>
      <c r="V77" s="3"/>
      <c r="W77" s="3"/>
      <c r="X77" s="3"/>
      <c r="Y77" s="3"/>
      <c r="Z77" s="115">
        <f t="shared" si="4"/>
        <v>0</v>
      </c>
      <c r="AA77" s="3"/>
      <c r="AB77" s="26">
        <v>0.99</v>
      </c>
      <c r="AC77" s="26">
        <f t="shared" si="7"/>
        <v>0</v>
      </c>
      <c r="AD77" s="79"/>
      <c r="AE77" s="5"/>
      <c r="AF77" s="4"/>
      <c r="AG77" s="4"/>
      <c r="AH77" s="4"/>
      <c r="AI77" s="55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</row>
    <row r="78" spans="1:48" ht="33" customHeight="1">
      <c r="A78" s="265"/>
      <c r="B78" s="347"/>
      <c r="C78" s="348">
        <v>910513</v>
      </c>
      <c r="D78" s="353" t="s">
        <v>148</v>
      </c>
      <c r="E78" s="354" t="s">
        <v>62</v>
      </c>
      <c r="F78" s="351" t="s">
        <v>147</v>
      </c>
      <c r="G78" s="351">
        <v>4</v>
      </c>
      <c r="H78" s="352" t="s">
        <v>51</v>
      </c>
      <c r="I78" s="346">
        <v>53</v>
      </c>
      <c r="J78" s="218"/>
      <c r="K78" s="138"/>
      <c r="L78" s="199"/>
      <c r="M78" s="200"/>
      <c r="N78" s="175"/>
      <c r="O78" s="201"/>
      <c r="P78" s="202"/>
      <c r="Q78" s="203"/>
      <c r="R78" s="204"/>
      <c r="S78" s="219"/>
      <c r="T78" s="3"/>
      <c r="U78" s="3"/>
      <c r="V78" s="3"/>
      <c r="W78" s="3"/>
      <c r="X78" s="3"/>
      <c r="Y78" s="3"/>
      <c r="Z78" s="115">
        <f t="shared" si="4"/>
        <v>0</v>
      </c>
      <c r="AA78" s="3"/>
      <c r="AB78" s="26">
        <v>0.66</v>
      </c>
      <c r="AC78" s="26">
        <f t="shared" si="7"/>
        <v>0</v>
      </c>
      <c r="AD78" s="79"/>
      <c r="AE78" s="5"/>
      <c r="AF78" s="4"/>
      <c r="AG78" s="4"/>
      <c r="AH78" s="4"/>
      <c r="AI78" s="55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</row>
    <row r="79" spans="1:48" ht="33" customHeight="1">
      <c r="A79" s="265"/>
      <c r="B79" s="347"/>
      <c r="C79" s="348">
        <v>910505</v>
      </c>
      <c r="D79" s="353" t="s">
        <v>149</v>
      </c>
      <c r="E79" s="351" t="s">
        <v>62</v>
      </c>
      <c r="F79" s="351" t="s">
        <v>77</v>
      </c>
      <c r="G79" s="351">
        <v>4</v>
      </c>
      <c r="H79" s="352" t="s">
        <v>51</v>
      </c>
      <c r="I79" s="346">
        <v>44</v>
      </c>
      <c r="J79" s="218"/>
      <c r="K79" s="138"/>
      <c r="L79" s="199"/>
      <c r="M79" s="200"/>
      <c r="N79" s="175"/>
      <c r="O79" s="201"/>
      <c r="P79" s="202"/>
      <c r="Q79" s="203"/>
      <c r="R79" s="204"/>
      <c r="S79" s="219"/>
      <c r="T79" s="3"/>
      <c r="U79" s="3"/>
      <c r="V79" s="3"/>
      <c r="W79" s="3"/>
      <c r="X79" s="3"/>
      <c r="Y79" s="3"/>
      <c r="Z79" s="115">
        <f t="shared" si="4"/>
        <v>0</v>
      </c>
      <c r="AA79" s="3"/>
      <c r="AB79" s="26">
        <v>0.37</v>
      </c>
      <c r="AC79" s="26">
        <f t="shared" si="7"/>
        <v>0</v>
      </c>
      <c r="AD79" s="79"/>
      <c r="AE79" s="5"/>
      <c r="AF79" s="4"/>
      <c r="AG79" s="4"/>
      <c r="AH79" s="4"/>
      <c r="AI79" s="55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</row>
    <row r="80" spans="1:48" ht="33" customHeight="1">
      <c r="A80" s="265"/>
      <c r="B80" s="347"/>
      <c r="C80" s="348">
        <v>910509</v>
      </c>
      <c r="D80" s="353" t="s">
        <v>150</v>
      </c>
      <c r="E80" s="351" t="s">
        <v>62</v>
      </c>
      <c r="F80" s="351" t="s">
        <v>77</v>
      </c>
      <c r="G80" s="351">
        <v>4</v>
      </c>
      <c r="H80" s="352" t="s">
        <v>51</v>
      </c>
      <c r="I80" s="346">
        <v>40</v>
      </c>
      <c r="J80" s="218"/>
      <c r="K80" s="138"/>
      <c r="L80" s="199"/>
      <c r="M80" s="200"/>
      <c r="N80" s="175"/>
      <c r="O80" s="201"/>
      <c r="P80" s="202"/>
      <c r="Q80" s="203"/>
      <c r="R80" s="204"/>
      <c r="S80" s="219"/>
      <c r="T80" s="3"/>
      <c r="U80" s="3"/>
      <c r="V80" s="3"/>
      <c r="W80" s="3"/>
      <c r="X80" s="3"/>
      <c r="Y80" s="3"/>
      <c r="Z80" s="115">
        <f t="shared" si="4"/>
        <v>0</v>
      </c>
      <c r="AA80" s="3"/>
      <c r="AB80" s="26">
        <v>0.5</v>
      </c>
      <c r="AC80" s="26">
        <f t="shared" si="7"/>
        <v>0</v>
      </c>
      <c r="AD80" s="79"/>
      <c r="AE80" s="5"/>
      <c r="AF80" s="4"/>
      <c r="AG80" s="4"/>
      <c r="AH80" s="4"/>
      <c r="AI80" s="55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</row>
    <row r="81" spans="1:48" ht="33" customHeight="1">
      <c r="A81" s="265"/>
      <c r="B81" s="347"/>
      <c r="C81" s="348">
        <v>910506</v>
      </c>
      <c r="D81" s="353" t="s">
        <v>151</v>
      </c>
      <c r="E81" s="351" t="s">
        <v>62</v>
      </c>
      <c r="F81" s="351" t="s">
        <v>152</v>
      </c>
      <c r="G81" s="351">
        <v>8</v>
      </c>
      <c r="H81" s="352" t="s">
        <v>51</v>
      </c>
      <c r="I81" s="346">
        <v>68</v>
      </c>
      <c r="J81" s="218"/>
      <c r="K81" s="138"/>
      <c r="L81" s="199"/>
      <c r="M81" s="200"/>
      <c r="N81" s="175"/>
      <c r="O81" s="201"/>
      <c r="P81" s="202"/>
      <c r="Q81" s="203"/>
      <c r="R81" s="204"/>
      <c r="S81" s="219"/>
      <c r="T81" s="3"/>
      <c r="U81" s="3"/>
      <c r="V81" s="3"/>
      <c r="W81" s="3"/>
      <c r="X81" s="3"/>
      <c r="Y81" s="3"/>
      <c r="Z81" s="115">
        <f t="shared" si="4"/>
        <v>0</v>
      </c>
      <c r="AA81" s="3"/>
      <c r="AB81" s="26">
        <v>0.72</v>
      </c>
      <c r="AC81" s="26">
        <f t="shared" si="7"/>
        <v>0</v>
      </c>
      <c r="AD81" s="79"/>
      <c r="AE81" s="5"/>
      <c r="AF81" s="4"/>
      <c r="AG81" s="4"/>
      <c r="AH81" s="4"/>
      <c r="AI81" s="55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</row>
    <row r="82" spans="1:48" ht="33" customHeight="1">
      <c r="A82" s="265"/>
      <c r="B82" s="347"/>
      <c r="C82" s="348">
        <v>910507</v>
      </c>
      <c r="D82" s="353" t="s">
        <v>153</v>
      </c>
      <c r="E82" s="351" t="s">
        <v>62</v>
      </c>
      <c r="F82" s="351" t="s">
        <v>152</v>
      </c>
      <c r="G82" s="351">
        <v>6</v>
      </c>
      <c r="H82" s="352" t="s">
        <v>51</v>
      </c>
      <c r="I82" s="346">
        <v>57</v>
      </c>
      <c r="J82" s="218"/>
      <c r="K82" s="138"/>
      <c r="L82" s="199"/>
      <c r="M82" s="200"/>
      <c r="N82" s="175"/>
      <c r="O82" s="201"/>
      <c r="P82" s="202"/>
      <c r="Q82" s="203"/>
      <c r="R82" s="204"/>
      <c r="S82" s="219"/>
      <c r="T82" s="3"/>
      <c r="U82" s="3"/>
      <c r="V82" s="3"/>
      <c r="W82" s="3"/>
      <c r="X82" s="3"/>
      <c r="Y82" s="3"/>
      <c r="Z82" s="115">
        <f t="shared" ref="Z82:Z113" si="8">SUM(J82:S82)*I82</f>
        <v>0</v>
      </c>
      <c r="AA82" s="3"/>
      <c r="AB82" s="26">
        <v>0.38</v>
      </c>
      <c r="AC82" s="26">
        <f t="shared" si="7"/>
        <v>0</v>
      </c>
      <c r="AD82" s="79"/>
      <c r="AE82" s="5"/>
      <c r="AF82" s="4"/>
      <c r="AG82" s="4"/>
      <c r="AH82" s="4"/>
      <c r="AI82" s="55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</row>
    <row r="83" spans="1:48" ht="33" customHeight="1">
      <c r="A83" s="265"/>
      <c r="B83" s="347"/>
      <c r="C83" s="348">
        <v>910508</v>
      </c>
      <c r="D83" s="353" t="s">
        <v>154</v>
      </c>
      <c r="E83" s="351" t="s">
        <v>62</v>
      </c>
      <c r="F83" s="351" t="s">
        <v>80</v>
      </c>
      <c r="G83" s="351">
        <v>8</v>
      </c>
      <c r="H83" s="352" t="s">
        <v>81</v>
      </c>
      <c r="I83" s="346">
        <v>54</v>
      </c>
      <c r="J83" s="218"/>
      <c r="K83" s="138"/>
      <c r="L83" s="199"/>
      <c r="M83" s="200"/>
      <c r="N83" s="175"/>
      <c r="O83" s="201"/>
      <c r="P83" s="202"/>
      <c r="Q83" s="203"/>
      <c r="R83" s="204"/>
      <c r="S83" s="219"/>
      <c r="T83" s="3"/>
      <c r="U83" s="3"/>
      <c r="V83" s="3"/>
      <c r="W83" s="3"/>
      <c r="X83" s="3"/>
      <c r="Y83" s="3"/>
      <c r="Z83" s="115">
        <f t="shared" si="8"/>
        <v>0</v>
      </c>
      <c r="AA83" s="3"/>
      <c r="AB83" s="26">
        <v>0.24</v>
      </c>
      <c r="AC83" s="26">
        <f t="shared" si="7"/>
        <v>0</v>
      </c>
      <c r="AD83" s="79"/>
      <c r="AE83" s="5"/>
      <c r="AF83" s="4"/>
      <c r="AG83" s="4"/>
      <c r="AH83" s="4"/>
      <c r="AI83" s="55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</row>
    <row r="84" spans="1:48" ht="33" customHeight="1">
      <c r="A84" s="265"/>
      <c r="B84" s="347"/>
      <c r="C84" s="348">
        <v>910510</v>
      </c>
      <c r="D84" s="353" t="s">
        <v>155</v>
      </c>
      <c r="E84" s="351" t="s">
        <v>62</v>
      </c>
      <c r="F84" s="351" t="s">
        <v>80</v>
      </c>
      <c r="G84" s="351">
        <v>4</v>
      </c>
      <c r="H84" s="352" t="s">
        <v>81</v>
      </c>
      <c r="I84" s="346">
        <v>19</v>
      </c>
      <c r="J84" s="218"/>
      <c r="K84" s="138"/>
      <c r="L84" s="199"/>
      <c r="M84" s="200"/>
      <c r="N84" s="175"/>
      <c r="O84" s="201"/>
      <c r="P84" s="202"/>
      <c r="Q84" s="203"/>
      <c r="R84" s="204"/>
      <c r="S84" s="219"/>
      <c r="T84" s="3"/>
      <c r="U84" s="3"/>
      <c r="V84" s="3"/>
      <c r="W84" s="3"/>
      <c r="X84" s="3"/>
      <c r="Y84" s="3"/>
      <c r="Z84" s="115">
        <f t="shared" si="8"/>
        <v>0</v>
      </c>
      <c r="AA84" s="3"/>
      <c r="AB84" s="26">
        <v>0.127</v>
      </c>
      <c r="AC84" s="26">
        <f t="shared" si="7"/>
        <v>0</v>
      </c>
      <c r="AD84" s="79"/>
      <c r="AE84" s="5"/>
      <c r="AF84" s="4"/>
      <c r="AG84" s="4"/>
      <c r="AH84" s="4"/>
      <c r="AI84" s="55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</row>
    <row r="85" spans="1:48" ht="33" customHeight="1">
      <c r="A85" s="265"/>
      <c r="B85" s="347"/>
      <c r="C85" s="348">
        <v>910511</v>
      </c>
      <c r="D85" s="355" t="s">
        <v>156</v>
      </c>
      <c r="E85" s="356" t="s">
        <v>62</v>
      </c>
      <c r="F85" s="356" t="s">
        <v>85</v>
      </c>
      <c r="G85" s="356">
        <v>10</v>
      </c>
      <c r="H85" s="357" t="s">
        <v>86</v>
      </c>
      <c r="I85" s="346">
        <v>36</v>
      </c>
      <c r="J85" s="218"/>
      <c r="K85" s="138"/>
      <c r="L85" s="199"/>
      <c r="M85" s="200"/>
      <c r="N85" s="175"/>
      <c r="O85" s="201"/>
      <c r="P85" s="202"/>
      <c r="Q85" s="203"/>
      <c r="R85" s="204"/>
      <c r="S85" s="219"/>
      <c r="T85" s="3"/>
      <c r="U85" s="3"/>
      <c r="V85" s="3"/>
      <c r="W85" s="3"/>
      <c r="X85" s="3"/>
      <c r="Y85" s="3"/>
      <c r="Z85" s="115">
        <f t="shared" si="8"/>
        <v>0</v>
      </c>
      <c r="AA85" s="3"/>
      <c r="AB85" s="26">
        <v>0.2</v>
      </c>
      <c r="AC85" s="26">
        <f t="shared" si="7"/>
        <v>0</v>
      </c>
      <c r="AD85" s="79"/>
      <c r="AE85" s="5"/>
      <c r="AF85" s="4"/>
      <c r="AG85" s="4"/>
      <c r="AH85" s="4"/>
      <c r="AI85" s="55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</row>
    <row r="86" spans="1:48" ht="33" customHeight="1">
      <c r="A86" s="265"/>
      <c r="B86" s="347"/>
      <c r="C86" s="348">
        <v>910512</v>
      </c>
      <c r="D86" s="358" t="s">
        <v>157</v>
      </c>
      <c r="E86" s="309" t="s">
        <v>62</v>
      </c>
      <c r="F86" s="309" t="s">
        <v>107</v>
      </c>
      <c r="G86" s="309">
        <v>11</v>
      </c>
      <c r="H86" s="359" t="s">
        <v>81</v>
      </c>
      <c r="I86" s="360">
        <v>31</v>
      </c>
      <c r="J86" s="220"/>
      <c r="K86" s="151"/>
      <c r="L86" s="168"/>
      <c r="M86" s="169"/>
      <c r="N86" s="221"/>
      <c r="O86" s="222"/>
      <c r="P86" s="171"/>
      <c r="Q86" s="172"/>
      <c r="R86" s="173"/>
      <c r="S86" s="174"/>
      <c r="T86" s="3"/>
      <c r="U86" s="3"/>
      <c r="V86" s="3"/>
      <c r="W86" s="3"/>
      <c r="X86" s="3"/>
      <c r="Y86" s="3"/>
      <c r="Z86" s="115">
        <f t="shared" si="8"/>
        <v>0</v>
      </c>
      <c r="AA86" s="3"/>
      <c r="AB86" s="26">
        <v>0.11</v>
      </c>
      <c r="AC86" s="26">
        <f t="shared" si="7"/>
        <v>0</v>
      </c>
      <c r="AD86" s="79"/>
      <c r="AE86" s="5"/>
      <c r="AF86" s="4"/>
      <c r="AG86" s="4"/>
      <c r="AH86" s="4"/>
      <c r="AI86" s="55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</row>
    <row r="87" spans="1:48" ht="55.2" customHeight="1" thickBot="1">
      <c r="A87" s="265"/>
      <c r="B87" s="361"/>
      <c r="C87" s="362">
        <v>910590</v>
      </c>
      <c r="D87" s="363" t="s">
        <v>158</v>
      </c>
      <c r="E87" s="364" t="s">
        <v>62</v>
      </c>
      <c r="F87" s="365" t="s">
        <v>159</v>
      </c>
      <c r="G87" s="365">
        <f>SUM(G74:G86)</f>
        <v>75</v>
      </c>
      <c r="H87" s="366" t="s">
        <v>51</v>
      </c>
      <c r="I87" s="367">
        <f>(SUM(I74:I86))</f>
        <v>688</v>
      </c>
      <c r="J87" s="223"/>
      <c r="K87" s="224"/>
      <c r="L87" s="225"/>
      <c r="M87" s="226"/>
      <c r="N87" s="227"/>
      <c r="O87" s="228"/>
      <c r="P87" s="229"/>
      <c r="Q87" s="230"/>
      <c r="R87" s="231"/>
      <c r="S87" s="232"/>
      <c r="T87" s="3"/>
      <c r="U87" s="3"/>
      <c r="V87" s="3"/>
      <c r="W87" s="3"/>
      <c r="X87" s="3"/>
      <c r="Y87" s="3"/>
      <c r="Z87" s="111">
        <f t="shared" si="8"/>
        <v>0</v>
      </c>
      <c r="AA87" s="3"/>
      <c r="AB87" s="26">
        <f>SUM(AB74:AB86)</f>
        <v>8.0169999999999995</v>
      </c>
      <c r="AC87" s="26">
        <f t="shared" si="7"/>
        <v>0</v>
      </c>
      <c r="AD87" s="79"/>
      <c r="AE87" s="5"/>
      <c r="AF87" s="4"/>
      <c r="AG87" s="4"/>
      <c r="AH87" s="4"/>
      <c r="AI87" s="55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</row>
    <row r="88" spans="1:48" ht="33" customHeight="1">
      <c r="A88" s="265"/>
      <c r="B88" s="368"/>
      <c r="C88" s="369">
        <v>910211</v>
      </c>
      <c r="D88" s="370" t="s">
        <v>160</v>
      </c>
      <c r="E88" s="371" t="s">
        <v>54</v>
      </c>
      <c r="F88" s="372" t="s">
        <v>64</v>
      </c>
      <c r="G88" s="373">
        <v>1</v>
      </c>
      <c r="H88" s="374" t="s">
        <v>51</v>
      </c>
      <c r="I88" s="375">
        <v>61</v>
      </c>
      <c r="J88" s="233"/>
      <c r="K88" s="234"/>
      <c r="L88" s="235"/>
      <c r="M88" s="236"/>
      <c r="N88" s="237"/>
      <c r="O88" s="238"/>
      <c r="P88" s="239"/>
      <c r="Q88" s="240"/>
      <c r="R88" s="241"/>
      <c r="S88" s="242"/>
      <c r="T88" s="47"/>
      <c r="U88" s="8"/>
      <c r="V88" s="8"/>
      <c r="W88" s="8"/>
      <c r="X88" s="8"/>
      <c r="Y88" s="9"/>
      <c r="Z88" s="116">
        <f t="shared" si="8"/>
        <v>0</v>
      </c>
      <c r="AA88" s="3"/>
      <c r="AB88" s="26">
        <v>3.4649999999999999</v>
      </c>
      <c r="AC88" s="26">
        <f t="shared" si="7"/>
        <v>0</v>
      </c>
      <c r="AD88" s="79"/>
      <c r="AE88" s="5"/>
      <c r="AF88" s="4"/>
      <c r="AG88" s="4"/>
      <c r="AH88" s="4"/>
      <c r="AI88" s="55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</row>
    <row r="89" spans="1:48" ht="33" customHeight="1">
      <c r="A89" s="265"/>
      <c r="B89" s="347"/>
      <c r="C89" s="376">
        <v>910201</v>
      </c>
      <c r="D89" s="377" t="s">
        <v>161</v>
      </c>
      <c r="E89" s="378" t="s">
        <v>54</v>
      </c>
      <c r="F89" s="378" t="s">
        <v>162</v>
      </c>
      <c r="G89" s="379">
        <v>1</v>
      </c>
      <c r="H89" s="380" t="s">
        <v>51</v>
      </c>
      <c r="I89" s="330">
        <v>44</v>
      </c>
      <c r="J89" s="216"/>
      <c r="K89" s="147"/>
      <c r="L89" s="191"/>
      <c r="M89" s="192"/>
      <c r="N89" s="176"/>
      <c r="O89" s="193"/>
      <c r="P89" s="194"/>
      <c r="Q89" s="195"/>
      <c r="R89" s="196"/>
      <c r="S89" s="243"/>
      <c r="T89" s="48"/>
      <c r="U89" s="3"/>
      <c r="V89" s="3"/>
      <c r="W89" s="3"/>
      <c r="X89" s="3"/>
      <c r="Y89" s="10"/>
      <c r="Z89" s="117">
        <f t="shared" si="8"/>
        <v>0</v>
      </c>
      <c r="AA89" s="3"/>
      <c r="AB89" s="26">
        <v>1.27</v>
      </c>
      <c r="AC89" s="26">
        <f t="shared" si="7"/>
        <v>0</v>
      </c>
      <c r="AD89" s="79"/>
      <c r="AE89" s="5"/>
      <c r="AF89" s="4"/>
      <c r="AG89" s="4"/>
      <c r="AH89" s="4"/>
      <c r="AI89" s="55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</row>
    <row r="90" spans="1:48" ht="33" customHeight="1">
      <c r="A90" s="265"/>
      <c r="B90" s="347"/>
      <c r="C90" s="381">
        <v>910212</v>
      </c>
      <c r="D90" s="382" t="s">
        <v>163</v>
      </c>
      <c r="E90" s="383" t="s">
        <v>58</v>
      </c>
      <c r="F90" s="383" t="s">
        <v>71</v>
      </c>
      <c r="G90" s="384">
        <v>3</v>
      </c>
      <c r="H90" s="304" t="s">
        <v>51</v>
      </c>
      <c r="I90" s="330">
        <v>111</v>
      </c>
      <c r="J90" s="216"/>
      <c r="K90" s="147"/>
      <c r="L90" s="191"/>
      <c r="M90" s="192"/>
      <c r="N90" s="176"/>
      <c r="O90" s="193"/>
      <c r="P90" s="194"/>
      <c r="Q90" s="195"/>
      <c r="R90" s="196"/>
      <c r="S90" s="243"/>
      <c r="T90" s="48"/>
      <c r="U90" s="3"/>
      <c r="V90" s="3"/>
      <c r="W90" s="3"/>
      <c r="X90" s="3"/>
      <c r="Y90" s="10"/>
      <c r="Z90" s="117">
        <f t="shared" si="8"/>
        <v>0</v>
      </c>
      <c r="AA90" s="3"/>
      <c r="AB90" s="26">
        <v>2.7749999999999999</v>
      </c>
      <c r="AC90" s="26">
        <f t="shared" si="7"/>
        <v>0</v>
      </c>
      <c r="AD90" s="79"/>
      <c r="AE90" s="5"/>
      <c r="AF90" s="4"/>
      <c r="AG90" s="4"/>
      <c r="AH90" s="4"/>
      <c r="AI90" s="55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</row>
    <row r="91" spans="1:48" ht="33" customHeight="1">
      <c r="A91" s="265"/>
      <c r="B91" s="347"/>
      <c r="C91" s="376">
        <v>910216</v>
      </c>
      <c r="D91" s="385" t="s">
        <v>164</v>
      </c>
      <c r="E91" s="378" t="s">
        <v>62</v>
      </c>
      <c r="F91" s="378" t="s">
        <v>162</v>
      </c>
      <c r="G91" s="386">
        <v>3</v>
      </c>
      <c r="H91" s="380" t="s">
        <v>51</v>
      </c>
      <c r="I91" s="330">
        <v>108</v>
      </c>
      <c r="J91" s="218"/>
      <c r="K91" s="138"/>
      <c r="L91" s="199"/>
      <c r="M91" s="200"/>
      <c r="N91" s="175"/>
      <c r="O91" s="201"/>
      <c r="P91" s="202"/>
      <c r="Q91" s="203"/>
      <c r="R91" s="204"/>
      <c r="S91" s="244"/>
      <c r="T91" s="48"/>
      <c r="U91" s="3"/>
      <c r="V91" s="3"/>
      <c r="W91" s="3"/>
      <c r="X91" s="3"/>
      <c r="Y91" s="10"/>
      <c r="Z91" s="118">
        <f t="shared" si="8"/>
        <v>0</v>
      </c>
      <c r="AA91" s="3"/>
      <c r="AB91" s="26">
        <v>2.9</v>
      </c>
      <c r="AC91" s="26">
        <f t="shared" si="7"/>
        <v>0</v>
      </c>
      <c r="AD91" s="79"/>
      <c r="AE91" s="5"/>
      <c r="AF91" s="4"/>
      <c r="AG91" s="4"/>
      <c r="AH91" s="4"/>
      <c r="AI91" s="55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</row>
    <row r="92" spans="1:48" ht="33" customHeight="1">
      <c r="A92" s="265"/>
      <c r="B92" s="347"/>
      <c r="C92" s="376">
        <v>910203</v>
      </c>
      <c r="D92" s="385" t="s">
        <v>165</v>
      </c>
      <c r="E92" s="378" t="s">
        <v>54</v>
      </c>
      <c r="F92" s="378" t="s">
        <v>71</v>
      </c>
      <c r="G92" s="386">
        <v>4</v>
      </c>
      <c r="H92" s="380" t="s">
        <v>51</v>
      </c>
      <c r="I92" s="330">
        <v>110</v>
      </c>
      <c r="J92" s="218"/>
      <c r="K92" s="138"/>
      <c r="L92" s="199"/>
      <c r="M92" s="200"/>
      <c r="N92" s="175"/>
      <c r="O92" s="201"/>
      <c r="P92" s="202"/>
      <c r="Q92" s="203"/>
      <c r="R92" s="204"/>
      <c r="S92" s="244"/>
      <c r="T92" s="48"/>
      <c r="U92" s="3"/>
      <c r="V92" s="3"/>
      <c r="W92" s="3"/>
      <c r="X92" s="3"/>
      <c r="Y92" s="10"/>
      <c r="Z92" s="118">
        <f t="shared" si="8"/>
        <v>0</v>
      </c>
      <c r="AA92" s="3"/>
      <c r="AB92" s="26">
        <v>3.06</v>
      </c>
      <c r="AC92" s="26">
        <f t="shared" si="7"/>
        <v>0</v>
      </c>
      <c r="AD92" s="79"/>
      <c r="AE92" s="5"/>
      <c r="AF92" s="4"/>
      <c r="AG92" s="4"/>
      <c r="AH92" s="4"/>
      <c r="AI92" s="55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</row>
    <row r="93" spans="1:48" ht="33" customHeight="1">
      <c r="A93" s="265"/>
      <c r="B93" s="347"/>
      <c r="C93" s="376">
        <v>910204</v>
      </c>
      <c r="D93" s="385" t="s">
        <v>166</v>
      </c>
      <c r="E93" s="378" t="s">
        <v>54</v>
      </c>
      <c r="F93" s="378" t="s">
        <v>71</v>
      </c>
      <c r="G93" s="386">
        <v>4</v>
      </c>
      <c r="H93" s="380" t="s">
        <v>51</v>
      </c>
      <c r="I93" s="330">
        <v>100</v>
      </c>
      <c r="J93" s="218"/>
      <c r="K93" s="138"/>
      <c r="L93" s="199"/>
      <c r="M93" s="200"/>
      <c r="N93" s="175"/>
      <c r="O93" s="201"/>
      <c r="P93" s="202"/>
      <c r="Q93" s="203"/>
      <c r="R93" s="204"/>
      <c r="S93" s="244"/>
      <c r="T93" s="48"/>
      <c r="U93" s="3"/>
      <c r="V93" s="3"/>
      <c r="W93" s="3"/>
      <c r="X93" s="3"/>
      <c r="Y93" s="10"/>
      <c r="Z93" s="118">
        <f t="shared" si="8"/>
        <v>0</v>
      </c>
      <c r="AA93" s="3"/>
      <c r="AB93" s="26">
        <v>2.2999999999999998</v>
      </c>
      <c r="AC93" s="26">
        <f t="shared" si="7"/>
        <v>0</v>
      </c>
      <c r="AD93" s="79"/>
      <c r="AE93" s="5"/>
      <c r="AF93" s="4"/>
      <c r="AG93" s="4"/>
      <c r="AH93" s="4"/>
      <c r="AI93" s="55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</row>
    <row r="94" spans="1:48" ht="33" customHeight="1">
      <c r="A94" s="265"/>
      <c r="B94" s="347"/>
      <c r="C94" s="381">
        <v>910213</v>
      </c>
      <c r="D94" s="387" t="s">
        <v>167</v>
      </c>
      <c r="E94" s="383" t="s">
        <v>58</v>
      </c>
      <c r="F94" s="383" t="s">
        <v>147</v>
      </c>
      <c r="G94" s="388">
        <v>6</v>
      </c>
      <c r="H94" s="304" t="s">
        <v>51</v>
      </c>
      <c r="I94" s="330">
        <v>121</v>
      </c>
      <c r="J94" s="218"/>
      <c r="K94" s="138"/>
      <c r="L94" s="199"/>
      <c r="M94" s="200"/>
      <c r="N94" s="175"/>
      <c r="O94" s="201"/>
      <c r="P94" s="202"/>
      <c r="Q94" s="203"/>
      <c r="R94" s="204"/>
      <c r="S94" s="244"/>
      <c r="T94" s="48"/>
      <c r="U94" s="3"/>
      <c r="V94" s="3"/>
      <c r="W94" s="3"/>
      <c r="X94" s="3"/>
      <c r="Y94" s="10"/>
      <c r="Z94" s="118">
        <f t="shared" si="8"/>
        <v>0</v>
      </c>
      <c r="AA94" s="3"/>
      <c r="AB94" s="26">
        <v>2.427</v>
      </c>
      <c r="AC94" s="26">
        <f t="shared" si="7"/>
        <v>0</v>
      </c>
      <c r="AD94" s="79"/>
      <c r="AE94" s="5"/>
      <c r="AF94" s="4"/>
      <c r="AG94" s="4"/>
      <c r="AH94" s="4"/>
      <c r="AI94" s="55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</row>
    <row r="95" spans="1:48" ht="33" customHeight="1">
      <c r="A95" s="265"/>
      <c r="B95" s="347"/>
      <c r="C95" s="376">
        <v>910205</v>
      </c>
      <c r="D95" s="385" t="s">
        <v>168</v>
      </c>
      <c r="E95" s="378" t="s">
        <v>54</v>
      </c>
      <c r="F95" s="378" t="s">
        <v>169</v>
      </c>
      <c r="G95" s="386">
        <v>4</v>
      </c>
      <c r="H95" s="380" t="s">
        <v>51</v>
      </c>
      <c r="I95" s="330">
        <v>81</v>
      </c>
      <c r="J95" s="218"/>
      <c r="K95" s="138"/>
      <c r="L95" s="199"/>
      <c r="M95" s="200"/>
      <c r="N95" s="175"/>
      <c r="O95" s="201"/>
      <c r="P95" s="202"/>
      <c r="Q95" s="203"/>
      <c r="R95" s="204"/>
      <c r="S95" s="244"/>
      <c r="T95" s="48"/>
      <c r="U95" s="3"/>
      <c r="V95" s="3"/>
      <c r="W95" s="3"/>
      <c r="X95" s="3"/>
      <c r="Y95" s="10"/>
      <c r="Z95" s="118">
        <f t="shared" si="8"/>
        <v>0</v>
      </c>
      <c r="AA95" s="3"/>
      <c r="AB95" s="26">
        <v>2.27</v>
      </c>
      <c r="AC95" s="26">
        <f t="shared" si="7"/>
        <v>0</v>
      </c>
      <c r="AD95" s="79"/>
      <c r="AE95" s="5"/>
      <c r="AF95" s="4"/>
      <c r="AG95" s="4"/>
      <c r="AH95" s="4"/>
      <c r="AI95" s="55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</row>
    <row r="96" spans="1:48" ht="33" customHeight="1">
      <c r="A96" s="265"/>
      <c r="B96" s="347"/>
      <c r="C96" s="376">
        <v>910206</v>
      </c>
      <c r="D96" s="377" t="s">
        <v>170</v>
      </c>
      <c r="E96" s="378" t="s">
        <v>62</v>
      </c>
      <c r="F96" s="378" t="s">
        <v>169</v>
      </c>
      <c r="G96" s="386">
        <v>8</v>
      </c>
      <c r="H96" s="380" t="s">
        <v>51</v>
      </c>
      <c r="I96" s="330">
        <v>84</v>
      </c>
      <c r="J96" s="218"/>
      <c r="K96" s="138"/>
      <c r="L96" s="199"/>
      <c r="M96" s="200"/>
      <c r="N96" s="175"/>
      <c r="O96" s="201"/>
      <c r="P96" s="202"/>
      <c r="Q96" s="203"/>
      <c r="R96" s="204"/>
      <c r="S96" s="244"/>
      <c r="T96" s="48"/>
      <c r="U96" s="3"/>
      <c r="V96" s="3"/>
      <c r="W96" s="3"/>
      <c r="X96" s="3"/>
      <c r="Y96" s="10"/>
      <c r="Z96" s="118">
        <f t="shared" si="8"/>
        <v>0</v>
      </c>
      <c r="AA96" s="3"/>
      <c r="AB96" s="26">
        <v>1.4</v>
      </c>
      <c r="AC96" s="26">
        <f t="shared" si="7"/>
        <v>0</v>
      </c>
      <c r="AD96" s="79"/>
      <c r="AE96" s="5"/>
      <c r="AF96" s="4"/>
      <c r="AG96" s="4"/>
      <c r="AH96" s="4"/>
      <c r="AI96" s="55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</row>
    <row r="97" spans="1:48" ht="33" customHeight="1">
      <c r="A97" s="265"/>
      <c r="B97" s="347"/>
      <c r="C97" s="376">
        <v>910207</v>
      </c>
      <c r="D97" s="385" t="s">
        <v>171</v>
      </c>
      <c r="E97" s="378" t="s">
        <v>62</v>
      </c>
      <c r="F97" s="378" t="s">
        <v>152</v>
      </c>
      <c r="G97" s="386">
        <v>7</v>
      </c>
      <c r="H97" s="380" t="s">
        <v>51</v>
      </c>
      <c r="I97" s="330">
        <v>73</v>
      </c>
      <c r="J97" s="218"/>
      <c r="K97" s="138"/>
      <c r="L97" s="199"/>
      <c r="M97" s="200"/>
      <c r="N97" s="175"/>
      <c r="O97" s="201"/>
      <c r="P97" s="202"/>
      <c r="Q97" s="203"/>
      <c r="R97" s="204"/>
      <c r="S97" s="244"/>
      <c r="T97" s="48"/>
      <c r="U97" s="3"/>
      <c r="V97" s="3"/>
      <c r="W97" s="3"/>
      <c r="X97" s="3"/>
      <c r="Y97" s="10"/>
      <c r="Z97" s="118">
        <f t="shared" si="8"/>
        <v>0</v>
      </c>
      <c r="AA97" s="3"/>
      <c r="AB97" s="26">
        <v>1.05</v>
      </c>
      <c r="AC97" s="26">
        <f t="shared" si="7"/>
        <v>0</v>
      </c>
      <c r="AD97" s="79"/>
      <c r="AE97" s="5"/>
      <c r="AF97" s="4"/>
      <c r="AG97" s="4"/>
      <c r="AH97" s="4"/>
      <c r="AI97" s="55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</row>
    <row r="98" spans="1:48" ht="33" customHeight="1">
      <c r="A98" s="265"/>
      <c r="B98" s="347"/>
      <c r="C98" s="376">
        <v>910208</v>
      </c>
      <c r="D98" s="385" t="s">
        <v>172</v>
      </c>
      <c r="E98" s="378" t="s">
        <v>89</v>
      </c>
      <c r="F98" s="378" t="s">
        <v>152</v>
      </c>
      <c r="G98" s="386">
        <v>11</v>
      </c>
      <c r="H98" s="380" t="s">
        <v>51</v>
      </c>
      <c r="I98" s="330">
        <v>91</v>
      </c>
      <c r="J98" s="218"/>
      <c r="K98" s="138"/>
      <c r="L98" s="199"/>
      <c r="M98" s="200"/>
      <c r="N98" s="175"/>
      <c r="O98" s="201"/>
      <c r="P98" s="202"/>
      <c r="Q98" s="203"/>
      <c r="R98" s="204"/>
      <c r="S98" s="244"/>
      <c r="T98" s="48"/>
      <c r="U98" s="3"/>
      <c r="V98" s="3"/>
      <c r="W98" s="3"/>
      <c r="X98" s="3"/>
      <c r="Y98" s="10"/>
      <c r="Z98" s="118">
        <f t="shared" si="8"/>
        <v>0</v>
      </c>
      <c r="AA98" s="3"/>
      <c r="AB98" s="26">
        <v>0.85</v>
      </c>
      <c r="AC98" s="26">
        <f t="shared" si="7"/>
        <v>0</v>
      </c>
      <c r="AD98" s="79"/>
      <c r="AE98" s="5"/>
      <c r="AF98" s="4"/>
      <c r="AG98" s="4"/>
      <c r="AH98" s="4"/>
      <c r="AI98" s="55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</row>
    <row r="99" spans="1:48" ht="33" customHeight="1">
      <c r="A99" s="265"/>
      <c r="B99" s="347"/>
      <c r="C99" s="376">
        <v>910214</v>
      </c>
      <c r="D99" s="385" t="s">
        <v>173</v>
      </c>
      <c r="E99" s="378" t="s">
        <v>62</v>
      </c>
      <c r="F99" s="378" t="s">
        <v>80</v>
      </c>
      <c r="G99" s="389">
        <v>5</v>
      </c>
      <c r="H99" s="380" t="s">
        <v>174</v>
      </c>
      <c r="I99" s="330">
        <v>20</v>
      </c>
      <c r="J99" s="220"/>
      <c r="K99" s="151"/>
      <c r="L99" s="168"/>
      <c r="M99" s="169"/>
      <c r="N99" s="221"/>
      <c r="O99" s="222"/>
      <c r="P99" s="171"/>
      <c r="Q99" s="172"/>
      <c r="R99" s="173"/>
      <c r="S99" s="245"/>
      <c r="T99" s="48"/>
      <c r="U99" s="3"/>
      <c r="V99" s="3"/>
      <c r="W99" s="3"/>
      <c r="X99" s="3"/>
      <c r="Y99" s="10"/>
      <c r="Z99" s="118">
        <f t="shared" si="8"/>
        <v>0</v>
      </c>
      <c r="AA99" s="3"/>
      <c r="AB99" s="26">
        <v>0.06</v>
      </c>
      <c r="AC99" s="26">
        <f t="shared" si="7"/>
        <v>0</v>
      </c>
      <c r="AD99" s="79"/>
      <c r="AE99" s="5"/>
      <c r="AF99" s="4"/>
      <c r="AG99" s="4"/>
      <c r="AH99" s="4"/>
      <c r="AI99" s="55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</row>
    <row r="100" spans="1:48" ht="33" customHeight="1">
      <c r="A100" s="265"/>
      <c r="B100" s="347"/>
      <c r="C100" s="376">
        <v>910215</v>
      </c>
      <c r="D100" s="385" t="s">
        <v>175</v>
      </c>
      <c r="E100" s="378" t="s">
        <v>62</v>
      </c>
      <c r="F100" s="378" t="s">
        <v>80</v>
      </c>
      <c r="G100" s="390">
        <v>6</v>
      </c>
      <c r="H100" s="380" t="s">
        <v>176</v>
      </c>
      <c r="I100" s="330">
        <v>19</v>
      </c>
      <c r="J100" s="220"/>
      <c r="K100" s="151"/>
      <c r="L100" s="168"/>
      <c r="M100" s="169"/>
      <c r="N100" s="221"/>
      <c r="O100" s="222"/>
      <c r="P100" s="171"/>
      <c r="Q100" s="172"/>
      <c r="R100" s="173"/>
      <c r="S100" s="245"/>
      <c r="T100" s="48"/>
      <c r="U100" s="3"/>
      <c r="V100" s="3"/>
      <c r="W100" s="3"/>
      <c r="X100" s="3"/>
      <c r="Y100" s="10"/>
      <c r="Z100" s="118">
        <f t="shared" si="8"/>
        <v>0</v>
      </c>
      <c r="AA100" s="3"/>
      <c r="AB100" s="26">
        <v>0.12</v>
      </c>
      <c r="AC100" s="26">
        <f t="shared" si="7"/>
        <v>0</v>
      </c>
      <c r="AD100" s="79"/>
      <c r="AE100" s="5"/>
      <c r="AF100" s="4"/>
      <c r="AG100" s="4"/>
      <c r="AH100" s="4"/>
      <c r="AI100" s="55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</row>
    <row r="101" spans="1:48" ht="33" customHeight="1">
      <c r="A101" s="265"/>
      <c r="B101" s="347"/>
      <c r="C101" s="391">
        <v>910294</v>
      </c>
      <c r="D101" s="392" t="s">
        <v>177</v>
      </c>
      <c r="E101" s="393" t="s">
        <v>62</v>
      </c>
      <c r="F101" s="393" t="s">
        <v>178</v>
      </c>
      <c r="G101" s="389">
        <v>43</v>
      </c>
      <c r="H101" s="380" t="s">
        <v>110</v>
      </c>
      <c r="I101" s="330">
        <f>SUM(I100,I99,I97,I96,I92,I89,I88,I98)</f>
        <v>502</v>
      </c>
      <c r="J101" s="220"/>
      <c r="K101" s="151"/>
      <c r="L101" s="168"/>
      <c r="M101" s="169"/>
      <c r="N101" s="221"/>
      <c r="O101" s="222"/>
      <c r="P101" s="171"/>
      <c r="Q101" s="172"/>
      <c r="R101" s="173"/>
      <c r="S101" s="245"/>
      <c r="T101" s="48"/>
      <c r="U101" s="3"/>
      <c r="V101" s="3"/>
      <c r="W101" s="3"/>
      <c r="X101" s="3"/>
      <c r="Y101" s="10"/>
      <c r="Z101" s="118">
        <f t="shared" si="8"/>
        <v>0</v>
      </c>
      <c r="AA101" s="3"/>
      <c r="AB101" s="26">
        <v>10.424999999999999</v>
      </c>
      <c r="AC101" s="26">
        <f t="shared" si="7"/>
        <v>0</v>
      </c>
      <c r="AD101" s="79"/>
      <c r="AE101" s="5"/>
      <c r="AF101" s="4"/>
      <c r="AG101" s="4"/>
      <c r="AH101" s="4"/>
      <c r="AI101" s="55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</row>
    <row r="102" spans="1:48" ht="33" customHeight="1">
      <c r="A102" s="265"/>
      <c r="B102" s="347"/>
      <c r="C102" s="391">
        <v>910293</v>
      </c>
      <c r="D102" s="392" t="s">
        <v>179</v>
      </c>
      <c r="E102" s="394" t="s">
        <v>180</v>
      </c>
      <c r="F102" s="395" t="s">
        <v>169</v>
      </c>
      <c r="G102" s="390">
        <v>37</v>
      </c>
      <c r="H102" s="380" t="s">
        <v>110</v>
      </c>
      <c r="I102" s="330">
        <f>SUM(I100,I99,I98,I95,I94,I93,I90)</f>
        <v>543</v>
      </c>
      <c r="J102" s="220"/>
      <c r="K102" s="151"/>
      <c r="L102" s="168"/>
      <c r="M102" s="169"/>
      <c r="N102" s="221"/>
      <c r="O102" s="222"/>
      <c r="P102" s="171"/>
      <c r="Q102" s="172"/>
      <c r="R102" s="173"/>
      <c r="S102" s="245"/>
      <c r="T102" s="48"/>
      <c r="U102" s="3"/>
      <c r="V102" s="3"/>
      <c r="W102" s="3"/>
      <c r="X102" s="3"/>
      <c r="Y102" s="10"/>
      <c r="Z102" s="118">
        <f t="shared" si="8"/>
        <v>0</v>
      </c>
      <c r="AA102" s="3"/>
      <c r="AB102" s="26">
        <v>10.802000000000001</v>
      </c>
      <c r="AC102" s="26">
        <f t="shared" si="7"/>
        <v>0</v>
      </c>
      <c r="AD102" s="79"/>
      <c r="AE102" s="5"/>
      <c r="AF102" s="4"/>
      <c r="AG102" s="4"/>
      <c r="AH102" s="4"/>
      <c r="AI102" s="55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</row>
    <row r="103" spans="1:48" ht="55.2" customHeight="1" thickBot="1">
      <c r="A103" s="265"/>
      <c r="B103" s="333"/>
      <c r="C103" s="396">
        <v>910291</v>
      </c>
      <c r="D103" s="397" t="s">
        <v>181</v>
      </c>
      <c r="E103" s="398" t="s">
        <v>110</v>
      </c>
      <c r="F103" s="399" t="s">
        <v>178</v>
      </c>
      <c r="G103" s="398">
        <f>SUM(G88:G100)</f>
        <v>63</v>
      </c>
      <c r="H103" s="400" t="s">
        <v>51</v>
      </c>
      <c r="I103" s="102">
        <f>(SUM(I88:I100))</f>
        <v>1023</v>
      </c>
      <c r="J103" s="246"/>
      <c r="K103" s="159"/>
      <c r="L103" s="247"/>
      <c r="M103" s="248"/>
      <c r="N103" s="249"/>
      <c r="O103" s="250"/>
      <c r="P103" s="251"/>
      <c r="Q103" s="252"/>
      <c r="R103" s="253"/>
      <c r="S103" s="254"/>
      <c r="T103" s="49"/>
      <c r="U103" s="11"/>
      <c r="V103" s="11"/>
      <c r="W103" s="11"/>
      <c r="X103" s="11"/>
      <c r="Y103" s="12"/>
      <c r="Z103" s="119">
        <f t="shared" si="8"/>
        <v>0</v>
      </c>
      <c r="AA103" s="3"/>
      <c r="AB103" s="26">
        <v>23.946999999999999</v>
      </c>
      <c r="AC103" s="26">
        <f t="shared" si="7"/>
        <v>0</v>
      </c>
      <c r="AD103" s="79"/>
      <c r="AE103" s="5"/>
      <c r="AF103" s="4"/>
      <c r="AG103" s="4"/>
      <c r="AH103" s="4"/>
      <c r="AI103" s="55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</row>
    <row r="104" spans="1:48" ht="33" customHeight="1">
      <c r="A104" s="265"/>
      <c r="B104" s="347"/>
      <c r="C104" s="369">
        <v>910301</v>
      </c>
      <c r="D104" s="401" t="s">
        <v>182</v>
      </c>
      <c r="E104" s="372" t="s">
        <v>183</v>
      </c>
      <c r="F104" s="372" t="s">
        <v>64</v>
      </c>
      <c r="G104" s="285">
        <v>1</v>
      </c>
      <c r="H104" s="304" t="s">
        <v>86</v>
      </c>
      <c r="I104" s="103">
        <v>60</v>
      </c>
      <c r="J104" s="177"/>
      <c r="K104" s="149"/>
      <c r="L104" s="207"/>
      <c r="M104" s="208"/>
      <c r="N104" s="178"/>
      <c r="O104" s="179"/>
      <c r="P104" s="209"/>
      <c r="Q104" s="210"/>
      <c r="R104" s="211"/>
      <c r="S104" s="255"/>
      <c r="T104" s="3"/>
      <c r="U104" s="3"/>
      <c r="V104" s="3"/>
      <c r="W104" s="3"/>
      <c r="X104" s="3"/>
      <c r="Y104" s="10"/>
      <c r="Z104" s="117">
        <f t="shared" si="8"/>
        <v>0</v>
      </c>
      <c r="AA104" s="3"/>
      <c r="AB104" s="26">
        <v>1.619</v>
      </c>
      <c r="AC104" s="26">
        <f t="shared" si="7"/>
        <v>0</v>
      </c>
      <c r="AD104" s="79"/>
      <c r="AE104" s="5"/>
      <c r="AF104" s="4"/>
      <c r="AG104" s="4"/>
      <c r="AH104" s="4"/>
      <c r="AI104" s="55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</row>
    <row r="105" spans="1:48" ht="33" customHeight="1">
      <c r="A105" s="265"/>
      <c r="B105" s="347"/>
      <c r="C105" s="381">
        <v>910304</v>
      </c>
      <c r="D105" s="387" t="s">
        <v>184</v>
      </c>
      <c r="E105" s="383" t="s">
        <v>62</v>
      </c>
      <c r="F105" s="383" t="s">
        <v>64</v>
      </c>
      <c r="G105" s="402">
        <v>2</v>
      </c>
      <c r="H105" s="403" t="s">
        <v>51</v>
      </c>
      <c r="I105" s="103">
        <v>94</v>
      </c>
      <c r="J105" s="256"/>
      <c r="K105" s="257"/>
      <c r="L105" s="152"/>
      <c r="M105" s="153"/>
      <c r="N105" s="148"/>
      <c r="O105" s="258"/>
      <c r="P105" s="154"/>
      <c r="Q105" s="155"/>
      <c r="R105" s="156"/>
      <c r="S105" s="167"/>
      <c r="T105" s="3"/>
      <c r="U105" s="3"/>
      <c r="V105" s="3"/>
      <c r="W105" s="3"/>
      <c r="X105" s="3"/>
      <c r="Y105" s="10"/>
      <c r="Z105" s="117">
        <f t="shared" si="8"/>
        <v>0</v>
      </c>
      <c r="AA105" s="3"/>
      <c r="AB105" s="26">
        <v>4.7149999999999999</v>
      </c>
      <c r="AC105" s="26">
        <f t="shared" si="7"/>
        <v>0</v>
      </c>
      <c r="AD105" s="79"/>
      <c r="AE105" s="5"/>
      <c r="AF105" s="4"/>
      <c r="AG105" s="4"/>
      <c r="AH105" s="4"/>
      <c r="AI105" s="55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</row>
    <row r="106" spans="1:48" ht="33" customHeight="1">
      <c r="A106" s="265"/>
      <c r="B106" s="347"/>
      <c r="C106" s="381">
        <v>910313</v>
      </c>
      <c r="D106" s="387" t="s">
        <v>185</v>
      </c>
      <c r="E106" s="383" t="s">
        <v>62</v>
      </c>
      <c r="F106" s="383" t="s">
        <v>162</v>
      </c>
      <c r="G106" s="402">
        <v>3</v>
      </c>
      <c r="H106" s="403" t="s">
        <v>51</v>
      </c>
      <c r="I106" s="103">
        <v>113</v>
      </c>
      <c r="J106" s="256"/>
      <c r="K106" s="259"/>
      <c r="L106" s="152"/>
      <c r="M106" s="153"/>
      <c r="N106" s="148"/>
      <c r="O106" s="258"/>
      <c r="P106" s="154"/>
      <c r="Q106" s="155"/>
      <c r="R106" s="156"/>
      <c r="S106" s="167"/>
      <c r="T106" s="3"/>
      <c r="U106" s="3"/>
      <c r="V106" s="3"/>
      <c r="W106" s="3"/>
      <c r="X106" s="3"/>
      <c r="Y106" s="10"/>
      <c r="Z106" s="117">
        <f t="shared" si="8"/>
        <v>0</v>
      </c>
      <c r="AA106" s="3"/>
      <c r="AB106" s="26">
        <v>1.9</v>
      </c>
      <c r="AC106" s="26">
        <f t="shared" si="7"/>
        <v>0</v>
      </c>
      <c r="AD106" s="79"/>
      <c r="AE106" s="5"/>
      <c r="AF106" s="4"/>
      <c r="AG106" s="4"/>
      <c r="AH106" s="4"/>
      <c r="AI106" s="55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</row>
    <row r="107" spans="1:48" ht="33" customHeight="1">
      <c r="A107" s="265"/>
      <c r="B107" s="347"/>
      <c r="C107" s="381">
        <v>910305</v>
      </c>
      <c r="D107" s="387" t="s">
        <v>186</v>
      </c>
      <c r="E107" s="383" t="s">
        <v>62</v>
      </c>
      <c r="F107" s="383" t="s">
        <v>71</v>
      </c>
      <c r="G107" s="404">
        <v>3</v>
      </c>
      <c r="H107" s="405" t="s">
        <v>51</v>
      </c>
      <c r="I107" s="103">
        <v>113</v>
      </c>
      <c r="J107" s="256"/>
      <c r="K107" s="260"/>
      <c r="L107" s="207"/>
      <c r="M107" s="208"/>
      <c r="N107" s="178"/>
      <c r="O107" s="261"/>
      <c r="P107" s="209"/>
      <c r="Q107" s="210"/>
      <c r="R107" s="211"/>
      <c r="S107" s="255"/>
      <c r="T107" s="3"/>
      <c r="U107" s="3"/>
      <c r="V107" s="3"/>
      <c r="W107" s="3"/>
      <c r="X107" s="3"/>
      <c r="Y107" s="10"/>
      <c r="Z107" s="117">
        <f t="shared" si="8"/>
        <v>0</v>
      </c>
      <c r="AA107" s="3"/>
      <c r="AB107" s="26">
        <v>2.9249999999999998</v>
      </c>
      <c r="AC107" s="26">
        <f t="shared" si="7"/>
        <v>0</v>
      </c>
      <c r="AD107" s="79"/>
      <c r="AE107" s="5"/>
      <c r="AF107" s="4"/>
      <c r="AG107" s="4"/>
      <c r="AH107" s="4"/>
      <c r="AI107" s="55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</row>
    <row r="108" spans="1:48" ht="33" customHeight="1">
      <c r="A108" s="265"/>
      <c r="B108" s="347"/>
      <c r="C108" s="381">
        <v>910306</v>
      </c>
      <c r="D108" s="387" t="s">
        <v>187</v>
      </c>
      <c r="E108" s="383" t="s">
        <v>58</v>
      </c>
      <c r="F108" s="383" t="s">
        <v>71</v>
      </c>
      <c r="G108" s="404">
        <v>3</v>
      </c>
      <c r="H108" s="405" t="s">
        <v>51</v>
      </c>
      <c r="I108" s="103">
        <v>104</v>
      </c>
      <c r="J108" s="256"/>
      <c r="K108" s="259"/>
      <c r="L108" s="152"/>
      <c r="M108" s="153"/>
      <c r="N108" s="148"/>
      <c r="O108" s="258"/>
      <c r="P108" s="154"/>
      <c r="Q108" s="155"/>
      <c r="R108" s="156"/>
      <c r="S108" s="167"/>
      <c r="T108" s="3"/>
      <c r="U108" s="3"/>
      <c r="V108" s="3"/>
      <c r="W108" s="3"/>
      <c r="X108" s="3"/>
      <c r="Y108" s="10"/>
      <c r="Z108" s="117">
        <f t="shared" si="8"/>
        <v>0</v>
      </c>
      <c r="AA108" s="3"/>
      <c r="AB108" s="26">
        <v>2.4060000000000001</v>
      </c>
      <c r="AC108" s="26">
        <f t="shared" si="7"/>
        <v>0</v>
      </c>
      <c r="AD108" s="79"/>
      <c r="AE108" s="5"/>
      <c r="AF108" s="4"/>
      <c r="AG108" s="4"/>
      <c r="AH108" s="4"/>
      <c r="AI108" s="55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</row>
    <row r="109" spans="1:48" ht="33" customHeight="1">
      <c r="A109" s="265"/>
      <c r="B109" s="347"/>
      <c r="C109" s="381">
        <v>910307</v>
      </c>
      <c r="D109" s="387" t="s">
        <v>188</v>
      </c>
      <c r="E109" s="383" t="s">
        <v>54</v>
      </c>
      <c r="F109" s="383" t="s">
        <v>71</v>
      </c>
      <c r="G109" s="404">
        <v>3</v>
      </c>
      <c r="H109" s="295" t="s">
        <v>51</v>
      </c>
      <c r="I109" s="103">
        <v>87</v>
      </c>
      <c r="J109" s="256"/>
      <c r="K109" s="260"/>
      <c r="L109" s="207"/>
      <c r="M109" s="208"/>
      <c r="N109" s="178"/>
      <c r="O109" s="261"/>
      <c r="P109" s="209"/>
      <c r="Q109" s="210"/>
      <c r="R109" s="211"/>
      <c r="S109" s="255"/>
      <c r="T109" s="3"/>
      <c r="U109" s="3"/>
      <c r="V109" s="3"/>
      <c r="W109" s="3"/>
      <c r="X109" s="3"/>
      <c r="Y109" s="10"/>
      <c r="Z109" s="117">
        <f t="shared" si="8"/>
        <v>0</v>
      </c>
      <c r="AA109" s="3"/>
      <c r="AB109" s="26">
        <v>1.4350000000000001</v>
      </c>
      <c r="AC109" s="26">
        <f t="shared" si="7"/>
        <v>0</v>
      </c>
      <c r="AD109" s="79"/>
      <c r="AE109" s="5"/>
      <c r="AF109" s="4"/>
      <c r="AG109" s="4"/>
      <c r="AH109" s="4"/>
      <c r="AI109" s="55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</row>
    <row r="110" spans="1:48" ht="33" customHeight="1">
      <c r="A110" s="265"/>
      <c r="B110" s="347"/>
      <c r="C110" s="381">
        <v>910308</v>
      </c>
      <c r="D110" s="387" t="s">
        <v>189</v>
      </c>
      <c r="E110" s="383" t="s">
        <v>58</v>
      </c>
      <c r="F110" s="383" t="s">
        <v>147</v>
      </c>
      <c r="G110" s="285">
        <v>3</v>
      </c>
      <c r="H110" s="303" t="s">
        <v>51</v>
      </c>
      <c r="I110" s="103">
        <v>85</v>
      </c>
      <c r="J110" s="256"/>
      <c r="K110" s="259"/>
      <c r="L110" s="152"/>
      <c r="M110" s="153"/>
      <c r="N110" s="148"/>
      <c r="O110" s="258"/>
      <c r="P110" s="154"/>
      <c r="Q110" s="155"/>
      <c r="R110" s="156"/>
      <c r="S110" s="167"/>
      <c r="T110" s="3"/>
      <c r="U110" s="3"/>
      <c r="V110" s="3"/>
      <c r="W110" s="3"/>
      <c r="X110" s="3"/>
      <c r="Y110" s="10"/>
      <c r="Z110" s="117">
        <f t="shared" si="8"/>
        <v>0</v>
      </c>
      <c r="AA110" s="3"/>
      <c r="AB110" s="26">
        <v>1.337</v>
      </c>
      <c r="AC110" s="26">
        <f t="shared" si="7"/>
        <v>0</v>
      </c>
      <c r="AD110" s="79"/>
      <c r="AE110" s="5"/>
      <c r="AF110" s="4"/>
      <c r="AG110" s="4"/>
      <c r="AH110" s="4"/>
      <c r="AI110" s="55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</row>
    <row r="111" spans="1:48" ht="33" customHeight="1">
      <c r="A111" s="265"/>
      <c r="B111" s="347"/>
      <c r="C111" s="381">
        <v>910309</v>
      </c>
      <c r="D111" s="387" t="s">
        <v>190</v>
      </c>
      <c r="E111" s="383" t="s">
        <v>58</v>
      </c>
      <c r="F111" s="383" t="s">
        <v>77</v>
      </c>
      <c r="G111" s="406">
        <v>4</v>
      </c>
      <c r="H111" s="405" t="s">
        <v>51</v>
      </c>
      <c r="I111" s="103">
        <v>53</v>
      </c>
      <c r="J111" s="137"/>
      <c r="K111" s="259"/>
      <c r="L111" s="152"/>
      <c r="M111" s="153"/>
      <c r="N111" s="141"/>
      <c r="O111" s="142"/>
      <c r="P111" s="154"/>
      <c r="Q111" s="155"/>
      <c r="R111" s="156"/>
      <c r="S111" s="167"/>
      <c r="T111" s="3"/>
      <c r="U111" s="3"/>
      <c r="V111" s="3"/>
      <c r="W111" s="3"/>
      <c r="X111" s="3"/>
      <c r="Y111" s="10"/>
      <c r="Z111" s="117">
        <f t="shared" si="8"/>
        <v>0</v>
      </c>
      <c r="AA111" s="3"/>
      <c r="AB111" s="26">
        <v>0.83</v>
      </c>
      <c r="AC111" s="26">
        <f t="shared" si="7"/>
        <v>0</v>
      </c>
      <c r="AD111" s="79"/>
      <c r="AE111" s="5"/>
      <c r="AF111" s="4"/>
      <c r="AG111" s="4"/>
      <c r="AH111" s="4"/>
      <c r="AI111" s="55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</row>
    <row r="112" spans="1:48" ht="33" customHeight="1">
      <c r="A112" s="265"/>
      <c r="B112" s="347"/>
      <c r="C112" s="381">
        <v>910312</v>
      </c>
      <c r="D112" s="387" t="s">
        <v>191</v>
      </c>
      <c r="E112" s="383" t="s">
        <v>62</v>
      </c>
      <c r="F112" s="383" t="s">
        <v>77</v>
      </c>
      <c r="G112" s="285">
        <v>3</v>
      </c>
      <c r="H112" s="405" t="s">
        <v>81</v>
      </c>
      <c r="I112" s="103">
        <v>43</v>
      </c>
      <c r="J112" s="137"/>
      <c r="K112" s="259"/>
      <c r="L112" s="152"/>
      <c r="M112" s="153"/>
      <c r="N112" s="141"/>
      <c r="O112" s="142"/>
      <c r="P112" s="154"/>
      <c r="Q112" s="155"/>
      <c r="R112" s="211"/>
      <c r="S112" s="255"/>
      <c r="T112" s="3"/>
      <c r="U112" s="3"/>
      <c r="V112" s="3"/>
      <c r="W112" s="3"/>
      <c r="X112" s="3"/>
      <c r="Y112" s="10"/>
      <c r="Z112" s="117">
        <f t="shared" si="8"/>
        <v>0</v>
      </c>
      <c r="AA112" s="3"/>
      <c r="AB112" s="26">
        <v>0.45</v>
      </c>
      <c r="AC112" s="26">
        <f t="shared" si="7"/>
        <v>0</v>
      </c>
      <c r="AD112" s="79"/>
      <c r="AE112" s="5"/>
      <c r="AF112" s="4"/>
      <c r="AG112" s="4"/>
      <c r="AH112" s="4"/>
      <c r="AI112" s="55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</row>
    <row r="113" spans="1:48" ht="33" customHeight="1">
      <c r="A113" s="265"/>
      <c r="B113" s="347"/>
      <c r="C113" s="381">
        <v>910310</v>
      </c>
      <c r="D113" s="387" t="s">
        <v>192</v>
      </c>
      <c r="E113" s="383" t="s">
        <v>58</v>
      </c>
      <c r="F113" s="383" t="s">
        <v>80</v>
      </c>
      <c r="G113" s="285">
        <v>5</v>
      </c>
      <c r="H113" s="405" t="s">
        <v>86</v>
      </c>
      <c r="I113" s="103">
        <v>20</v>
      </c>
      <c r="J113" s="137"/>
      <c r="K113" s="259"/>
      <c r="L113" s="152"/>
      <c r="M113" s="153"/>
      <c r="N113" s="141"/>
      <c r="O113" s="142"/>
      <c r="P113" s="154"/>
      <c r="Q113" s="155"/>
      <c r="R113" s="156"/>
      <c r="S113" s="167"/>
      <c r="T113" s="3"/>
      <c r="U113" s="3"/>
      <c r="V113" s="3"/>
      <c r="W113" s="3"/>
      <c r="X113" s="3"/>
      <c r="Y113" s="10"/>
      <c r="Z113" s="117">
        <f t="shared" si="8"/>
        <v>0</v>
      </c>
      <c r="AA113" s="3"/>
      <c r="AB113" s="26">
        <v>0.1</v>
      </c>
      <c r="AC113" s="26">
        <f t="shared" si="7"/>
        <v>0</v>
      </c>
      <c r="AD113" s="79"/>
      <c r="AE113" s="5"/>
      <c r="AF113" s="4"/>
      <c r="AG113" s="4"/>
      <c r="AH113" s="4"/>
      <c r="AI113" s="55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</row>
    <row r="114" spans="1:48" ht="33" customHeight="1">
      <c r="A114" s="265"/>
      <c r="B114" s="347"/>
      <c r="C114" s="381">
        <v>910311</v>
      </c>
      <c r="D114" s="387" t="s">
        <v>193</v>
      </c>
      <c r="E114" s="383" t="s">
        <v>54</v>
      </c>
      <c r="F114" s="383" t="s">
        <v>107</v>
      </c>
      <c r="G114" s="407">
        <v>5</v>
      </c>
      <c r="H114" s="295" t="s">
        <v>81</v>
      </c>
      <c r="I114" s="103">
        <v>18</v>
      </c>
      <c r="J114" s="137"/>
      <c r="K114" s="259"/>
      <c r="L114" s="152"/>
      <c r="M114" s="153"/>
      <c r="N114" s="141"/>
      <c r="O114" s="142"/>
      <c r="P114" s="154"/>
      <c r="Q114" s="155"/>
      <c r="R114" s="156"/>
      <c r="S114" s="167"/>
      <c r="T114" s="3"/>
      <c r="U114" s="3"/>
      <c r="V114" s="3"/>
      <c r="W114" s="3"/>
      <c r="X114" s="3"/>
      <c r="Y114" s="10"/>
      <c r="Z114" s="117">
        <f t="shared" ref="Z114:Z117" si="9">SUM(J114:S114)*I114</f>
        <v>0</v>
      </c>
      <c r="AA114" s="3"/>
      <c r="AB114" s="26">
        <v>0.1</v>
      </c>
      <c r="AC114" s="26">
        <f t="shared" si="7"/>
        <v>0</v>
      </c>
      <c r="AD114" s="79"/>
      <c r="AE114" s="5"/>
      <c r="AF114" s="4"/>
      <c r="AG114" s="4"/>
      <c r="AH114" s="4"/>
      <c r="AI114" s="55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</row>
    <row r="115" spans="1:48" ht="33" customHeight="1">
      <c r="A115" s="265"/>
      <c r="B115" s="347"/>
      <c r="C115" s="408">
        <v>910394</v>
      </c>
      <c r="D115" s="387" t="s">
        <v>194</v>
      </c>
      <c r="E115" s="383" t="s">
        <v>103</v>
      </c>
      <c r="F115" s="383" t="s">
        <v>195</v>
      </c>
      <c r="G115" s="407">
        <v>27</v>
      </c>
      <c r="H115" s="295" t="s">
        <v>51</v>
      </c>
      <c r="I115" s="103">
        <f>SUM(I104,I108,I110,I111,I113,I114,I112,I106)</f>
        <v>496</v>
      </c>
      <c r="J115" s="137"/>
      <c r="K115" s="259"/>
      <c r="L115" s="152"/>
      <c r="M115" s="153"/>
      <c r="N115" s="141"/>
      <c r="O115" s="142"/>
      <c r="P115" s="154"/>
      <c r="Q115" s="155"/>
      <c r="R115" s="156"/>
      <c r="S115" s="167"/>
      <c r="T115" s="3"/>
      <c r="U115" s="3"/>
      <c r="V115" s="3"/>
      <c r="W115" s="3"/>
      <c r="X115" s="3"/>
      <c r="Y115" s="10"/>
      <c r="Z115" s="117">
        <f t="shared" si="9"/>
        <v>0</v>
      </c>
      <c r="AA115" s="3"/>
      <c r="AB115" s="26">
        <v>6.3919999999999995</v>
      </c>
      <c r="AC115" s="26">
        <f t="shared" si="7"/>
        <v>0</v>
      </c>
      <c r="AD115" s="79"/>
      <c r="AE115" s="5"/>
      <c r="AF115" s="4"/>
      <c r="AG115" s="4"/>
      <c r="AH115" s="4"/>
      <c r="AI115" s="55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</row>
    <row r="116" spans="1:48" ht="33" customHeight="1">
      <c r="A116" s="265"/>
      <c r="B116" s="347"/>
      <c r="C116" s="408">
        <v>910395</v>
      </c>
      <c r="D116" s="387" t="s">
        <v>196</v>
      </c>
      <c r="E116" s="383" t="s">
        <v>94</v>
      </c>
      <c r="F116" s="383" t="s">
        <v>195</v>
      </c>
      <c r="G116" s="407">
        <v>18</v>
      </c>
      <c r="H116" s="295" t="s">
        <v>51</v>
      </c>
      <c r="I116" s="103">
        <f>SUM(I105,I107,I109,I113,I114)</f>
        <v>332</v>
      </c>
      <c r="J116" s="137"/>
      <c r="K116" s="259"/>
      <c r="L116" s="207"/>
      <c r="M116" s="208"/>
      <c r="N116" s="178"/>
      <c r="O116" s="142"/>
      <c r="P116" s="209"/>
      <c r="Q116" s="210"/>
      <c r="R116" s="211"/>
      <c r="S116" s="255"/>
      <c r="T116" s="3"/>
      <c r="U116" s="3"/>
      <c r="V116" s="3"/>
      <c r="W116" s="3"/>
      <c r="X116" s="3"/>
      <c r="Y116" s="10"/>
      <c r="Z116" s="117">
        <f t="shared" si="9"/>
        <v>0</v>
      </c>
      <c r="AA116" s="3"/>
      <c r="AB116" s="26">
        <v>9.2749999999999986</v>
      </c>
      <c r="AC116" s="26">
        <f t="shared" si="7"/>
        <v>0</v>
      </c>
      <c r="AD116" s="79"/>
      <c r="AE116" s="5"/>
      <c r="AF116" s="4"/>
      <c r="AG116" s="4"/>
      <c r="AH116" s="4"/>
      <c r="AI116" s="55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</row>
    <row r="117" spans="1:48" ht="55.2" customHeight="1" thickBot="1">
      <c r="A117" s="265"/>
      <c r="B117" s="409"/>
      <c r="C117" s="297">
        <v>910396</v>
      </c>
      <c r="D117" s="298" t="s">
        <v>197</v>
      </c>
      <c r="E117" s="299" t="s">
        <v>110</v>
      </c>
      <c r="F117" s="300" t="s">
        <v>195</v>
      </c>
      <c r="G117" s="410">
        <f>SUM(G104:G114)</f>
        <v>35</v>
      </c>
      <c r="H117" s="411" t="s">
        <v>51</v>
      </c>
      <c r="I117" s="104">
        <f>(SUM(I104:I114))</f>
        <v>790</v>
      </c>
      <c r="J117" s="262"/>
      <c r="K117" s="224"/>
      <c r="L117" s="225"/>
      <c r="M117" s="226"/>
      <c r="N117" s="227"/>
      <c r="O117" s="263"/>
      <c r="P117" s="229"/>
      <c r="Q117" s="230"/>
      <c r="R117" s="231"/>
      <c r="S117" s="232"/>
      <c r="T117" s="11"/>
      <c r="U117" s="11"/>
      <c r="V117" s="11"/>
      <c r="W117" s="11"/>
      <c r="X117" s="11"/>
      <c r="Y117" s="11"/>
      <c r="Z117" s="119">
        <f t="shared" si="9"/>
        <v>0</v>
      </c>
      <c r="AA117" s="3"/>
      <c r="AB117" s="26">
        <v>15.467000000000001</v>
      </c>
      <c r="AC117" s="26">
        <f t="shared" si="7"/>
        <v>0</v>
      </c>
      <c r="AD117" s="79"/>
      <c r="AE117" s="5"/>
      <c r="AF117" s="4"/>
      <c r="AG117" s="4"/>
      <c r="AH117" s="4"/>
      <c r="AI117" s="55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</row>
    <row r="118" spans="1:48" ht="55.2" customHeight="1" thickBot="1">
      <c r="A118" s="265"/>
      <c r="B118" s="409"/>
      <c r="C118" s="297">
        <v>200190</v>
      </c>
      <c r="D118" s="298" t="s">
        <v>198</v>
      </c>
      <c r="E118" s="299" t="s">
        <v>110</v>
      </c>
      <c r="F118" s="300" t="s">
        <v>95</v>
      </c>
      <c r="G118" s="300">
        <v>4</v>
      </c>
      <c r="H118" s="301" t="s">
        <v>51</v>
      </c>
      <c r="I118" s="104">
        <v>140</v>
      </c>
      <c r="J118" s="262"/>
      <c r="K118" s="224"/>
      <c r="L118" s="225"/>
      <c r="M118" s="226"/>
      <c r="N118" s="264"/>
      <c r="O118" s="263"/>
      <c r="P118" s="229"/>
      <c r="Q118" s="230"/>
      <c r="R118" s="231"/>
      <c r="S118" s="232"/>
      <c r="T118" s="38"/>
      <c r="U118" s="39"/>
      <c r="V118" s="39"/>
      <c r="W118" s="39"/>
      <c r="X118" s="39"/>
      <c r="Y118" s="40"/>
      <c r="Z118" s="120">
        <f>SUM(J118:S118)*I118</f>
        <v>0</v>
      </c>
      <c r="AA118" s="3"/>
      <c r="AB118" s="26">
        <v>4.4000000000000004</v>
      </c>
      <c r="AC118" s="26">
        <f t="shared" si="7"/>
        <v>0</v>
      </c>
      <c r="AD118" s="79"/>
      <c r="AE118" s="5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</row>
    <row r="119" spans="1:48" ht="55.2" customHeight="1" thickBot="1">
      <c r="A119" s="265"/>
      <c r="B119" s="409"/>
      <c r="C119" s="297">
        <v>200191</v>
      </c>
      <c r="D119" s="298" t="s">
        <v>199</v>
      </c>
      <c r="E119" s="299" t="s">
        <v>110</v>
      </c>
      <c r="F119" s="300" t="s">
        <v>95</v>
      </c>
      <c r="G119" s="410" t="s">
        <v>200</v>
      </c>
      <c r="H119" s="411" t="s">
        <v>81</v>
      </c>
      <c r="I119" s="104">
        <v>101</v>
      </c>
      <c r="J119" s="262"/>
      <c r="K119" s="224"/>
      <c r="L119" s="225"/>
      <c r="M119" s="226"/>
      <c r="N119" s="264"/>
      <c r="O119" s="263"/>
      <c r="P119" s="229"/>
      <c r="Q119" s="230"/>
      <c r="R119" s="231"/>
      <c r="S119" s="232"/>
      <c r="T119" s="11"/>
      <c r="U119" s="11"/>
      <c r="V119" s="11"/>
      <c r="W119" s="11"/>
      <c r="X119" s="11"/>
      <c r="Y119" s="12"/>
      <c r="Z119" s="120">
        <f>SUM(J119:S119)*I119</f>
        <v>0</v>
      </c>
      <c r="AA119" s="3"/>
      <c r="AB119" s="26">
        <v>2.9</v>
      </c>
      <c r="AC119" s="26">
        <f t="shared" si="7"/>
        <v>0</v>
      </c>
      <c r="AD119" s="79"/>
      <c r="AE119" s="5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</row>
    <row r="120" spans="1:48" ht="100.05" customHeight="1" thickBot="1">
      <c r="A120" s="265"/>
      <c r="B120" s="2"/>
      <c r="C120" s="3"/>
      <c r="D120" s="412"/>
      <c r="E120" s="483"/>
      <c r="F120" s="483"/>
      <c r="G120" s="3"/>
      <c r="H120" s="3"/>
      <c r="I120" s="413" t="s">
        <v>201</v>
      </c>
      <c r="J120" s="27">
        <f t="shared" ref="J120:S120" si="10">SUM(J9:J119)</f>
        <v>0</v>
      </c>
      <c r="K120" s="28">
        <f t="shared" si="10"/>
        <v>0</v>
      </c>
      <c r="L120" s="29">
        <f t="shared" si="10"/>
        <v>0</v>
      </c>
      <c r="M120" s="30">
        <f t="shared" si="10"/>
        <v>0</v>
      </c>
      <c r="N120" s="73">
        <f t="shared" si="10"/>
        <v>0</v>
      </c>
      <c r="O120" s="66">
        <f t="shared" si="10"/>
        <v>0</v>
      </c>
      <c r="P120" s="31">
        <f t="shared" si="10"/>
        <v>0</v>
      </c>
      <c r="Q120" s="41">
        <f t="shared" si="10"/>
        <v>0</v>
      </c>
      <c r="R120" s="56">
        <f t="shared" si="10"/>
        <v>0</v>
      </c>
      <c r="S120" s="32">
        <f t="shared" si="10"/>
        <v>0</v>
      </c>
      <c r="T120" s="492">
        <f>SUM(J120:S120)</f>
        <v>0</v>
      </c>
      <c r="U120" s="493"/>
      <c r="V120" s="493"/>
      <c r="W120" s="493"/>
      <c r="X120" s="493"/>
      <c r="Y120" s="494"/>
      <c r="Z120" s="121">
        <f>IF(J120&gt;0,1,0)+IF(K120&gt;0,1,0)+IF(L120&gt;0,1,0)+IF(M120&gt;0,1,0)+IF(P120&gt;0,1,0)+IF(Q120&gt;0,1,0)+IF(S120&gt;0,1,0)+IF(O120&gt;0,1,0)+IF(R120&gt;0,1,0)+IF(N120&gt;0,1,0)</f>
        <v>0</v>
      </c>
      <c r="AA120" s="2"/>
      <c r="AB120" s="25"/>
      <c r="AC120" s="26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</row>
    <row r="121" spans="1:48" ht="100.05" customHeight="1" thickBot="1">
      <c r="A121" s="265"/>
      <c r="B121" s="2"/>
      <c r="C121" s="3"/>
      <c r="D121" s="412"/>
      <c r="E121" s="3"/>
      <c r="F121" s="3"/>
      <c r="G121" s="3"/>
      <c r="H121" s="3"/>
      <c r="I121" s="414" t="s">
        <v>202</v>
      </c>
      <c r="J121" s="45">
        <f>SUMPRODUCT(J9:J119,$G9:$G119)</f>
        <v>0</v>
      </c>
      <c r="K121" s="33">
        <f>SUMPRODUCT(K9:K119,$G9:$G119)</f>
        <v>0</v>
      </c>
      <c r="L121" s="34">
        <f t="shared" ref="L121:S121" si="11">SUMPRODUCT(L9:L119,$G9:$G119)</f>
        <v>0</v>
      </c>
      <c r="M121" s="35">
        <f t="shared" si="11"/>
        <v>0</v>
      </c>
      <c r="N121" s="74">
        <f t="shared" si="11"/>
        <v>0</v>
      </c>
      <c r="O121" s="72">
        <f t="shared" si="11"/>
        <v>0</v>
      </c>
      <c r="P121" s="36">
        <f t="shared" si="11"/>
        <v>0</v>
      </c>
      <c r="Q121" s="42">
        <f t="shared" si="11"/>
        <v>0</v>
      </c>
      <c r="R121" s="57">
        <f t="shared" si="11"/>
        <v>0</v>
      </c>
      <c r="S121" s="37">
        <f t="shared" si="11"/>
        <v>0</v>
      </c>
      <c r="T121" s="484">
        <f>SUM(J121:S121)</f>
        <v>0</v>
      </c>
      <c r="U121" s="484"/>
      <c r="V121" s="484"/>
      <c r="W121" s="484"/>
      <c r="X121" s="484"/>
      <c r="Y121" s="484"/>
      <c r="Z121" s="122"/>
      <c r="AA121" s="2"/>
      <c r="AB121" s="25"/>
      <c r="AC121" s="26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</row>
    <row r="122" spans="1:48" ht="100.05" customHeight="1" thickBot="1">
      <c r="A122" s="265"/>
      <c r="B122" s="415"/>
      <c r="C122" s="3"/>
      <c r="D122" s="412"/>
      <c r="E122" s="3"/>
      <c r="F122" s="3"/>
      <c r="G122" s="3"/>
      <c r="H122" s="3"/>
      <c r="I122" s="416"/>
      <c r="J122" s="3"/>
      <c r="K122" s="3"/>
      <c r="L122" s="3"/>
      <c r="M122" s="3"/>
      <c r="N122" s="67"/>
      <c r="O122" s="3"/>
      <c r="P122" s="3"/>
      <c r="Q122" s="3"/>
      <c r="R122" s="3"/>
      <c r="S122" s="495" t="s">
        <v>204</v>
      </c>
      <c r="T122" s="496"/>
      <c r="U122" s="496"/>
      <c r="V122" s="496"/>
      <c r="W122" s="496"/>
      <c r="X122" s="496"/>
      <c r="Y122" s="497"/>
      <c r="Z122" s="124">
        <f>SUM(Z9:Z119)</f>
        <v>0</v>
      </c>
      <c r="AA122" s="3"/>
      <c r="AB122" s="26"/>
      <c r="AC122" s="26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</row>
    <row r="123" spans="1:48" ht="45" customHeight="1" thickBot="1">
      <c r="A123" s="265"/>
      <c r="B123" s="2"/>
      <c r="C123" s="3"/>
      <c r="D123" s="412"/>
      <c r="E123" s="3"/>
      <c r="F123" s="3"/>
      <c r="G123" s="3"/>
      <c r="H123" s="3"/>
      <c r="I123" s="416"/>
      <c r="J123" s="3"/>
      <c r="K123" s="3"/>
      <c r="L123" s="3"/>
      <c r="M123" s="3"/>
      <c r="N123" s="67"/>
      <c r="O123" s="3"/>
      <c r="P123" s="3"/>
      <c r="Q123" s="3"/>
      <c r="R123" s="3"/>
      <c r="S123" s="488" t="s">
        <v>205</v>
      </c>
      <c r="T123" s="489"/>
      <c r="U123" s="489"/>
      <c r="V123" s="489"/>
      <c r="W123" s="489"/>
      <c r="X123" s="489"/>
      <c r="Y123" s="489"/>
      <c r="Z123" s="125">
        <f>SUM(AC9:AC119)</f>
        <v>0</v>
      </c>
      <c r="AA123" s="3"/>
      <c r="AB123" s="26"/>
      <c r="AC123" s="26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</row>
    <row r="124" spans="1:48" ht="29.55" customHeight="1" thickBot="1">
      <c r="A124" s="265"/>
      <c r="B124" s="2"/>
      <c r="C124" s="3"/>
      <c r="D124" s="412"/>
      <c r="E124" s="3"/>
      <c r="F124" s="3"/>
      <c r="G124" s="3"/>
      <c r="H124" s="3"/>
      <c r="I124" s="416"/>
      <c r="J124" s="3"/>
      <c r="K124" s="3"/>
      <c r="L124" s="3"/>
      <c r="M124" s="3"/>
      <c r="N124" s="67"/>
      <c r="P124" s="3"/>
      <c r="Q124" s="485" t="s">
        <v>206</v>
      </c>
      <c r="R124" s="486"/>
      <c r="S124" s="486"/>
      <c r="T124" s="486"/>
      <c r="U124" s="486"/>
      <c r="V124" s="486"/>
      <c r="W124" s="486"/>
      <c r="X124" s="486"/>
      <c r="Y124" s="487"/>
      <c r="Z124" s="126">
        <f>Z122*0.9</f>
        <v>0</v>
      </c>
      <c r="AA124" s="3"/>
      <c r="AB124" s="26"/>
      <c r="AC124" s="26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</row>
    <row r="125" spans="1:48" s="4" customFormat="1">
      <c r="A125" s="69"/>
      <c r="B125" s="6"/>
      <c r="C125" s="6"/>
      <c r="D125" s="43"/>
      <c r="E125" s="6"/>
      <c r="F125" s="6"/>
      <c r="G125" s="6"/>
      <c r="H125" s="6"/>
      <c r="I125" s="94"/>
      <c r="J125" s="2"/>
      <c r="K125" s="2"/>
      <c r="L125" s="2"/>
      <c r="M125" s="2"/>
      <c r="N125" s="20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106"/>
      <c r="AA125" s="2"/>
      <c r="AB125" s="25"/>
      <c r="AC125" s="25"/>
    </row>
    <row r="126" spans="1:48" s="4" customFormat="1">
      <c r="A126" s="69"/>
      <c r="B126" s="6"/>
      <c r="C126" s="6"/>
      <c r="D126" s="43"/>
      <c r="E126" s="6"/>
      <c r="F126" s="6"/>
      <c r="G126" s="6"/>
      <c r="H126" s="6"/>
      <c r="I126" s="94"/>
      <c r="J126" s="2"/>
      <c r="K126" s="2"/>
      <c r="L126" s="2"/>
      <c r="M126" s="2"/>
      <c r="N126" s="20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106"/>
      <c r="AA126" s="2"/>
      <c r="AB126" s="25"/>
      <c r="AC126" s="25"/>
    </row>
    <row r="127" spans="1:48" s="4" customFormat="1">
      <c r="A127" s="69"/>
      <c r="B127" s="6"/>
      <c r="C127" s="6"/>
      <c r="D127" s="43"/>
      <c r="E127" s="6"/>
      <c r="F127" s="6"/>
      <c r="G127" s="6"/>
      <c r="H127" s="6"/>
      <c r="I127" s="94"/>
      <c r="J127" s="2"/>
      <c r="K127" s="2"/>
      <c r="L127" s="2"/>
      <c r="M127" s="2"/>
      <c r="N127" s="20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106"/>
      <c r="AA127" s="2"/>
      <c r="AB127" s="25"/>
      <c r="AC127" s="25"/>
    </row>
    <row r="128" spans="1:48" s="4" customFormat="1">
      <c r="A128" s="69"/>
      <c r="B128" s="6"/>
      <c r="C128" s="6"/>
      <c r="D128" s="43"/>
      <c r="E128" s="6"/>
      <c r="F128" s="6"/>
      <c r="G128" s="6"/>
      <c r="H128" s="6"/>
      <c r="I128" s="94"/>
      <c r="J128" s="2"/>
      <c r="K128" s="2"/>
      <c r="L128" s="2"/>
      <c r="M128" s="2"/>
      <c r="N128" s="20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106"/>
      <c r="AA128" s="2"/>
      <c r="AB128" s="25"/>
      <c r="AC128" s="25"/>
    </row>
    <row r="129" spans="1:29" s="4" customFormat="1">
      <c r="A129" s="69"/>
      <c r="B129" s="6"/>
      <c r="C129" s="6"/>
      <c r="D129" s="43"/>
      <c r="E129" s="6"/>
      <c r="F129" s="6"/>
      <c r="G129" s="6"/>
      <c r="H129" s="6"/>
      <c r="I129" s="94"/>
      <c r="J129" s="2"/>
      <c r="K129" s="2"/>
      <c r="L129" s="2"/>
      <c r="M129" s="2"/>
      <c r="N129" s="20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106"/>
      <c r="AA129" s="2"/>
      <c r="AB129" s="25"/>
      <c r="AC129" s="25"/>
    </row>
    <row r="130" spans="1:29" s="4" customFormat="1">
      <c r="A130" s="69"/>
      <c r="B130" s="6"/>
      <c r="C130" s="6"/>
      <c r="D130" s="43"/>
      <c r="E130" s="6"/>
      <c r="F130" s="6"/>
      <c r="G130" s="6"/>
      <c r="H130" s="6"/>
      <c r="I130" s="94"/>
      <c r="J130" s="2"/>
      <c r="K130" s="2"/>
      <c r="L130" s="2"/>
      <c r="M130" s="2"/>
      <c r="N130" s="20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106"/>
      <c r="AA130" s="2"/>
      <c r="AB130" s="25"/>
      <c r="AC130" s="25"/>
    </row>
    <row r="131" spans="1:29" s="4" customFormat="1">
      <c r="A131" s="69"/>
      <c r="B131" s="6"/>
      <c r="C131" s="6"/>
      <c r="D131" s="43"/>
      <c r="E131" s="6"/>
      <c r="F131" s="6"/>
      <c r="G131" s="6"/>
      <c r="H131" s="6"/>
      <c r="I131" s="94"/>
      <c r="J131" s="2"/>
      <c r="K131" s="2"/>
      <c r="L131" s="2"/>
      <c r="M131" s="2"/>
      <c r="N131" s="20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106"/>
      <c r="AA131" s="2"/>
      <c r="AB131" s="25"/>
      <c r="AC131" s="25"/>
    </row>
    <row r="132" spans="1:29" s="4" customFormat="1">
      <c r="A132" s="69"/>
      <c r="B132" s="6"/>
      <c r="C132" s="6"/>
      <c r="D132" s="43"/>
      <c r="E132" s="6"/>
      <c r="F132" s="6"/>
      <c r="G132" s="6"/>
      <c r="H132" s="6"/>
      <c r="I132" s="94"/>
      <c r="J132" s="2"/>
      <c r="K132" s="2"/>
      <c r="L132" s="2"/>
      <c r="M132" s="2"/>
      <c r="N132" s="20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106"/>
      <c r="AA132" s="2"/>
      <c r="AB132" s="25"/>
      <c r="AC132" s="25"/>
    </row>
    <row r="133" spans="1:29" s="4" customFormat="1">
      <c r="A133" s="69"/>
      <c r="B133" s="6"/>
      <c r="C133" s="6"/>
      <c r="D133" s="43"/>
      <c r="E133" s="6"/>
      <c r="F133" s="6"/>
      <c r="G133" s="6"/>
      <c r="H133" s="6"/>
      <c r="I133" s="94"/>
      <c r="J133" s="2"/>
      <c r="K133" s="2"/>
      <c r="L133" s="2"/>
      <c r="M133" s="2"/>
      <c r="N133" s="20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106"/>
      <c r="AA133" s="2"/>
      <c r="AB133" s="25"/>
      <c r="AC133" s="25"/>
    </row>
    <row r="134" spans="1:29" s="4" customFormat="1">
      <c r="A134" s="69"/>
      <c r="B134" s="6"/>
      <c r="C134" s="6"/>
      <c r="D134" s="43"/>
      <c r="E134" s="6"/>
      <c r="F134" s="6"/>
      <c r="G134" s="6"/>
      <c r="H134" s="6"/>
      <c r="I134" s="94"/>
      <c r="J134" s="2"/>
      <c r="K134" s="2"/>
      <c r="L134" s="2"/>
      <c r="M134" s="2"/>
      <c r="N134" s="20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106"/>
      <c r="AA134" s="2"/>
      <c r="AB134" s="25"/>
      <c r="AC134" s="25"/>
    </row>
    <row r="135" spans="1:29" s="4" customFormat="1">
      <c r="A135" s="69"/>
      <c r="B135" s="6"/>
      <c r="C135" s="6"/>
      <c r="D135" s="43"/>
      <c r="E135" s="6"/>
      <c r="F135" s="6"/>
      <c r="G135" s="6"/>
      <c r="H135" s="6"/>
      <c r="I135" s="94"/>
      <c r="J135" s="2"/>
      <c r="K135" s="2"/>
      <c r="L135" s="2"/>
      <c r="M135" s="2"/>
      <c r="N135" s="20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106"/>
      <c r="AA135" s="2"/>
      <c r="AB135" s="25"/>
      <c r="AC135" s="25"/>
    </row>
    <row r="136" spans="1:29" s="4" customFormat="1">
      <c r="A136" s="69"/>
      <c r="B136" s="6"/>
      <c r="C136" s="6"/>
      <c r="D136" s="43"/>
      <c r="E136" s="6"/>
      <c r="F136" s="6"/>
      <c r="G136" s="6"/>
      <c r="H136" s="6"/>
      <c r="I136" s="94"/>
      <c r="J136" s="2"/>
      <c r="K136" s="2"/>
      <c r="L136" s="2"/>
      <c r="M136" s="2"/>
      <c r="N136" s="20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106"/>
      <c r="AA136" s="2"/>
      <c r="AB136" s="25"/>
      <c r="AC136" s="25"/>
    </row>
    <row r="137" spans="1:29" s="4" customFormat="1">
      <c r="A137" s="69"/>
      <c r="B137" s="6"/>
      <c r="C137" s="6"/>
      <c r="D137" s="43"/>
      <c r="E137" s="6"/>
      <c r="F137" s="6"/>
      <c r="G137" s="6"/>
      <c r="H137" s="6"/>
      <c r="I137" s="94"/>
      <c r="J137" s="2"/>
      <c r="K137" s="2"/>
      <c r="L137" s="2"/>
      <c r="M137" s="2"/>
      <c r="N137" s="20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106"/>
      <c r="AA137" s="2"/>
      <c r="AB137" s="25"/>
      <c r="AC137" s="25"/>
    </row>
    <row r="138" spans="1:29" s="4" customFormat="1">
      <c r="A138" s="69"/>
      <c r="B138" s="6"/>
      <c r="C138" s="6"/>
      <c r="D138" s="43"/>
      <c r="E138" s="6"/>
      <c r="F138" s="6"/>
      <c r="G138" s="6"/>
      <c r="H138" s="6"/>
      <c r="I138" s="94"/>
      <c r="J138" s="2"/>
      <c r="K138" s="2"/>
      <c r="L138" s="2"/>
      <c r="M138" s="2"/>
      <c r="N138" s="20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106"/>
      <c r="AA138" s="2"/>
      <c r="AB138" s="25"/>
      <c r="AC138" s="25"/>
    </row>
    <row r="139" spans="1:29" s="4" customFormat="1">
      <c r="A139" s="69"/>
      <c r="B139" s="6"/>
      <c r="C139" s="6"/>
      <c r="D139" s="43"/>
      <c r="E139" s="6"/>
      <c r="F139" s="6"/>
      <c r="G139" s="6"/>
      <c r="H139" s="6"/>
      <c r="I139" s="94"/>
      <c r="J139" s="2"/>
      <c r="K139" s="2"/>
      <c r="L139" s="2"/>
      <c r="M139" s="2"/>
      <c r="N139" s="20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106"/>
      <c r="AA139" s="2"/>
      <c r="AB139" s="25"/>
      <c r="AC139" s="25"/>
    </row>
    <row r="140" spans="1:29" s="4" customFormat="1">
      <c r="A140" s="69"/>
      <c r="B140" s="6"/>
      <c r="C140" s="6"/>
      <c r="D140" s="43"/>
      <c r="E140" s="6"/>
      <c r="F140" s="6"/>
      <c r="G140" s="6"/>
      <c r="H140" s="6"/>
      <c r="I140" s="94"/>
      <c r="J140" s="2"/>
      <c r="K140" s="2"/>
      <c r="L140" s="2"/>
      <c r="M140" s="2"/>
      <c r="N140" s="20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106"/>
      <c r="AA140" s="2"/>
      <c r="AB140" s="25"/>
      <c r="AC140" s="25"/>
    </row>
    <row r="141" spans="1:29" s="4" customFormat="1">
      <c r="A141" s="69"/>
      <c r="B141" s="6"/>
      <c r="C141" s="6"/>
      <c r="D141" s="43"/>
      <c r="E141" s="6"/>
      <c r="F141" s="6"/>
      <c r="G141" s="6"/>
      <c r="H141" s="6"/>
      <c r="I141" s="94"/>
      <c r="J141" s="2"/>
      <c r="K141" s="2"/>
      <c r="L141" s="2"/>
      <c r="M141" s="2"/>
      <c r="N141" s="20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106"/>
      <c r="AA141" s="2"/>
      <c r="AB141" s="25"/>
      <c r="AC141" s="25"/>
    </row>
    <row r="142" spans="1:29" s="4" customFormat="1">
      <c r="A142" s="69"/>
      <c r="B142" s="6"/>
      <c r="C142" s="6"/>
      <c r="D142" s="43"/>
      <c r="E142" s="6"/>
      <c r="F142" s="6"/>
      <c r="G142" s="6"/>
      <c r="H142" s="6"/>
      <c r="I142" s="94"/>
      <c r="J142" s="2"/>
      <c r="K142" s="2"/>
      <c r="L142" s="2"/>
      <c r="M142" s="2"/>
      <c r="N142" s="20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106"/>
      <c r="AA142" s="2"/>
      <c r="AB142" s="25"/>
      <c r="AC142" s="25"/>
    </row>
    <row r="143" spans="1:29" s="4" customFormat="1">
      <c r="A143" s="69"/>
      <c r="B143" s="6"/>
      <c r="C143" s="6"/>
      <c r="D143" s="43"/>
      <c r="E143" s="6"/>
      <c r="F143" s="6"/>
      <c r="G143" s="6"/>
      <c r="H143" s="6"/>
      <c r="I143" s="94"/>
      <c r="J143" s="2"/>
      <c r="K143" s="2"/>
      <c r="L143" s="2"/>
      <c r="M143" s="2"/>
      <c r="N143" s="20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106"/>
      <c r="AA143" s="2"/>
      <c r="AB143" s="25"/>
      <c r="AC143" s="25"/>
    </row>
    <row r="144" spans="1:29" s="4" customFormat="1">
      <c r="A144" s="69"/>
      <c r="B144" s="6"/>
      <c r="C144" s="6"/>
      <c r="D144" s="43"/>
      <c r="E144" s="6"/>
      <c r="F144" s="6"/>
      <c r="G144" s="6"/>
      <c r="H144" s="6"/>
      <c r="I144" s="94"/>
      <c r="J144" s="2"/>
      <c r="K144" s="2"/>
      <c r="L144" s="2"/>
      <c r="M144" s="2"/>
      <c r="N144" s="20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106"/>
      <c r="AA144" s="2"/>
      <c r="AB144" s="25"/>
      <c r="AC144" s="25"/>
    </row>
    <row r="145" spans="1:29" s="4" customFormat="1">
      <c r="A145" s="69"/>
      <c r="B145" s="6"/>
      <c r="C145" s="6"/>
      <c r="D145" s="43"/>
      <c r="E145" s="6"/>
      <c r="F145" s="6"/>
      <c r="G145" s="6"/>
      <c r="H145" s="6"/>
      <c r="I145" s="94"/>
      <c r="J145" s="2"/>
      <c r="K145" s="2"/>
      <c r="L145" s="2"/>
      <c r="M145" s="2"/>
      <c r="N145" s="20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106"/>
      <c r="AA145" s="2"/>
      <c r="AB145" s="25"/>
      <c r="AC145" s="25"/>
    </row>
    <row r="146" spans="1:29" s="4" customFormat="1">
      <c r="A146" s="69"/>
      <c r="B146" s="6"/>
      <c r="C146" s="6"/>
      <c r="D146" s="43"/>
      <c r="E146" s="6"/>
      <c r="F146" s="6"/>
      <c r="G146" s="6"/>
      <c r="H146" s="6"/>
      <c r="I146" s="94"/>
      <c r="J146" s="2"/>
      <c r="K146" s="2"/>
      <c r="L146" s="2"/>
      <c r="M146" s="2"/>
      <c r="N146" s="20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106"/>
      <c r="AA146" s="2"/>
      <c r="AB146" s="25"/>
      <c r="AC146" s="25"/>
    </row>
    <row r="147" spans="1:29" s="4" customFormat="1">
      <c r="A147" s="69"/>
      <c r="B147" s="6"/>
      <c r="C147" s="6"/>
      <c r="D147" s="43"/>
      <c r="E147" s="6"/>
      <c r="F147" s="6"/>
      <c r="G147" s="6"/>
      <c r="H147" s="6"/>
      <c r="I147" s="94"/>
      <c r="J147" s="2"/>
      <c r="K147" s="2"/>
      <c r="L147" s="2"/>
      <c r="M147" s="2"/>
      <c r="N147" s="20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106"/>
      <c r="AA147" s="2"/>
      <c r="AB147" s="25"/>
      <c r="AC147" s="25"/>
    </row>
    <row r="148" spans="1:29" s="4" customFormat="1">
      <c r="A148" s="69"/>
      <c r="B148" s="6"/>
      <c r="C148" s="6"/>
      <c r="D148" s="43"/>
      <c r="E148" s="6"/>
      <c r="F148" s="6"/>
      <c r="G148" s="6"/>
      <c r="H148" s="6"/>
      <c r="I148" s="94"/>
      <c r="J148" s="2"/>
      <c r="K148" s="2"/>
      <c r="L148" s="2"/>
      <c r="M148" s="2"/>
      <c r="N148" s="20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106"/>
      <c r="AA148" s="2"/>
      <c r="AB148" s="25"/>
      <c r="AC148" s="25"/>
    </row>
    <row r="149" spans="1:29" s="4" customFormat="1">
      <c r="A149" s="69"/>
      <c r="B149" s="6"/>
      <c r="C149" s="6"/>
      <c r="D149" s="43"/>
      <c r="E149" s="6"/>
      <c r="F149" s="6"/>
      <c r="G149" s="6"/>
      <c r="H149" s="6"/>
      <c r="I149" s="94"/>
      <c r="J149" s="2"/>
      <c r="K149" s="2"/>
      <c r="L149" s="2"/>
      <c r="M149" s="2"/>
      <c r="N149" s="20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106"/>
      <c r="AA149" s="2"/>
      <c r="AB149" s="25"/>
      <c r="AC149" s="25"/>
    </row>
    <row r="150" spans="1:29" s="4" customFormat="1">
      <c r="A150" s="69"/>
      <c r="B150" s="6"/>
      <c r="C150" s="6"/>
      <c r="D150" s="43"/>
      <c r="E150" s="6"/>
      <c r="F150" s="6"/>
      <c r="G150" s="6"/>
      <c r="H150" s="6"/>
      <c r="I150" s="94"/>
      <c r="J150" s="2"/>
      <c r="K150" s="2"/>
      <c r="L150" s="2"/>
      <c r="M150" s="2"/>
      <c r="N150" s="20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106"/>
      <c r="AA150" s="2"/>
      <c r="AB150" s="25"/>
      <c r="AC150" s="25"/>
    </row>
    <row r="151" spans="1:29" s="4" customFormat="1">
      <c r="A151" s="69"/>
      <c r="B151" s="6"/>
      <c r="C151" s="6"/>
      <c r="D151" s="43"/>
      <c r="E151" s="6"/>
      <c r="F151" s="6"/>
      <c r="G151" s="6"/>
      <c r="H151" s="6"/>
      <c r="I151" s="94"/>
      <c r="J151" s="2"/>
      <c r="K151" s="2"/>
      <c r="L151" s="2"/>
      <c r="M151" s="2"/>
      <c r="N151" s="20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106"/>
      <c r="AA151" s="2"/>
      <c r="AB151" s="25"/>
      <c r="AC151" s="25"/>
    </row>
    <row r="152" spans="1:29" s="4" customFormat="1">
      <c r="A152" s="69"/>
      <c r="B152" s="6"/>
      <c r="C152" s="6"/>
      <c r="D152" s="43"/>
      <c r="E152" s="6"/>
      <c r="F152" s="6"/>
      <c r="G152" s="6"/>
      <c r="H152" s="6"/>
      <c r="I152" s="94"/>
      <c r="J152" s="2"/>
      <c r="K152" s="2"/>
      <c r="L152" s="2"/>
      <c r="M152" s="2"/>
      <c r="N152" s="20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106"/>
      <c r="AA152" s="2"/>
      <c r="AB152" s="25"/>
      <c r="AC152" s="25"/>
    </row>
    <row r="153" spans="1:29" s="4" customFormat="1">
      <c r="A153" s="69"/>
      <c r="B153" s="6"/>
      <c r="C153" s="6"/>
      <c r="D153" s="43"/>
      <c r="E153" s="6"/>
      <c r="F153" s="6"/>
      <c r="G153" s="6"/>
      <c r="H153" s="6"/>
      <c r="I153" s="94"/>
      <c r="J153" s="2"/>
      <c r="K153" s="2"/>
      <c r="L153" s="2"/>
      <c r="M153" s="2"/>
      <c r="N153" s="20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106"/>
      <c r="AA153" s="2"/>
      <c r="AB153" s="25"/>
      <c r="AC153" s="25"/>
    </row>
    <row r="154" spans="1:29" s="4" customFormat="1">
      <c r="A154" s="69"/>
      <c r="B154" s="6"/>
      <c r="C154" s="6"/>
      <c r="D154" s="43"/>
      <c r="E154" s="6"/>
      <c r="F154" s="6"/>
      <c r="G154" s="6"/>
      <c r="H154" s="6"/>
      <c r="I154" s="94"/>
      <c r="J154" s="2"/>
      <c r="K154" s="2"/>
      <c r="L154" s="2"/>
      <c r="M154" s="2"/>
      <c r="N154" s="20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106"/>
      <c r="AA154" s="2"/>
      <c r="AB154" s="25"/>
      <c r="AC154" s="25"/>
    </row>
    <row r="155" spans="1:29" s="4" customFormat="1">
      <c r="A155" s="69"/>
      <c r="B155" s="6"/>
      <c r="C155" s="6"/>
      <c r="D155" s="43"/>
      <c r="E155" s="6"/>
      <c r="F155" s="6"/>
      <c r="G155" s="6"/>
      <c r="H155" s="6"/>
      <c r="I155" s="94"/>
      <c r="J155" s="2"/>
      <c r="K155" s="2"/>
      <c r="L155" s="2"/>
      <c r="M155" s="2"/>
      <c r="N155" s="20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106"/>
      <c r="AA155" s="2"/>
      <c r="AB155" s="25"/>
      <c r="AC155" s="25"/>
    </row>
    <row r="156" spans="1:29" s="4" customFormat="1">
      <c r="A156" s="69"/>
      <c r="B156" s="6"/>
      <c r="C156" s="6"/>
      <c r="D156" s="43"/>
      <c r="E156" s="6"/>
      <c r="F156" s="6"/>
      <c r="G156" s="6"/>
      <c r="H156" s="6"/>
      <c r="I156" s="94"/>
      <c r="J156" s="2"/>
      <c r="K156" s="2"/>
      <c r="L156" s="2"/>
      <c r="M156" s="2"/>
      <c r="N156" s="20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106"/>
      <c r="AA156" s="2"/>
      <c r="AB156" s="25"/>
      <c r="AC156" s="25"/>
    </row>
    <row r="157" spans="1:29" s="4" customFormat="1">
      <c r="A157" s="69"/>
      <c r="B157" s="6"/>
      <c r="C157" s="6"/>
      <c r="D157" s="43"/>
      <c r="E157" s="6"/>
      <c r="F157" s="6"/>
      <c r="G157" s="6"/>
      <c r="H157" s="6"/>
      <c r="I157" s="94"/>
      <c r="J157" s="2"/>
      <c r="K157" s="2"/>
      <c r="L157" s="2"/>
      <c r="M157" s="2"/>
      <c r="N157" s="20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106"/>
      <c r="AA157" s="2"/>
      <c r="AB157" s="25"/>
      <c r="AC157" s="25"/>
    </row>
    <row r="158" spans="1:29" s="4" customFormat="1">
      <c r="A158" s="69"/>
      <c r="B158" s="6"/>
      <c r="C158" s="6"/>
      <c r="D158" s="43"/>
      <c r="E158" s="6"/>
      <c r="F158" s="6"/>
      <c r="G158" s="6"/>
      <c r="H158" s="6"/>
      <c r="I158" s="94"/>
      <c r="J158" s="2"/>
      <c r="K158" s="2"/>
      <c r="L158" s="2"/>
      <c r="M158" s="2"/>
      <c r="N158" s="20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106"/>
      <c r="AA158" s="2"/>
      <c r="AB158" s="25"/>
      <c r="AC158" s="25"/>
    </row>
    <row r="159" spans="1:29" s="4" customFormat="1">
      <c r="A159" s="69"/>
      <c r="B159" s="6"/>
      <c r="C159" s="6"/>
      <c r="D159" s="43"/>
      <c r="E159" s="6"/>
      <c r="F159" s="6"/>
      <c r="G159" s="6"/>
      <c r="H159" s="6"/>
      <c r="I159" s="94"/>
      <c r="J159" s="2"/>
      <c r="K159" s="2"/>
      <c r="L159" s="2"/>
      <c r="M159" s="2"/>
      <c r="N159" s="20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106"/>
      <c r="AA159" s="2"/>
      <c r="AB159" s="25"/>
      <c r="AC159" s="25"/>
    </row>
    <row r="160" spans="1:29" s="4" customFormat="1">
      <c r="A160" s="69"/>
      <c r="B160" s="6"/>
      <c r="C160" s="6"/>
      <c r="D160" s="43"/>
      <c r="E160" s="6"/>
      <c r="F160" s="6"/>
      <c r="G160" s="6"/>
      <c r="H160" s="6"/>
      <c r="I160" s="94"/>
      <c r="J160" s="2"/>
      <c r="K160" s="2"/>
      <c r="L160" s="2"/>
      <c r="M160" s="2"/>
      <c r="N160" s="20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106"/>
      <c r="AA160" s="2"/>
      <c r="AB160" s="25"/>
      <c r="AC160" s="25"/>
    </row>
    <row r="161" spans="1:29" s="4" customFormat="1">
      <c r="A161" s="69"/>
      <c r="B161" s="6"/>
      <c r="C161" s="6"/>
      <c r="D161" s="43"/>
      <c r="E161" s="6"/>
      <c r="F161" s="6"/>
      <c r="G161" s="6"/>
      <c r="H161" s="6"/>
      <c r="I161" s="94"/>
      <c r="J161" s="2"/>
      <c r="K161" s="2"/>
      <c r="L161" s="2"/>
      <c r="M161" s="2"/>
      <c r="N161" s="20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106"/>
      <c r="AA161" s="2"/>
      <c r="AB161" s="25"/>
      <c r="AC161" s="25"/>
    </row>
    <row r="162" spans="1:29" s="4" customFormat="1">
      <c r="A162" s="69"/>
      <c r="B162" s="6"/>
      <c r="C162" s="6"/>
      <c r="D162" s="43"/>
      <c r="E162" s="6"/>
      <c r="F162" s="6"/>
      <c r="G162" s="6"/>
      <c r="H162" s="6"/>
      <c r="I162" s="94"/>
      <c r="J162" s="2"/>
      <c r="K162" s="2"/>
      <c r="L162" s="2"/>
      <c r="M162" s="2"/>
      <c r="N162" s="20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106"/>
      <c r="AA162" s="2"/>
      <c r="AB162" s="25"/>
      <c r="AC162" s="25"/>
    </row>
    <row r="163" spans="1:29" s="4" customFormat="1">
      <c r="A163" s="69"/>
      <c r="B163" s="6"/>
      <c r="C163" s="6"/>
      <c r="D163" s="43"/>
      <c r="E163" s="6"/>
      <c r="F163" s="6"/>
      <c r="G163" s="6"/>
      <c r="H163" s="6"/>
      <c r="I163" s="94"/>
      <c r="J163" s="2"/>
      <c r="K163" s="2"/>
      <c r="L163" s="2"/>
      <c r="M163" s="2"/>
      <c r="N163" s="20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106"/>
      <c r="AA163" s="2"/>
      <c r="AB163" s="25"/>
      <c r="AC163" s="25"/>
    </row>
    <row r="164" spans="1:29" s="4" customFormat="1">
      <c r="A164" s="69"/>
      <c r="B164" s="6"/>
      <c r="C164" s="6"/>
      <c r="D164" s="43"/>
      <c r="E164" s="6"/>
      <c r="F164" s="6"/>
      <c r="G164" s="6"/>
      <c r="H164" s="6"/>
      <c r="I164" s="94"/>
      <c r="J164" s="2"/>
      <c r="K164" s="2"/>
      <c r="L164" s="2"/>
      <c r="M164" s="2"/>
      <c r="N164" s="20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106"/>
      <c r="AA164" s="2"/>
      <c r="AB164" s="25"/>
      <c r="AC164" s="25"/>
    </row>
    <row r="165" spans="1:29" s="4" customFormat="1">
      <c r="A165" s="69"/>
      <c r="B165" s="6"/>
      <c r="C165" s="6"/>
      <c r="D165" s="43"/>
      <c r="E165" s="6"/>
      <c r="F165" s="6"/>
      <c r="G165" s="6"/>
      <c r="H165" s="6"/>
      <c r="I165" s="94"/>
      <c r="J165" s="2"/>
      <c r="K165" s="2"/>
      <c r="L165" s="2"/>
      <c r="M165" s="2"/>
      <c r="N165" s="20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106"/>
      <c r="AA165" s="2"/>
      <c r="AB165" s="25"/>
      <c r="AC165" s="25"/>
    </row>
    <row r="166" spans="1:29" s="4" customFormat="1">
      <c r="A166" s="69"/>
      <c r="B166" s="6"/>
      <c r="C166" s="6"/>
      <c r="D166" s="43"/>
      <c r="E166" s="6"/>
      <c r="F166" s="6"/>
      <c r="G166" s="6"/>
      <c r="H166" s="6"/>
      <c r="I166" s="94"/>
      <c r="J166" s="2"/>
      <c r="K166" s="2"/>
      <c r="L166" s="2"/>
      <c r="M166" s="2"/>
      <c r="N166" s="20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106"/>
      <c r="AA166" s="2"/>
      <c r="AB166" s="25"/>
      <c r="AC166" s="25"/>
    </row>
    <row r="167" spans="1:29" s="4" customFormat="1">
      <c r="A167" s="69"/>
      <c r="B167" s="6"/>
      <c r="C167" s="6"/>
      <c r="D167" s="43"/>
      <c r="E167" s="6"/>
      <c r="F167" s="6"/>
      <c r="G167" s="6"/>
      <c r="H167" s="6"/>
      <c r="I167" s="94"/>
      <c r="J167" s="2"/>
      <c r="K167" s="2"/>
      <c r="L167" s="2"/>
      <c r="M167" s="2"/>
      <c r="N167" s="20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106"/>
      <c r="AA167" s="2"/>
      <c r="AB167" s="25"/>
      <c r="AC167" s="25"/>
    </row>
    <row r="168" spans="1:29" s="4" customFormat="1">
      <c r="A168" s="69"/>
      <c r="B168" s="6"/>
      <c r="C168" s="6"/>
      <c r="D168" s="43"/>
      <c r="E168" s="6"/>
      <c r="F168" s="6"/>
      <c r="G168" s="6"/>
      <c r="H168" s="6"/>
      <c r="I168" s="94"/>
      <c r="J168" s="2"/>
      <c r="K168" s="2"/>
      <c r="L168" s="2"/>
      <c r="M168" s="2"/>
      <c r="N168" s="20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106"/>
      <c r="AA168" s="2"/>
      <c r="AB168" s="25"/>
      <c r="AC168" s="25"/>
    </row>
    <row r="169" spans="1:29" s="4" customFormat="1">
      <c r="A169" s="69"/>
      <c r="B169" s="6"/>
      <c r="C169" s="6"/>
      <c r="D169" s="43"/>
      <c r="E169" s="6"/>
      <c r="F169" s="6"/>
      <c r="G169" s="6"/>
      <c r="H169" s="6"/>
      <c r="I169" s="94"/>
      <c r="J169" s="2"/>
      <c r="K169" s="2"/>
      <c r="L169" s="2"/>
      <c r="M169" s="2"/>
      <c r="N169" s="20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106"/>
      <c r="AA169" s="2"/>
      <c r="AB169" s="25"/>
      <c r="AC169" s="25"/>
    </row>
    <row r="170" spans="1:29" s="4" customFormat="1">
      <c r="A170" s="69"/>
      <c r="B170" s="6"/>
      <c r="C170" s="6"/>
      <c r="D170" s="43"/>
      <c r="E170" s="6"/>
      <c r="F170" s="6"/>
      <c r="G170" s="6"/>
      <c r="H170" s="6"/>
      <c r="I170" s="94"/>
      <c r="J170" s="2"/>
      <c r="K170" s="2"/>
      <c r="L170" s="2"/>
      <c r="M170" s="2"/>
      <c r="N170" s="20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106"/>
      <c r="AA170" s="2"/>
      <c r="AB170" s="25"/>
      <c r="AC170" s="25"/>
    </row>
    <row r="171" spans="1:29" s="4" customFormat="1">
      <c r="A171" s="69"/>
      <c r="B171" s="6"/>
      <c r="C171" s="6"/>
      <c r="D171" s="43"/>
      <c r="E171" s="6"/>
      <c r="F171" s="6"/>
      <c r="G171" s="6"/>
      <c r="H171" s="6"/>
      <c r="I171" s="94"/>
      <c r="J171" s="2"/>
      <c r="K171" s="2"/>
      <c r="L171" s="2"/>
      <c r="M171" s="2"/>
      <c r="N171" s="20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106"/>
      <c r="AA171" s="2"/>
      <c r="AB171" s="25"/>
      <c r="AC171" s="25"/>
    </row>
    <row r="172" spans="1:29" s="4" customFormat="1">
      <c r="A172" s="69"/>
      <c r="B172" s="53"/>
      <c r="C172" s="53"/>
      <c r="D172" s="54"/>
      <c r="E172" s="53"/>
      <c r="F172" s="53"/>
      <c r="G172" s="6"/>
      <c r="H172" s="6"/>
      <c r="I172" s="94"/>
      <c r="J172" s="2"/>
      <c r="K172" s="2"/>
      <c r="L172" s="2"/>
      <c r="M172" s="2"/>
      <c r="N172" s="20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106"/>
      <c r="AA172" s="2"/>
      <c r="AB172" s="25"/>
      <c r="AC172" s="25"/>
    </row>
    <row r="173" spans="1:29" s="4" customFormat="1">
      <c r="A173" s="69"/>
      <c r="B173" s="53"/>
      <c r="C173" s="53"/>
      <c r="D173" s="54"/>
      <c r="E173" s="53"/>
      <c r="F173" s="53"/>
      <c r="G173" s="6"/>
      <c r="H173" s="6"/>
      <c r="I173" s="94"/>
      <c r="J173" s="2"/>
      <c r="K173" s="2"/>
      <c r="L173" s="2"/>
      <c r="M173" s="2"/>
      <c r="N173" s="20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106"/>
      <c r="AA173" s="2"/>
      <c r="AB173" s="25"/>
      <c r="AC173" s="25"/>
    </row>
    <row r="174" spans="1:29" s="4" customFormat="1">
      <c r="A174" s="69"/>
      <c r="B174" s="53"/>
      <c r="C174" s="53"/>
      <c r="D174" s="54"/>
      <c r="E174" s="53"/>
      <c r="F174" s="53"/>
      <c r="G174" s="6"/>
      <c r="H174" s="6"/>
      <c r="I174" s="94"/>
      <c r="J174" s="2"/>
      <c r="K174" s="2"/>
      <c r="L174" s="2"/>
      <c r="M174" s="2"/>
      <c r="N174" s="20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106"/>
      <c r="AA174" s="2"/>
      <c r="AB174" s="25"/>
      <c r="AC174" s="25"/>
    </row>
    <row r="175" spans="1:29" s="4" customFormat="1">
      <c r="A175" s="69"/>
      <c r="B175" s="53"/>
      <c r="C175" s="53"/>
      <c r="D175" s="54"/>
      <c r="E175" s="53"/>
      <c r="F175" s="53"/>
      <c r="G175" s="6"/>
      <c r="H175" s="6"/>
      <c r="I175" s="94"/>
      <c r="J175" s="2"/>
      <c r="K175" s="2"/>
      <c r="L175" s="2"/>
      <c r="M175" s="2"/>
      <c r="N175" s="20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106"/>
      <c r="AA175" s="2"/>
      <c r="AB175" s="25"/>
      <c r="AC175" s="25"/>
    </row>
    <row r="176" spans="1:29" s="4" customFormat="1">
      <c r="A176" s="69"/>
      <c r="B176" s="53"/>
      <c r="C176" s="53"/>
      <c r="D176" s="54"/>
      <c r="E176" s="53"/>
      <c r="F176" s="53"/>
      <c r="G176" s="6"/>
      <c r="H176" s="6"/>
      <c r="I176" s="94"/>
      <c r="J176" s="2"/>
      <c r="K176" s="2"/>
      <c r="L176" s="2"/>
      <c r="M176" s="2"/>
      <c r="N176" s="20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106"/>
      <c r="AA176" s="2"/>
      <c r="AB176" s="25"/>
      <c r="AC176" s="25"/>
    </row>
    <row r="177" spans="1:29" s="4" customFormat="1">
      <c r="A177" s="69"/>
      <c r="B177" s="53"/>
      <c r="C177" s="53"/>
      <c r="D177" s="54"/>
      <c r="E177" s="53"/>
      <c r="F177" s="53"/>
      <c r="G177" s="6"/>
      <c r="H177" s="6"/>
      <c r="I177" s="94"/>
      <c r="J177" s="2"/>
      <c r="K177" s="2"/>
      <c r="L177" s="2"/>
      <c r="M177" s="2"/>
      <c r="N177" s="20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106"/>
      <c r="AA177" s="2"/>
      <c r="AB177" s="25"/>
      <c r="AC177" s="25"/>
    </row>
    <row r="178" spans="1:29" s="4" customFormat="1">
      <c r="A178" s="69"/>
      <c r="B178" s="53"/>
      <c r="C178" s="53"/>
      <c r="D178" s="54"/>
      <c r="E178" s="53"/>
      <c r="F178" s="53"/>
      <c r="G178" s="6"/>
      <c r="H178" s="6"/>
      <c r="I178" s="94"/>
      <c r="J178" s="2"/>
      <c r="K178" s="2"/>
      <c r="L178" s="2"/>
      <c r="M178" s="2"/>
      <c r="N178" s="20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106"/>
      <c r="AA178" s="2"/>
      <c r="AB178" s="25"/>
      <c r="AC178" s="25"/>
    </row>
    <row r="179" spans="1:29" s="4" customFormat="1">
      <c r="A179" s="69"/>
      <c r="B179" s="53"/>
      <c r="C179" s="53"/>
      <c r="D179" s="54"/>
      <c r="E179" s="53"/>
      <c r="F179" s="53"/>
      <c r="G179" s="6"/>
      <c r="H179" s="6"/>
      <c r="I179" s="94"/>
      <c r="J179" s="2"/>
      <c r="K179" s="2"/>
      <c r="L179" s="2"/>
      <c r="M179" s="2"/>
      <c r="N179" s="20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106"/>
      <c r="AA179" s="2"/>
      <c r="AB179" s="25"/>
      <c r="AC179" s="25"/>
    </row>
    <row r="180" spans="1:29" s="4" customFormat="1">
      <c r="A180" s="69"/>
      <c r="B180" s="53"/>
      <c r="C180" s="53"/>
      <c r="D180" s="54"/>
      <c r="E180" s="53"/>
      <c r="F180" s="53"/>
      <c r="G180" s="6"/>
      <c r="H180" s="6"/>
      <c r="I180" s="94"/>
      <c r="J180" s="2"/>
      <c r="K180" s="2"/>
      <c r="L180" s="2"/>
      <c r="M180" s="2"/>
      <c r="N180" s="20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106"/>
      <c r="AA180" s="2"/>
      <c r="AB180" s="25"/>
      <c r="AC180" s="25"/>
    </row>
    <row r="181" spans="1:29" s="4" customFormat="1">
      <c r="A181" s="69"/>
      <c r="B181" s="53"/>
      <c r="C181" s="53"/>
      <c r="D181" s="54"/>
      <c r="E181" s="53"/>
      <c r="F181" s="53"/>
      <c r="G181" s="6"/>
      <c r="H181" s="6"/>
      <c r="I181" s="94"/>
      <c r="J181" s="2"/>
      <c r="K181" s="2"/>
      <c r="L181" s="2"/>
      <c r="M181" s="2"/>
      <c r="N181" s="20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106"/>
      <c r="AA181" s="2"/>
      <c r="AB181" s="25"/>
      <c r="AC181" s="25"/>
    </row>
    <row r="182" spans="1:29" s="4" customFormat="1">
      <c r="A182" s="69"/>
      <c r="B182" s="53"/>
      <c r="C182" s="53"/>
      <c r="D182" s="54"/>
      <c r="E182" s="53"/>
      <c r="F182" s="53"/>
      <c r="G182" s="6"/>
      <c r="H182" s="6"/>
      <c r="I182" s="94"/>
      <c r="J182" s="2"/>
      <c r="K182" s="2"/>
      <c r="L182" s="2"/>
      <c r="M182" s="2"/>
      <c r="N182" s="20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106"/>
      <c r="AA182" s="2"/>
      <c r="AB182" s="25"/>
      <c r="AC182" s="25"/>
    </row>
    <row r="183" spans="1:29" s="4" customFormat="1">
      <c r="A183" s="69"/>
      <c r="B183" s="53"/>
      <c r="C183" s="53"/>
      <c r="D183" s="54"/>
      <c r="E183" s="53"/>
      <c r="F183" s="53"/>
      <c r="G183" s="6"/>
      <c r="H183" s="6"/>
      <c r="I183" s="94"/>
      <c r="J183" s="2"/>
      <c r="K183" s="2"/>
      <c r="L183" s="2"/>
      <c r="M183" s="2"/>
      <c r="N183" s="20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106"/>
      <c r="AA183" s="2"/>
      <c r="AB183" s="25"/>
      <c r="AC183" s="25"/>
    </row>
    <row r="184" spans="1:29" s="4" customFormat="1">
      <c r="A184" s="69"/>
      <c r="B184" s="53"/>
      <c r="C184" s="53"/>
      <c r="D184" s="54"/>
      <c r="E184" s="53"/>
      <c r="F184" s="53"/>
      <c r="G184" s="6"/>
      <c r="H184" s="6"/>
      <c r="I184" s="94"/>
      <c r="J184" s="2"/>
      <c r="K184" s="2"/>
      <c r="L184" s="2"/>
      <c r="M184" s="2"/>
      <c r="N184" s="20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106"/>
      <c r="AA184" s="2"/>
      <c r="AB184" s="25"/>
      <c r="AC184" s="25"/>
    </row>
    <row r="185" spans="1:29" s="4" customFormat="1">
      <c r="A185" s="69"/>
      <c r="B185" s="53"/>
      <c r="C185" s="53"/>
      <c r="D185" s="54"/>
      <c r="E185" s="53"/>
      <c r="F185" s="53"/>
      <c r="G185" s="6"/>
      <c r="H185" s="6"/>
      <c r="I185" s="94"/>
      <c r="J185" s="2"/>
      <c r="K185" s="2"/>
      <c r="L185" s="2"/>
      <c r="M185" s="2"/>
      <c r="N185" s="20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106"/>
      <c r="AA185" s="2"/>
      <c r="AB185" s="25"/>
      <c r="AC185" s="25"/>
    </row>
    <row r="186" spans="1:29" s="4" customFormat="1">
      <c r="A186" s="69"/>
      <c r="B186" s="53"/>
      <c r="C186" s="53"/>
      <c r="D186" s="54"/>
      <c r="E186" s="53"/>
      <c r="F186" s="53"/>
      <c r="G186" s="6"/>
      <c r="H186" s="6"/>
      <c r="I186" s="94"/>
      <c r="J186" s="2"/>
      <c r="K186" s="2"/>
      <c r="L186" s="2"/>
      <c r="M186" s="2"/>
      <c r="N186" s="20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106"/>
      <c r="AA186" s="2"/>
      <c r="AB186" s="25"/>
      <c r="AC186" s="25"/>
    </row>
    <row r="187" spans="1:29" s="4" customFormat="1">
      <c r="A187" s="69"/>
      <c r="B187" s="53"/>
      <c r="C187" s="53"/>
      <c r="D187" s="54"/>
      <c r="E187" s="53"/>
      <c r="F187" s="53"/>
      <c r="G187" s="6"/>
      <c r="H187" s="6"/>
      <c r="I187" s="94"/>
      <c r="J187" s="2"/>
      <c r="K187" s="2"/>
      <c r="L187" s="2"/>
      <c r="M187" s="2"/>
      <c r="N187" s="20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106"/>
      <c r="AA187" s="2"/>
      <c r="AB187" s="25"/>
      <c r="AC187" s="25"/>
    </row>
    <row r="188" spans="1:29" s="4" customFormat="1">
      <c r="A188" s="69"/>
      <c r="B188" s="53"/>
      <c r="C188" s="53"/>
      <c r="D188" s="54"/>
      <c r="E188" s="53"/>
      <c r="F188" s="53"/>
      <c r="G188" s="6"/>
      <c r="H188" s="6"/>
      <c r="I188" s="94"/>
      <c r="J188" s="2"/>
      <c r="K188" s="2"/>
      <c r="L188" s="2"/>
      <c r="M188" s="2"/>
      <c r="N188" s="20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106"/>
      <c r="AA188" s="2"/>
      <c r="AB188" s="25"/>
      <c r="AC188" s="25"/>
    </row>
    <row r="189" spans="1:29" s="4" customFormat="1">
      <c r="A189" s="69"/>
      <c r="B189" s="53"/>
      <c r="C189" s="53"/>
      <c r="D189" s="54"/>
      <c r="E189" s="53"/>
      <c r="F189" s="53"/>
      <c r="G189" s="6"/>
      <c r="H189" s="6"/>
      <c r="I189" s="94"/>
      <c r="J189" s="2"/>
      <c r="K189" s="2"/>
      <c r="L189" s="2"/>
      <c r="M189" s="2"/>
      <c r="N189" s="20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106"/>
      <c r="AA189" s="2"/>
      <c r="AB189" s="25"/>
      <c r="AC189" s="25"/>
    </row>
    <row r="190" spans="1:29" s="4" customFormat="1">
      <c r="A190" s="69"/>
      <c r="B190" s="6"/>
      <c r="C190" s="6"/>
      <c r="D190" s="43"/>
      <c r="E190" s="6"/>
      <c r="F190" s="6"/>
      <c r="G190" s="6"/>
      <c r="H190" s="6"/>
      <c r="I190" s="94"/>
      <c r="J190" s="2"/>
      <c r="K190" s="2"/>
      <c r="L190" s="2"/>
      <c r="M190" s="2"/>
      <c r="N190" s="20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106"/>
      <c r="AA190" s="2"/>
      <c r="AB190" s="25"/>
      <c r="AC190" s="25"/>
    </row>
    <row r="191" spans="1:29" s="4" customFormat="1">
      <c r="A191" s="69"/>
      <c r="B191" s="6"/>
      <c r="C191" s="6"/>
      <c r="D191" s="43"/>
      <c r="E191" s="6"/>
      <c r="F191" s="6"/>
      <c r="G191" s="6"/>
      <c r="H191" s="6"/>
      <c r="I191" s="94"/>
      <c r="J191" s="2"/>
      <c r="K191" s="2"/>
      <c r="L191" s="2"/>
      <c r="M191" s="2"/>
      <c r="N191" s="20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106"/>
      <c r="AA191" s="2"/>
      <c r="AB191" s="25"/>
      <c r="AC191" s="25"/>
    </row>
    <row r="192" spans="1:29" s="4" customFormat="1">
      <c r="A192" s="69"/>
      <c r="B192" s="6"/>
      <c r="C192" s="6"/>
      <c r="D192" s="43"/>
      <c r="E192" s="6"/>
      <c r="F192" s="6"/>
      <c r="G192" s="6"/>
      <c r="H192" s="6"/>
      <c r="I192" s="94"/>
      <c r="J192" s="2"/>
      <c r="K192" s="2"/>
      <c r="L192" s="2"/>
      <c r="M192" s="2"/>
      <c r="N192" s="20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106"/>
      <c r="AA192" s="2"/>
      <c r="AB192" s="25"/>
      <c r="AC192" s="25"/>
    </row>
    <row r="193" spans="1:29" s="4" customFormat="1">
      <c r="A193" s="69"/>
      <c r="B193" s="6"/>
      <c r="C193" s="6"/>
      <c r="D193" s="43"/>
      <c r="E193" s="6"/>
      <c r="F193" s="6"/>
      <c r="G193" s="6"/>
      <c r="H193" s="6"/>
      <c r="I193" s="94"/>
      <c r="J193" s="2"/>
      <c r="K193" s="2"/>
      <c r="L193" s="2"/>
      <c r="M193" s="2"/>
      <c r="N193" s="20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106"/>
      <c r="AA193" s="2"/>
      <c r="AB193" s="25"/>
      <c r="AC193" s="25"/>
    </row>
    <row r="194" spans="1:29" s="4" customFormat="1">
      <c r="A194" s="69"/>
      <c r="B194" s="6"/>
      <c r="C194" s="6"/>
      <c r="D194" s="43"/>
      <c r="E194" s="6"/>
      <c r="F194" s="6"/>
      <c r="G194" s="6"/>
      <c r="H194" s="6"/>
      <c r="I194" s="94"/>
      <c r="J194" s="2"/>
      <c r="K194" s="2"/>
      <c r="L194" s="2"/>
      <c r="M194" s="2"/>
      <c r="N194" s="20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106"/>
      <c r="AA194" s="2"/>
      <c r="AB194" s="25"/>
      <c r="AC194" s="25"/>
    </row>
    <row r="195" spans="1:29" s="4" customFormat="1">
      <c r="A195" s="69"/>
      <c r="B195" s="6"/>
      <c r="C195" s="6"/>
      <c r="D195" s="43"/>
      <c r="E195" s="6"/>
      <c r="F195" s="6"/>
      <c r="G195" s="6"/>
      <c r="H195" s="6"/>
      <c r="I195" s="94"/>
      <c r="J195" s="2"/>
      <c r="K195" s="2"/>
      <c r="L195" s="2"/>
      <c r="M195" s="2"/>
      <c r="N195" s="20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106"/>
      <c r="AA195" s="2"/>
      <c r="AB195" s="25"/>
      <c r="AC195" s="25"/>
    </row>
    <row r="196" spans="1:29" s="4" customFormat="1">
      <c r="A196" s="69"/>
      <c r="B196" s="6"/>
      <c r="C196" s="6"/>
      <c r="D196" s="43"/>
      <c r="E196" s="6"/>
      <c r="F196" s="6"/>
      <c r="G196" s="6"/>
      <c r="H196" s="6"/>
      <c r="I196" s="94"/>
      <c r="J196" s="2"/>
      <c r="K196" s="2"/>
      <c r="L196" s="2"/>
      <c r="M196" s="2"/>
      <c r="N196" s="20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106"/>
      <c r="AA196" s="2"/>
      <c r="AB196" s="25"/>
      <c r="AC196" s="25"/>
    </row>
    <row r="197" spans="1:29" s="4" customFormat="1">
      <c r="A197" s="69"/>
      <c r="B197" s="6"/>
      <c r="C197" s="6"/>
      <c r="D197" s="43"/>
      <c r="E197" s="6"/>
      <c r="F197" s="6"/>
      <c r="G197" s="6"/>
      <c r="H197" s="6"/>
      <c r="I197" s="94"/>
      <c r="J197" s="2"/>
      <c r="K197" s="2"/>
      <c r="L197" s="2"/>
      <c r="M197" s="2"/>
      <c r="N197" s="20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106"/>
      <c r="AA197" s="2"/>
      <c r="AB197" s="25"/>
      <c r="AC197" s="25"/>
    </row>
    <row r="198" spans="1:29" s="4" customFormat="1">
      <c r="A198" s="69"/>
      <c r="B198" s="6"/>
      <c r="C198" s="6"/>
      <c r="D198" s="43"/>
      <c r="E198" s="6"/>
      <c r="F198" s="6"/>
      <c r="G198" s="6"/>
      <c r="H198" s="6"/>
      <c r="I198" s="94"/>
      <c r="J198" s="2"/>
      <c r="K198" s="2"/>
      <c r="L198" s="2"/>
      <c r="M198" s="2"/>
      <c r="N198" s="20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106"/>
      <c r="AA198" s="2"/>
      <c r="AB198" s="25"/>
      <c r="AC198" s="25"/>
    </row>
    <row r="199" spans="1:29" s="4" customFormat="1">
      <c r="A199" s="69"/>
      <c r="B199" s="6"/>
      <c r="C199" s="6"/>
      <c r="D199" s="43"/>
      <c r="E199" s="6"/>
      <c r="F199" s="6"/>
      <c r="G199" s="6"/>
      <c r="H199" s="6"/>
      <c r="I199" s="94"/>
      <c r="J199" s="2"/>
      <c r="K199" s="2"/>
      <c r="L199" s="2"/>
      <c r="M199" s="2"/>
      <c r="N199" s="20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106"/>
      <c r="AA199" s="2"/>
      <c r="AB199" s="25"/>
      <c r="AC199" s="25"/>
    </row>
    <row r="200" spans="1:29" s="4" customFormat="1">
      <c r="A200" s="69"/>
      <c r="B200" s="6"/>
      <c r="C200" s="6"/>
      <c r="D200" s="43"/>
      <c r="E200" s="6"/>
      <c r="F200" s="6"/>
      <c r="G200" s="6"/>
      <c r="H200" s="6"/>
      <c r="I200" s="94"/>
      <c r="J200" s="2"/>
      <c r="K200" s="2"/>
      <c r="L200" s="2"/>
      <c r="M200" s="2"/>
      <c r="N200" s="20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106"/>
      <c r="AA200" s="2"/>
      <c r="AB200" s="25"/>
      <c r="AC200" s="25"/>
    </row>
    <row r="201" spans="1:29" s="4" customFormat="1">
      <c r="A201" s="69"/>
      <c r="B201" s="6"/>
      <c r="C201" s="6"/>
      <c r="D201" s="43"/>
      <c r="E201" s="6"/>
      <c r="F201" s="6"/>
      <c r="G201" s="6"/>
      <c r="H201" s="6"/>
      <c r="I201" s="94"/>
      <c r="J201" s="2"/>
      <c r="K201" s="2"/>
      <c r="L201" s="2"/>
      <c r="M201" s="2"/>
      <c r="N201" s="20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106"/>
      <c r="AA201" s="2"/>
      <c r="AB201" s="25"/>
      <c r="AC201" s="25"/>
    </row>
    <row r="202" spans="1:29" s="4" customFormat="1">
      <c r="A202" s="69"/>
      <c r="B202" s="6"/>
      <c r="C202" s="6"/>
      <c r="D202" s="43"/>
      <c r="E202" s="6"/>
      <c r="F202" s="6"/>
      <c r="G202" s="6"/>
      <c r="H202" s="6"/>
      <c r="I202" s="94"/>
      <c r="J202" s="2"/>
      <c r="K202" s="2"/>
      <c r="L202" s="2"/>
      <c r="M202" s="2"/>
      <c r="N202" s="20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106"/>
      <c r="AA202" s="2"/>
      <c r="AB202" s="25"/>
      <c r="AC202" s="25"/>
    </row>
    <row r="203" spans="1:29" s="4" customFormat="1">
      <c r="A203" s="69"/>
      <c r="B203" s="6"/>
      <c r="C203" s="6"/>
      <c r="D203" s="43"/>
      <c r="E203" s="6"/>
      <c r="F203" s="6"/>
      <c r="G203" s="6"/>
      <c r="H203" s="6"/>
      <c r="I203" s="94"/>
      <c r="J203" s="2"/>
      <c r="K203" s="2"/>
      <c r="L203" s="2"/>
      <c r="M203" s="2"/>
      <c r="N203" s="20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106"/>
      <c r="AA203" s="2"/>
      <c r="AB203" s="25"/>
      <c r="AC203" s="25"/>
    </row>
    <row r="204" spans="1:29" s="4" customFormat="1">
      <c r="A204" s="69"/>
      <c r="B204" s="6"/>
      <c r="C204" s="6"/>
      <c r="D204" s="43"/>
      <c r="E204" s="6"/>
      <c r="F204" s="6"/>
      <c r="G204" s="6"/>
      <c r="H204" s="6"/>
      <c r="I204" s="94"/>
      <c r="J204" s="2"/>
      <c r="K204" s="2"/>
      <c r="L204" s="2"/>
      <c r="M204" s="2"/>
      <c r="N204" s="20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106"/>
      <c r="AA204" s="2"/>
      <c r="AB204" s="25"/>
      <c r="AC204" s="25"/>
    </row>
    <row r="205" spans="1:29" s="4" customFormat="1">
      <c r="A205" s="69"/>
      <c r="B205" s="6"/>
      <c r="C205" s="6"/>
      <c r="D205" s="43"/>
      <c r="E205" s="6"/>
      <c r="F205" s="6"/>
      <c r="G205" s="6"/>
      <c r="H205" s="6"/>
      <c r="I205" s="94"/>
      <c r="J205" s="2"/>
      <c r="K205" s="2"/>
      <c r="L205" s="2"/>
      <c r="M205" s="2"/>
      <c r="N205" s="20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106"/>
      <c r="AA205" s="2"/>
      <c r="AB205" s="25"/>
      <c r="AC205" s="25"/>
    </row>
    <row r="206" spans="1:29" s="4" customFormat="1">
      <c r="A206" s="69"/>
      <c r="B206" s="6"/>
      <c r="C206" s="6"/>
      <c r="D206" s="43"/>
      <c r="E206" s="6"/>
      <c r="F206" s="6"/>
      <c r="G206" s="6"/>
      <c r="H206" s="6"/>
      <c r="I206" s="94"/>
      <c r="J206" s="2"/>
      <c r="K206" s="2"/>
      <c r="L206" s="2"/>
      <c r="M206" s="2"/>
      <c r="N206" s="20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106"/>
      <c r="AA206" s="2"/>
      <c r="AB206" s="25"/>
      <c r="AC206" s="25"/>
    </row>
    <row r="207" spans="1:29" s="4" customFormat="1">
      <c r="A207" s="69"/>
      <c r="B207" s="6"/>
      <c r="C207" s="6"/>
      <c r="D207" s="43"/>
      <c r="E207" s="6"/>
      <c r="F207" s="6"/>
      <c r="G207" s="6"/>
      <c r="H207" s="6"/>
      <c r="I207" s="94"/>
      <c r="J207" s="2"/>
      <c r="K207" s="2"/>
      <c r="L207" s="2"/>
      <c r="M207" s="2"/>
      <c r="N207" s="20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106"/>
      <c r="AA207" s="2"/>
      <c r="AB207" s="25"/>
      <c r="AC207" s="25"/>
    </row>
    <row r="208" spans="1:29" s="4" customFormat="1">
      <c r="A208" s="69"/>
      <c r="B208" s="6"/>
      <c r="C208" s="6"/>
      <c r="D208" s="43"/>
      <c r="E208" s="6"/>
      <c r="F208" s="6"/>
      <c r="G208" s="6"/>
      <c r="H208" s="6"/>
      <c r="I208" s="94"/>
      <c r="J208" s="2"/>
      <c r="K208" s="2"/>
      <c r="L208" s="2"/>
      <c r="M208" s="2"/>
      <c r="N208" s="20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106"/>
      <c r="AA208" s="2"/>
      <c r="AB208" s="25"/>
      <c r="AC208" s="25"/>
    </row>
    <row r="209" spans="1:29" s="4" customFormat="1">
      <c r="A209" s="69"/>
      <c r="B209" s="6"/>
      <c r="C209" s="6"/>
      <c r="D209" s="43"/>
      <c r="E209" s="6"/>
      <c r="F209" s="6"/>
      <c r="G209" s="6"/>
      <c r="H209" s="6"/>
      <c r="I209" s="94"/>
      <c r="J209" s="2"/>
      <c r="K209" s="2"/>
      <c r="L209" s="2"/>
      <c r="M209" s="2"/>
      <c r="N209" s="20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106"/>
      <c r="AA209" s="2"/>
      <c r="AB209" s="25"/>
      <c r="AC209" s="25"/>
    </row>
    <row r="210" spans="1:29" s="4" customFormat="1">
      <c r="A210" s="69"/>
      <c r="B210" s="6"/>
      <c r="C210" s="6"/>
      <c r="D210" s="43"/>
      <c r="E210" s="6"/>
      <c r="F210" s="6"/>
      <c r="G210" s="6"/>
      <c r="H210" s="6"/>
      <c r="I210" s="94"/>
      <c r="J210" s="2"/>
      <c r="K210" s="2"/>
      <c r="L210" s="2"/>
      <c r="M210" s="2"/>
      <c r="N210" s="20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106"/>
      <c r="AA210" s="2"/>
      <c r="AB210" s="25"/>
      <c r="AC210" s="25"/>
    </row>
    <row r="211" spans="1:29" s="4" customFormat="1">
      <c r="A211" s="69"/>
      <c r="B211" s="6"/>
      <c r="C211" s="6"/>
      <c r="D211" s="43"/>
      <c r="E211" s="6"/>
      <c r="F211" s="6"/>
      <c r="G211" s="6"/>
      <c r="H211" s="6"/>
      <c r="I211" s="94"/>
      <c r="J211" s="2"/>
      <c r="K211" s="2"/>
      <c r="L211" s="2"/>
      <c r="M211" s="2"/>
      <c r="N211" s="20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106"/>
      <c r="AA211" s="2"/>
      <c r="AB211" s="25"/>
      <c r="AC211" s="25"/>
    </row>
    <row r="212" spans="1:29" s="4" customFormat="1">
      <c r="A212" s="69"/>
      <c r="B212" s="6"/>
      <c r="C212" s="6"/>
      <c r="D212" s="43"/>
      <c r="E212" s="6"/>
      <c r="F212" s="6"/>
      <c r="G212" s="6"/>
      <c r="H212" s="6"/>
      <c r="I212" s="94"/>
      <c r="J212" s="2"/>
      <c r="K212" s="2"/>
      <c r="L212" s="2"/>
      <c r="M212" s="2"/>
      <c r="N212" s="20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106"/>
      <c r="AA212" s="2"/>
      <c r="AB212" s="25"/>
      <c r="AC212" s="25"/>
    </row>
    <row r="213" spans="1:29" s="4" customFormat="1">
      <c r="A213" s="69"/>
      <c r="B213" s="6"/>
      <c r="C213" s="6"/>
      <c r="D213" s="43"/>
      <c r="E213" s="6"/>
      <c r="F213" s="6"/>
      <c r="G213" s="6"/>
      <c r="H213" s="6"/>
      <c r="I213" s="94"/>
      <c r="J213" s="2"/>
      <c r="K213" s="2"/>
      <c r="L213" s="2"/>
      <c r="M213" s="2"/>
      <c r="N213" s="20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106"/>
      <c r="AA213" s="2"/>
      <c r="AB213" s="25"/>
      <c r="AC213" s="25"/>
    </row>
    <row r="214" spans="1:29" s="4" customFormat="1">
      <c r="A214" s="69"/>
      <c r="B214" s="6"/>
      <c r="C214" s="6"/>
      <c r="D214" s="43"/>
      <c r="E214" s="6"/>
      <c r="F214" s="6"/>
      <c r="G214" s="6"/>
      <c r="H214" s="6"/>
      <c r="I214" s="94"/>
      <c r="J214" s="2"/>
      <c r="K214" s="2"/>
      <c r="L214" s="2"/>
      <c r="M214" s="2"/>
      <c r="N214" s="20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106"/>
      <c r="AA214" s="2"/>
      <c r="AB214" s="25"/>
      <c r="AC214" s="25"/>
    </row>
    <row r="215" spans="1:29" s="4" customFormat="1">
      <c r="A215" s="69"/>
      <c r="B215" s="6"/>
      <c r="C215" s="6"/>
      <c r="D215" s="43"/>
      <c r="E215" s="6"/>
      <c r="F215" s="6"/>
      <c r="G215" s="6"/>
      <c r="H215" s="6"/>
      <c r="I215" s="94"/>
      <c r="J215" s="2"/>
      <c r="K215" s="2"/>
      <c r="L215" s="2"/>
      <c r="M215" s="2"/>
      <c r="N215" s="20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106"/>
      <c r="AA215" s="2"/>
      <c r="AB215" s="25"/>
      <c r="AC215" s="25"/>
    </row>
    <row r="216" spans="1:29" s="4" customFormat="1">
      <c r="A216" s="69"/>
      <c r="B216" s="6"/>
      <c r="C216" s="6"/>
      <c r="D216" s="43"/>
      <c r="E216" s="6"/>
      <c r="F216" s="6"/>
      <c r="G216" s="6"/>
      <c r="H216" s="6"/>
      <c r="I216" s="94"/>
      <c r="J216" s="2"/>
      <c r="K216" s="2"/>
      <c r="L216" s="2"/>
      <c r="M216" s="2"/>
      <c r="N216" s="20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106"/>
      <c r="AA216" s="2"/>
      <c r="AB216" s="25"/>
      <c r="AC216" s="25"/>
    </row>
    <row r="217" spans="1:29" s="4" customFormat="1">
      <c r="A217" s="69"/>
      <c r="B217" s="6"/>
      <c r="C217" s="6"/>
      <c r="D217" s="43"/>
      <c r="E217" s="6"/>
      <c r="F217" s="6"/>
      <c r="G217" s="6"/>
      <c r="H217" s="6"/>
      <c r="I217" s="94"/>
      <c r="J217" s="2"/>
      <c r="K217" s="2"/>
      <c r="L217" s="2"/>
      <c r="M217" s="2"/>
      <c r="N217" s="20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106"/>
      <c r="AA217" s="2"/>
      <c r="AB217" s="25"/>
      <c r="AC217" s="25"/>
    </row>
    <row r="218" spans="1:29" s="4" customFormat="1">
      <c r="A218" s="69"/>
      <c r="B218" s="6"/>
      <c r="C218" s="6"/>
      <c r="D218" s="43"/>
      <c r="E218" s="6"/>
      <c r="F218" s="6"/>
      <c r="G218" s="6"/>
      <c r="H218" s="6"/>
      <c r="I218" s="94"/>
      <c r="J218" s="2"/>
      <c r="K218" s="2"/>
      <c r="L218" s="2"/>
      <c r="M218" s="2"/>
      <c r="N218" s="20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106"/>
      <c r="AA218" s="2"/>
      <c r="AB218" s="25"/>
      <c r="AC218" s="25"/>
    </row>
    <row r="219" spans="1:29" s="4" customFormat="1">
      <c r="A219" s="69"/>
      <c r="B219" s="6"/>
      <c r="C219" s="6"/>
      <c r="D219" s="43"/>
      <c r="E219" s="6"/>
      <c r="F219" s="6"/>
      <c r="G219" s="6"/>
      <c r="H219" s="6"/>
      <c r="I219" s="94"/>
      <c r="J219" s="2"/>
      <c r="K219" s="2"/>
      <c r="L219" s="2"/>
      <c r="M219" s="2"/>
      <c r="N219" s="20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106"/>
      <c r="AA219" s="2"/>
      <c r="AB219" s="25"/>
      <c r="AC219" s="25"/>
    </row>
    <row r="220" spans="1:29" s="4" customFormat="1">
      <c r="A220" s="69"/>
      <c r="B220" s="6"/>
      <c r="C220" s="6"/>
      <c r="D220" s="43"/>
      <c r="E220" s="6"/>
      <c r="F220" s="6"/>
      <c r="G220" s="6"/>
      <c r="H220" s="6"/>
      <c r="I220" s="94"/>
      <c r="J220" s="2"/>
      <c r="K220" s="2"/>
      <c r="L220" s="2"/>
      <c r="M220" s="2"/>
      <c r="N220" s="20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106"/>
      <c r="AA220" s="2"/>
      <c r="AB220" s="25"/>
      <c r="AC220" s="25"/>
    </row>
    <row r="221" spans="1:29" s="4" customFormat="1">
      <c r="A221" s="69"/>
      <c r="B221" s="6"/>
      <c r="C221" s="6"/>
      <c r="D221" s="43"/>
      <c r="E221" s="6"/>
      <c r="F221" s="6"/>
      <c r="G221" s="6"/>
      <c r="H221" s="6"/>
      <c r="I221" s="94"/>
      <c r="J221" s="2"/>
      <c r="K221" s="2"/>
      <c r="L221" s="2"/>
      <c r="M221" s="2"/>
      <c r="N221" s="20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106"/>
      <c r="AA221" s="2"/>
      <c r="AB221" s="25"/>
      <c r="AC221" s="25"/>
    </row>
    <row r="222" spans="1:29" s="4" customFormat="1">
      <c r="A222" s="69"/>
      <c r="B222" s="6"/>
      <c r="C222" s="6"/>
      <c r="D222" s="43"/>
      <c r="E222" s="6"/>
      <c r="F222" s="6"/>
      <c r="G222" s="6"/>
      <c r="H222" s="6"/>
      <c r="I222" s="94"/>
      <c r="J222" s="2"/>
      <c r="K222" s="2"/>
      <c r="L222" s="2"/>
      <c r="M222" s="2"/>
      <c r="N222" s="20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106"/>
      <c r="AA222" s="2"/>
      <c r="AB222" s="25"/>
      <c r="AC222" s="25"/>
    </row>
    <row r="223" spans="1:29" s="4" customFormat="1">
      <c r="A223" s="69"/>
      <c r="B223" s="6"/>
      <c r="C223" s="6"/>
      <c r="D223" s="43"/>
      <c r="E223" s="6"/>
      <c r="F223" s="6"/>
      <c r="G223" s="6"/>
      <c r="H223" s="6"/>
      <c r="I223" s="94"/>
      <c r="J223" s="2"/>
      <c r="K223" s="2"/>
      <c r="L223" s="2"/>
      <c r="M223" s="2"/>
      <c r="N223" s="20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106"/>
      <c r="AA223" s="2"/>
      <c r="AB223" s="25"/>
      <c r="AC223" s="25"/>
    </row>
    <row r="224" spans="1:29" s="4" customFormat="1">
      <c r="A224" s="69"/>
      <c r="B224" s="6"/>
      <c r="C224" s="6"/>
      <c r="D224" s="43"/>
      <c r="E224" s="6"/>
      <c r="F224" s="6"/>
      <c r="G224" s="6"/>
      <c r="H224" s="6"/>
      <c r="I224" s="94"/>
      <c r="J224" s="2"/>
      <c r="K224" s="2"/>
      <c r="L224" s="2"/>
      <c r="M224" s="2"/>
      <c r="N224" s="20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106"/>
      <c r="AA224" s="2"/>
      <c r="AB224" s="25"/>
      <c r="AC224" s="25"/>
    </row>
    <row r="225" spans="1:29" s="4" customFormat="1">
      <c r="A225" s="69"/>
      <c r="B225" s="6"/>
      <c r="C225" s="6"/>
      <c r="D225" s="43"/>
      <c r="E225" s="6"/>
      <c r="F225" s="6"/>
      <c r="G225" s="6"/>
      <c r="H225" s="6"/>
      <c r="I225" s="94"/>
      <c r="J225" s="2"/>
      <c r="K225" s="2"/>
      <c r="L225" s="2"/>
      <c r="M225" s="2"/>
      <c r="N225" s="20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106"/>
      <c r="AA225" s="2"/>
      <c r="AB225" s="25"/>
      <c r="AC225" s="25"/>
    </row>
    <row r="226" spans="1:29" s="4" customFormat="1">
      <c r="A226" s="69"/>
      <c r="B226" s="6"/>
      <c r="C226" s="6"/>
      <c r="D226" s="43"/>
      <c r="E226" s="6"/>
      <c r="F226" s="6"/>
      <c r="G226" s="6"/>
      <c r="H226" s="6"/>
      <c r="I226" s="94"/>
      <c r="J226" s="2"/>
      <c r="K226" s="2"/>
      <c r="L226" s="2"/>
      <c r="M226" s="2"/>
      <c r="N226" s="20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106"/>
      <c r="AA226" s="2"/>
      <c r="AB226" s="25"/>
      <c r="AC226" s="25"/>
    </row>
    <row r="227" spans="1:29" s="4" customFormat="1">
      <c r="A227" s="69"/>
      <c r="B227" s="6"/>
      <c r="C227" s="6"/>
      <c r="D227" s="43"/>
      <c r="E227" s="6"/>
      <c r="F227" s="6"/>
      <c r="G227" s="6"/>
      <c r="H227" s="6"/>
      <c r="I227" s="94"/>
      <c r="J227" s="2"/>
      <c r="K227" s="2"/>
      <c r="L227" s="2"/>
      <c r="M227" s="2"/>
      <c r="N227" s="20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106"/>
      <c r="AA227" s="2"/>
      <c r="AB227" s="25"/>
      <c r="AC227" s="25"/>
    </row>
    <row r="228" spans="1:29" s="4" customFormat="1">
      <c r="A228" s="69"/>
      <c r="B228" s="6"/>
      <c r="C228" s="6"/>
      <c r="D228" s="43"/>
      <c r="E228" s="6"/>
      <c r="F228" s="6"/>
      <c r="G228" s="6"/>
      <c r="H228" s="6"/>
      <c r="I228" s="94"/>
      <c r="J228" s="2"/>
      <c r="K228" s="2"/>
      <c r="L228" s="2"/>
      <c r="M228" s="2"/>
      <c r="N228" s="20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106"/>
      <c r="AA228" s="2"/>
      <c r="AB228" s="25"/>
      <c r="AC228" s="25"/>
    </row>
    <row r="229" spans="1:29" s="4" customFormat="1">
      <c r="A229" s="69"/>
      <c r="B229" s="6"/>
      <c r="C229" s="6"/>
      <c r="D229" s="43"/>
      <c r="E229" s="6"/>
      <c r="F229" s="6"/>
      <c r="G229" s="6"/>
      <c r="H229" s="6"/>
      <c r="I229" s="94"/>
      <c r="J229" s="2"/>
      <c r="K229" s="2"/>
      <c r="L229" s="2"/>
      <c r="M229" s="2"/>
      <c r="N229" s="20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106"/>
      <c r="AA229" s="2"/>
      <c r="AB229" s="25"/>
      <c r="AC229" s="25"/>
    </row>
    <row r="230" spans="1:29" s="4" customFormat="1">
      <c r="A230" s="69"/>
      <c r="B230" s="6"/>
      <c r="C230" s="6"/>
      <c r="D230" s="43"/>
      <c r="E230" s="6"/>
      <c r="F230" s="6"/>
      <c r="G230" s="6"/>
      <c r="H230" s="6"/>
      <c r="I230" s="94"/>
      <c r="J230" s="2"/>
      <c r="K230" s="2"/>
      <c r="L230" s="2"/>
      <c r="M230" s="2"/>
      <c r="N230" s="20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106"/>
      <c r="AA230" s="2"/>
      <c r="AB230" s="25"/>
      <c r="AC230" s="25"/>
    </row>
    <row r="231" spans="1:29" s="4" customFormat="1">
      <c r="A231" s="69"/>
      <c r="B231" s="6"/>
      <c r="C231" s="6"/>
      <c r="D231" s="43"/>
      <c r="E231" s="6"/>
      <c r="F231" s="6"/>
      <c r="G231" s="6"/>
      <c r="H231" s="6"/>
      <c r="I231" s="94"/>
      <c r="J231" s="2"/>
      <c r="K231" s="2"/>
      <c r="L231" s="2"/>
      <c r="M231" s="2"/>
      <c r="N231" s="20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106"/>
      <c r="AA231" s="2"/>
      <c r="AB231" s="25"/>
      <c r="AC231" s="25"/>
    </row>
    <row r="232" spans="1:29" s="4" customFormat="1">
      <c r="A232" s="69"/>
      <c r="B232" s="6"/>
      <c r="C232" s="6"/>
      <c r="D232" s="43"/>
      <c r="E232" s="6"/>
      <c r="F232" s="6"/>
      <c r="G232" s="6"/>
      <c r="H232" s="6"/>
      <c r="I232" s="94"/>
      <c r="J232" s="2"/>
      <c r="K232" s="2"/>
      <c r="L232" s="2"/>
      <c r="M232" s="2"/>
      <c r="N232" s="20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106"/>
      <c r="AA232" s="2"/>
      <c r="AB232" s="25"/>
      <c r="AC232" s="25"/>
    </row>
    <row r="233" spans="1:29" s="4" customFormat="1">
      <c r="A233" s="69"/>
      <c r="B233" s="6"/>
      <c r="C233" s="6"/>
      <c r="D233" s="43"/>
      <c r="E233" s="6"/>
      <c r="F233" s="6"/>
      <c r="G233" s="6"/>
      <c r="H233" s="6"/>
      <c r="I233" s="94"/>
      <c r="J233" s="2"/>
      <c r="K233" s="2"/>
      <c r="L233" s="2"/>
      <c r="M233" s="2"/>
      <c r="N233" s="20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106"/>
      <c r="AA233" s="2"/>
      <c r="AB233" s="25"/>
      <c r="AC233" s="25"/>
    </row>
    <row r="234" spans="1:29" s="4" customFormat="1">
      <c r="A234" s="69"/>
      <c r="B234" s="6"/>
      <c r="C234" s="6"/>
      <c r="D234" s="43"/>
      <c r="E234" s="6"/>
      <c r="F234" s="6"/>
      <c r="G234" s="6"/>
      <c r="H234" s="6"/>
      <c r="I234" s="94"/>
      <c r="J234" s="2"/>
      <c r="K234" s="2"/>
      <c r="L234" s="2"/>
      <c r="M234" s="2"/>
      <c r="N234" s="20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106"/>
      <c r="AA234" s="2"/>
      <c r="AB234" s="25"/>
      <c r="AC234" s="25"/>
    </row>
    <row r="235" spans="1:29" s="4" customFormat="1">
      <c r="A235" s="69"/>
      <c r="B235" s="6"/>
      <c r="C235" s="6"/>
      <c r="D235" s="43"/>
      <c r="E235" s="6"/>
      <c r="F235" s="6"/>
      <c r="G235" s="6"/>
      <c r="H235" s="6"/>
      <c r="I235" s="94"/>
      <c r="J235" s="2"/>
      <c r="K235" s="2"/>
      <c r="L235" s="2"/>
      <c r="M235" s="2"/>
      <c r="N235" s="20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106"/>
      <c r="AA235" s="2"/>
      <c r="AB235" s="25"/>
      <c r="AC235" s="25"/>
    </row>
    <row r="236" spans="1:29" s="4" customFormat="1">
      <c r="A236" s="69"/>
      <c r="B236" s="6"/>
      <c r="C236" s="6"/>
      <c r="D236" s="43"/>
      <c r="E236" s="6"/>
      <c r="F236" s="6"/>
      <c r="G236" s="6"/>
      <c r="H236" s="6"/>
      <c r="I236" s="94"/>
      <c r="J236" s="2"/>
      <c r="K236" s="2"/>
      <c r="L236" s="2"/>
      <c r="M236" s="2"/>
      <c r="N236" s="20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106"/>
      <c r="AA236" s="2"/>
      <c r="AB236" s="25"/>
      <c r="AC236" s="25"/>
    </row>
    <row r="237" spans="1:29" s="4" customFormat="1">
      <c r="A237" s="69"/>
      <c r="B237" s="6"/>
      <c r="C237" s="6"/>
      <c r="D237" s="43"/>
      <c r="E237" s="6"/>
      <c r="F237" s="6"/>
      <c r="G237" s="6"/>
      <c r="H237" s="6"/>
      <c r="I237" s="94"/>
      <c r="J237" s="2"/>
      <c r="K237" s="2"/>
      <c r="L237" s="2"/>
      <c r="M237" s="2"/>
      <c r="N237" s="20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106"/>
      <c r="AA237" s="2"/>
      <c r="AB237" s="25"/>
      <c r="AC237" s="25"/>
    </row>
    <row r="238" spans="1:29" s="4" customFormat="1">
      <c r="A238" s="69"/>
      <c r="B238" s="6"/>
      <c r="C238" s="6"/>
      <c r="D238" s="43"/>
      <c r="E238" s="6"/>
      <c r="F238" s="6"/>
      <c r="G238" s="6"/>
      <c r="H238" s="6"/>
      <c r="I238" s="94"/>
      <c r="J238" s="2"/>
      <c r="K238" s="2"/>
      <c r="L238" s="2"/>
      <c r="M238" s="2"/>
      <c r="N238" s="20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106"/>
      <c r="AA238" s="2"/>
      <c r="AB238" s="25"/>
      <c r="AC238" s="25"/>
    </row>
    <row r="239" spans="1:29" s="4" customFormat="1">
      <c r="A239" s="69"/>
      <c r="B239" s="6"/>
      <c r="C239" s="6"/>
      <c r="D239" s="43"/>
      <c r="E239" s="6"/>
      <c r="F239" s="6"/>
      <c r="G239" s="6"/>
      <c r="H239" s="6"/>
      <c r="I239" s="94"/>
      <c r="J239" s="2"/>
      <c r="K239" s="2"/>
      <c r="L239" s="2"/>
      <c r="M239" s="2"/>
      <c r="N239" s="20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106"/>
      <c r="AA239" s="2"/>
      <c r="AB239" s="25"/>
      <c r="AC239" s="25"/>
    </row>
    <row r="240" spans="1:29" s="4" customFormat="1">
      <c r="A240" s="69"/>
      <c r="B240" s="6"/>
      <c r="C240" s="6"/>
      <c r="D240" s="43"/>
      <c r="E240" s="6"/>
      <c r="F240" s="6"/>
      <c r="G240" s="6"/>
      <c r="H240" s="6"/>
      <c r="I240" s="94"/>
      <c r="J240" s="2"/>
      <c r="K240" s="2"/>
      <c r="L240" s="2"/>
      <c r="M240" s="2"/>
      <c r="N240" s="20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106"/>
      <c r="AA240" s="2"/>
      <c r="AB240" s="25"/>
      <c r="AC240" s="25"/>
    </row>
    <row r="241" spans="1:47" s="4" customFormat="1">
      <c r="A241" s="69"/>
      <c r="B241" s="6"/>
      <c r="C241" s="6"/>
      <c r="D241" s="43"/>
      <c r="E241" s="6"/>
      <c r="F241" s="6"/>
      <c r="G241" s="6"/>
      <c r="H241" s="6"/>
      <c r="I241" s="94"/>
      <c r="J241" s="2"/>
      <c r="K241" s="2"/>
      <c r="L241" s="2"/>
      <c r="M241" s="2"/>
      <c r="N241" s="20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106"/>
      <c r="AA241" s="2"/>
      <c r="AB241" s="25"/>
      <c r="AC241" s="25"/>
    </row>
    <row r="242" spans="1:47" s="4" customFormat="1">
      <c r="A242" s="69"/>
      <c r="B242" s="6"/>
      <c r="C242" s="6"/>
      <c r="D242" s="43"/>
      <c r="E242" s="6"/>
      <c r="F242" s="6"/>
      <c r="G242" s="6"/>
      <c r="H242" s="6"/>
      <c r="I242" s="94"/>
      <c r="J242" s="2"/>
      <c r="K242" s="2"/>
      <c r="L242" s="2"/>
      <c r="M242" s="2"/>
      <c r="N242" s="20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106"/>
      <c r="AA242" s="2"/>
      <c r="AB242" s="25"/>
      <c r="AC242" s="25"/>
    </row>
    <row r="243" spans="1:47" s="4" customFormat="1">
      <c r="A243" s="69"/>
      <c r="B243" s="6"/>
      <c r="C243" s="6"/>
      <c r="D243" s="43"/>
      <c r="E243" s="6"/>
      <c r="F243" s="6"/>
      <c r="G243" s="6"/>
      <c r="H243" s="6"/>
      <c r="I243" s="94"/>
      <c r="J243" s="2"/>
      <c r="K243" s="2"/>
      <c r="L243" s="2"/>
      <c r="M243" s="2"/>
      <c r="N243" s="20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106"/>
      <c r="AA243" s="2"/>
      <c r="AB243" s="25"/>
      <c r="AC243" s="25"/>
    </row>
    <row r="244" spans="1:47" s="4" customFormat="1">
      <c r="A244" s="69"/>
      <c r="B244" s="6"/>
      <c r="C244" s="6"/>
      <c r="D244" s="43"/>
      <c r="E244" s="6"/>
      <c r="F244" s="6"/>
      <c r="G244" s="6"/>
      <c r="H244" s="6"/>
      <c r="I244" s="94"/>
      <c r="J244" s="2"/>
      <c r="K244" s="2"/>
      <c r="L244" s="2"/>
      <c r="M244" s="2"/>
      <c r="N244" s="20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106"/>
      <c r="AA244" s="2"/>
      <c r="AB244" s="25"/>
      <c r="AC244" s="25"/>
    </row>
    <row r="245" spans="1:47" s="4" customFormat="1">
      <c r="A245" s="69"/>
      <c r="B245" s="6"/>
      <c r="C245" s="6"/>
      <c r="D245" s="43"/>
      <c r="E245" s="6"/>
      <c r="F245" s="6"/>
      <c r="G245" s="6"/>
      <c r="H245" s="6"/>
      <c r="I245" s="94"/>
      <c r="J245" s="2"/>
      <c r="K245" s="2"/>
      <c r="L245" s="2"/>
      <c r="M245" s="2"/>
      <c r="N245" s="20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106"/>
      <c r="AA245" s="2"/>
      <c r="AB245" s="25"/>
      <c r="AC245" s="25"/>
    </row>
    <row r="246" spans="1:47" s="4" customFormat="1">
      <c r="A246" s="69"/>
      <c r="B246" s="6"/>
      <c r="C246" s="6"/>
      <c r="D246" s="43"/>
      <c r="E246" s="6"/>
      <c r="F246" s="6"/>
      <c r="G246" s="6"/>
      <c r="H246" s="6"/>
      <c r="I246" s="94"/>
      <c r="J246" s="2"/>
      <c r="K246" s="2"/>
      <c r="L246" s="2"/>
      <c r="M246" s="2"/>
      <c r="N246" s="20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106"/>
      <c r="AA246" s="2"/>
      <c r="AB246" s="25"/>
      <c r="AC246" s="25"/>
    </row>
    <row r="247" spans="1:47" s="4" customFormat="1">
      <c r="A247" s="69"/>
      <c r="B247" s="6"/>
      <c r="C247" s="6"/>
      <c r="D247" s="43"/>
      <c r="E247" s="6"/>
      <c r="F247" s="6"/>
      <c r="G247" s="6"/>
      <c r="H247" s="6"/>
      <c r="I247" s="94"/>
      <c r="J247" s="2"/>
      <c r="K247" s="2"/>
      <c r="L247" s="2"/>
      <c r="M247" s="2"/>
      <c r="N247" s="20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106"/>
      <c r="AA247" s="2"/>
      <c r="AB247" s="25"/>
      <c r="AC247" s="25"/>
    </row>
    <row r="248" spans="1:47">
      <c r="A248" s="69"/>
      <c r="B248" s="6"/>
      <c r="C248" s="6"/>
      <c r="D248" s="43"/>
      <c r="E248" s="6"/>
      <c r="F248" s="6"/>
      <c r="G248" s="6"/>
      <c r="H248" s="6"/>
      <c r="I248" s="94"/>
      <c r="J248" s="2"/>
      <c r="K248" s="2"/>
      <c r="L248" s="2"/>
      <c r="M248" s="2"/>
      <c r="N248" s="20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106"/>
      <c r="AA248" s="2"/>
      <c r="AB248" s="25"/>
      <c r="AC248" s="25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</row>
    <row r="249" spans="1:47">
      <c r="A249" s="69"/>
      <c r="B249" s="6"/>
      <c r="C249" s="6"/>
      <c r="D249" s="43"/>
      <c r="E249" s="6"/>
      <c r="F249" s="6"/>
      <c r="G249" s="6"/>
      <c r="H249" s="6"/>
      <c r="I249" s="94"/>
      <c r="J249" s="2"/>
      <c r="K249" s="2"/>
      <c r="L249" s="2"/>
      <c r="M249" s="2"/>
      <c r="N249" s="20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106"/>
      <c r="AA249" s="2"/>
      <c r="AB249" s="25"/>
      <c r="AC249" s="25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</row>
    <row r="250" spans="1:47">
      <c r="A250" s="69"/>
      <c r="B250" s="6"/>
      <c r="C250" s="6"/>
      <c r="D250" s="43"/>
      <c r="E250" s="6"/>
      <c r="F250" s="6"/>
      <c r="G250" s="6"/>
      <c r="H250" s="6"/>
      <c r="I250" s="94"/>
      <c r="J250" s="2"/>
      <c r="K250" s="2"/>
      <c r="L250" s="2"/>
      <c r="M250" s="2"/>
      <c r="N250" s="20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106"/>
      <c r="AA250" s="2"/>
      <c r="AB250" s="25"/>
      <c r="AC250" s="25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</row>
    <row r="251" spans="1:47">
      <c r="A251" s="69"/>
      <c r="B251" s="6"/>
      <c r="C251" s="6"/>
      <c r="D251" s="43"/>
      <c r="E251" s="6"/>
      <c r="F251" s="6"/>
      <c r="G251" s="6"/>
      <c r="H251" s="6"/>
      <c r="I251" s="94"/>
      <c r="J251" s="2"/>
      <c r="K251" s="2"/>
      <c r="L251" s="2"/>
      <c r="M251" s="2"/>
      <c r="N251" s="20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106"/>
      <c r="AA251" s="2"/>
      <c r="AB251" s="25"/>
      <c r="AC251" s="25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</row>
    <row r="252" spans="1:47">
      <c r="A252" s="69"/>
      <c r="B252" s="6"/>
      <c r="C252" s="6"/>
      <c r="D252" s="43"/>
      <c r="E252" s="6"/>
      <c r="F252" s="6"/>
      <c r="G252" s="6"/>
      <c r="H252" s="6"/>
      <c r="I252" s="94"/>
      <c r="J252" s="2"/>
      <c r="K252" s="2"/>
      <c r="L252" s="2"/>
      <c r="M252" s="2"/>
      <c r="N252" s="20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106"/>
      <c r="AA252" s="2"/>
      <c r="AB252" s="25"/>
      <c r="AC252" s="25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</row>
    <row r="253" spans="1:47">
      <c r="A253" s="69"/>
      <c r="B253" s="6"/>
      <c r="C253" s="6"/>
      <c r="D253" s="43"/>
      <c r="E253" s="6"/>
      <c r="F253" s="6"/>
      <c r="G253" s="6"/>
      <c r="H253" s="6"/>
      <c r="I253" s="94"/>
      <c r="J253" s="2"/>
      <c r="K253" s="2"/>
      <c r="L253" s="2"/>
      <c r="M253" s="2"/>
      <c r="N253" s="20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106"/>
      <c r="AA253" s="2"/>
      <c r="AB253" s="25"/>
      <c r="AC253" s="25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</row>
    <row r="254" spans="1:47">
      <c r="A254" s="69"/>
      <c r="B254" s="6"/>
      <c r="C254" s="6"/>
      <c r="D254" s="43"/>
      <c r="E254" s="6"/>
      <c r="F254" s="6"/>
      <c r="G254" s="6"/>
      <c r="H254" s="6"/>
      <c r="I254" s="94"/>
      <c r="J254" s="2"/>
      <c r="K254" s="2"/>
      <c r="L254" s="2"/>
      <c r="M254" s="2"/>
      <c r="N254" s="20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106"/>
      <c r="AA254" s="2"/>
      <c r="AB254" s="25"/>
      <c r="AC254" s="25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</row>
    <row r="255" spans="1:47">
      <c r="A255" s="69"/>
      <c r="B255" s="6"/>
      <c r="C255" s="6"/>
      <c r="D255" s="43"/>
      <c r="E255" s="6"/>
      <c r="F255" s="6"/>
      <c r="G255" s="6"/>
      <c r="H255" s="6"/>
      <c r="I255" s="94"/>
      <c r="J255" s="2"/>
      <c r="K255" s="2"/>
      <c r="L255" s="2"/>
      <c r="M255" s="2"/>
      <c r="N255" s="20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106"/>
      <c r="AA255" s="2"/>
      <c r="AB255" s="25"/>
      <c r="AC255" s="25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</row>
    <row r="256" spans="1:47">
      <c r="A256" s="69"/>
      <c r="B256" s="6"/>
      <c r="C256" s="6"/>
      <c r="D256" s="43"/>
      <c r="E256" s="6"/>
      <c r="F256" s="6"/>
      <c r="G256" s="6"/>
      <c r="H256" s="6"/>
      <c r="I256" s="94"/>
      <c r="J256" s="2"/>
      <c r="K256" s="2"/>
      <c r="L256" s="2"/>
      <c r="M256" s="2"/>
      <c r="N256" s="20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106"/>
      <c r="AA256" s="2"/>
      <c r="AB256" s="25"/>
      <c r="AC256" s="25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</row>
    <row r="257" spans="1:47">
      <c r="A257" s="69"/>
      <c r="B257" s="6"/>
      <c r="C257" s="6"/>
      <c r="D257" s="43"/>
      <c r="E257" s="6"/>
      <c r="F257" s="6"/>
      <c r="G257" s="6"/>
      <c r="H257" s="6"/>
      <c r="I257" s="94"/>
      <c r="J257" s="2"/>
      <c r="K257" s="2"/>
      <c r="L257" s="2"/>
      <c r="M257" s="2"/>
      <c r="N257" s="20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106"/>
      <c r="AA257" s="2"/>
      <c r="AB257" s="25"/>
      <c r="AC257" s="25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</row>
    <row r="258" spans="1:47">
      <c r="A258" s="69"/>
      <c r="B258" s="6"/>
      <c r="C258" s="6"/>
      <c r="D258" s="43"/>
      <c r="E258" s="6"/>
      <c r="F258" s="6"/>
      <c r="G258" s="6"/>
      <c r="H258" s="6"/>
      <c r="I258" s="94"/>
      <c r="J258" s="2"/>
      <c r="K258" s="2"/>
      <c r="L258" s="2"/>
      <c r="M258" s="2"/>
      <c r="N258" s="20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106"/>
      <c r="AA258" s="2"/>
      <c r="AB258" s="25"/>
      <c r="AC258" s="25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</row>
    <row r="259" spans="1:47">
      <c r="A259" s="69"/>
      <c r="B259" s="6"/>
      <c r="C259" s="6"/>
      <c r="D259" s="43"/>
      <c r="E259" s="6"/>
      <c r="F259" s="6"/>
      <c r="G259" s="6"/>
      <c r="H259" s="6"/>
      <c r="I259" s="94"/>
      <c r="J259" s="2"/>
      <c r="K259" s="2"/>
      <c r="L259" s="2"/>
      <c r="M259" s="2"/>
      <c r="N259" s="20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106"/>
      <c r="AA259" s="2"/>
      <c r="AB259" s="25"/>
      <c r="AC259" s="25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</row>
    <row r="260" spans="1:47">
      <c r="A260" s="69"/>
      <c r="B260" s="6"/>
      <c r="C260" s="6"/>
      <c r="D260" s="43"/>
      <c r="E260" s="6"/>
      <c r="F260" s="6"/>
      <c r="G260" s="6"/>
      <c r="H260" s="6"/>
      <c r="I260" s="94"/>
      <c r="J260" s="2"/>
      <c r="K260" s="2"/>
      <c r="L260" s="2"/>
      <c r="M260" s="2"/>
      <c r="N260" s="20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106"/>
      <c r="AA260" s="2"/>
      <c r="AB260" s="25"/>
      <c r="AC260" s="25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</row>
    <row r="261" spans="1:47">
      <c r="A261" s="69"/>
      <c r="B261" s="6"/>
      <c r="C261" s="6"/>
      <c r="D261" s="43"/>
      <c r="E261" s="6"/>
      <c r="F261" s="6"/>
      <c r="G261" s="6"/>
      <c r="H261" s="6"/>
      <c r="I261" s="94"/>
      <c r="J261" s="2"/>
      <c r="K261" s="2"/>
      <c r="L261" s="2"/>
      <c r="M261" s="2"/>
      <c r="N261" s="20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106"/>
      <c r="AA261" s="2"/>
      <c r="AB261" s="25"/>
      <c r="AC261" s="25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</row>
    <row r="262" spans="1:47">
      <c r="A262" s="69"/>
      <c r="B262" s="6"/>
      <c r="C262" s="6"/>
      <c r="D262" s="43"/>
      <c r="E262" s="6"/>
      <c r="F262" s="6"/>
      <c r="G262" s="6"/>
      <c r="H262" s="6"/>
      <c r="I262" s="94"/>
      <c r="J262" s="2"/>
      <c r="K262" s="2"/>
      <c r="L262" s="2"/>
      <c r="M262" s="2"/>
      <c r="N262" s="20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106"/>
      <c r="AA262" s="2"/>
      <c r="AB262" s="25"/>
      <c r="AC262" s="25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</row>
    <row r="263" spans="1:47">
      <c r="A263" s="69"/>
      <c r="B263" s="6"/>
      <c r="C263" s="6"/>
      <c r="D263" s="43"/>
      <c r="E263" s="6"/>
      <c r="F263" s="6"/>
      <c r="G263" s="6"/>
      <c r="H263" s="6"/>
      <c r="I263" s="94"/>
      <c r="J263" s="2"/>
      <c r="K263" s="2"/>
      <c r="L263" s="2"/>
      <c r="M263" s="2"/>
      <c r="N263" s="20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106"/>
      <c r="AA263" s="2"/>
      <c r="AB263" s="25"/>
      <c r="AC263" s="25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</row>
    <row r="264" spans="1:47">
      <c r="A264" s="69"/>
      <c r="B264" s="6"/>
      <c r="C264" s="6"/>
      <c r="D264" s="43"/>
      <c r="E264" s="6"/>
      <c r="F264" s="6"/>
      <c r="G264" s="6"/>
      <c r="H264" s="6"/>
      <c r="I264" s="94"/>
      <c r="J264" s="2"/>
      <c r="K264" s="2"/>
      <c r="L264" s="2"/>
      <c r="M264" s="2"/>
      <c r="N264" s="20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106"/>
      <c r="AA264" s="2"/>
      <c r="AB264" s="25"/>
      <c r="AC264" s="25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</row>
    <row r="265" spans="1:47">
      <c r="A265" s="69"/>
      <c r="B265" s="6"/>
      <c r="C265" s="6"/>
      <c r="D265" s="43"/>
      <c r="E265" s="6"/>
      <c r="F265" s="6"/>
      <c r="G265" s="6"/>
      <c r="H265" s="6"/>
      <c r="I265" s="94"/>
      <c r="J265" s="2"/>
      <c r="K265" s="2"/>
      <c r="L265" s="2"/>
      <c r="M265" s="2"/>
      <c r="N265" s="20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106"/>
      <c r="AA265" s="2"/>
      <c r="AB265" s="25"/>
      <c r="AC265" s="25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</row>
    <row r="266" spans="1:47">
      <c r="A266" s="69"/>
      <c r="B266" s="6"/>
      <c r="C266" s="6"/>
      <c r="D266" s="43"/>
      <c r="E266" s="6"/>
      <c r="F266" s="6"/>
      <c r="G266" s="6"/>
      <c r="H266" s="6"/>
      <c r="I266" s="94"/>
      <c r="J266" s="2"/>
      <c r="K266" s="2"/>
      <c r="L266" s="2"/>
      <c r="M266" s="2"/>
      <c r="N266" s="20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106"/>
      <c r="AA266" s="2"/>
      <c r="AB266" s="25"/>
      <c r="AC266" s="25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</row>
    <row r="267" spans="1:47">
      <c r="A267" s="69"/>
      <c r="B267" s="6"/>
      <c r="C267" s="6"/>
      <c r="D267" s="43"/>
      <c r="E267" s="6"/>
      <c r="F267" s="6"/>
      <c r="G267" s="6"/>
      <c r="H267" s="6"/>
      <c r="I267" s="94"/>
      <c r="J267" s="2"/>
      <c r="K267" s="2"/>
      <c r="L267" s="2"/>
      <c r="M267" s="2"/>
      <c r="N267" s="20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106"/>
      <c r="AA267" s="2"/>
      <c r="AB267" s="25"/>
      <c r="AC267" s="25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>
      <c r="A268" s="69"/>
      <c r="B268" s="6"/>
      <c r="C268" s="6"/>
      <c r="D268" s="43"/>
      <c r="E268" s="6"/>
      <c r="F268" s="6"/>
      <c r="G268" s="6"/>
      <c r="H268" s="6"/>
      <c r="I268" s="94"/>
      <c r="J268" s="2"/>
      <c r="K268" s="2"/>
      <c r="L268" s="2"/>
      <c r="M268" s="2"/>
      <c r="N268" s="20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106"/>
      <c r="AA268" s="2"/>
      <c r="AB268" s="25"/>
      <c r="AC268" s="25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</row>
    <row r="269" spans="1:47">
      <c r="A269" s="69"/>
      <c r="B269" s="6"/>
      <c r="C269" s="6"/>
      <c r="D269" s="43"/>
      <c r="E269" s="6"/>
      <c r="F269" s="6"/>
      <c r="G269" s="6"/>
      <c r="H269" s="6"/>
      <c r="I269" s="94"/>
      <c r="J269" s="2"/>
      <c r="K269" s="2"/>
      <c r="L269" s="2"/>
      <c r="M269" s="2"/>
      <c r="N269" s="20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106"/>
      <c r="AA269" s="2"/>
      <c r="AB269" s="25"/>
      <c r="AC269" s="25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</row>
    <row r="270" spans="1:47">
      <c r="A270" s="69"/>
      <c r="B270" s="6"/>
      <c r="C270" s="6"/>
      <c r="D270" s="43"/>
      <c r="E270" s="6"/>
      <c r="F270" s="6"/>
      <c r="G270" s="6"/>
      <c r="H270" s="6"/>
      <c r="I270" s="94"/>
      <c r="J270" s="2"/>
      <c r="K270" s="2"/>
      <c r="L270" s="2"/>
      <c r="M270" s="2"/>
      <c r="N270" s="20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106"/>
      <c r="AA270" s="2"/>
      <c r="AB270" s="25"/>
      <c r="AC270" s="25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</row>
    <row r="271" spans="1:47">
      <c r="A271" s="69"/>
      <c r="B271" s="6"/>
      <c r="C271" s="6"/>
      <c r="D271" s="43"/>
      <c r="E271" s="6"/>
      <c r="F271" s="6"/>
      <c r="G271" s="6"/>
      <c r="H271" s="6"/>
      <c r="I271" s="94"/>
      <c r="J271" s="2"/>
      <c r="K271" s="2"/>
      <c r="L271" s="2"/>
      <c r="M271" s="2"/>
      <c r="N271" s="20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106"/>
      <c r="AA271" s="2"/>
      <c r="AB271" s="25"/>
      <c r="AC271" s="25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</row>
    <row r="272" spans="1:47">
      <c r="A272" s="69"/>
      <c r="B272" s="6"/>
      <c r="C272" s="6"/>
      <c r="D272" s="43"/>
      <c r="E272" s="6"/>
      <c r="F272" s="6"/>
      <c r="G272" s="6"/>
      <c r="H272" s="6"/>
      <c r="I272" s="94"/>
      <c r="J272" s="2"/>
      <c r="K272" s="2"/>
      <c r="L272" s="2"/>
      <c r="M272" s="2"/>
      <c r="N272" s="20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106"/>
      <c r="AA272" s="2"/>
      <c r="AB272" s="25"/>
      <c r="AC272" s="25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</row>
    <row r="273" spans="1:47">
      <c r="A273" s="69"/>
      <c r="B273" s="6"/>
      <c r="C273" s="6"/>
      <c r="D273" s="43"/>
      <c r="E273" s="6"/>
      <c r="F273" s="6"/>
      <c r="G273" s="6"/>
      <c r="H273" s="6"/>
      <c r="I273" s="94"/>
      <c r="J273" s="2"/>
      <c r="K273" s="2"/>
      <c r="L273" s="2"/>
      <c r="M273" s="2"/>
      <c r="N273" s="20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106"/>
      <c r="AA273" s="2"/>
      <c r="AB273" s="25"/>
      <c r="AC273" s="25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</row>
    <row r="274" spans="1:47">
      <c r="A274" s="69"/>
      <c r="B274" s="6"/>
      <c r="C274" s="6"/>
      <c r="D274" s="43"/>
      <c r="E274" s="6"/>
      <c r="F274" s="6"/>
      <c r="G274" s="6"/>
      <c r="H274" s="6"/>
      <c r="I274" s="94"/>
      <c r="J274" s="2"/>
      <c r="K274" s="2"/>
      <c r="L274" s="2"/>
      <c r="M274" s="2"/>
      <c r="N274" s="20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106"/>
      <c r="AA274" s="2"/>
      <c r="AB274" s="25"/>
      <c r="AC274" s="25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</row>
    <row r="275" spans="1:47">
      <c r="A275" s="69"/>
      <c r="B275" s="6"/>
      <c r="C275" s="6"/>
      <c r="D275" s="43"/>
      <c r="E275" s="6"/>
      <c r="F275" s="6"/>
      <c r="G275" s="6"/>
      <c r="H275" s="6"/>
      <c r="I275" s="94"/>
      <c r="J275" s="2"/>
      <c r="K275" s="2"/>
      <c r="L275" s="2"/>
      <c r="M275" s="2"/>
      <c r="N275" s="20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106"/>
      <c r="AA275" s="2"/>
      <c r="AB275" s="25"/>
      <c r="AC275" s="25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1:47">
      <c r="A276" s="69"/>
      <c r="B276" s="6"/>
      <c r="C276" s="6"/>
      <c r="D276" s="43"/>
      <c r="E276" s="6"/>
      <c r="F276" s="6"/>
      <c r="G276" s="6"/>
      <c r="H276" s="6"/>
      <c r="I276" s="94"/>
      <c r="J276" s="2"/>
      <c r="K276" s="2"/>
      <c r="L276" s="2"/>
      <c r="M276" s="2"/>
      <c r="N276" s="20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106"/>
      <c r="AA276" s="2"/>
      <c r="AB276" s="25"/>
      <c r="AC276" s="25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</row>
    <row r="277" spans="1:47">
      <c r="A277" s="69"/>
      <c r="B277" s="6"/>
      <c r="C277" s="6"/>
      <c r="D277" s="43"/>
      <c r="E277" s="6"/>
      <c r="F277" s="6"/>
      <c r="G277" s="6"/>
      <c r="H277" s="6"/>
      <c r="I277" s="94"/>
      <c r="J277" s="2"/>
      <c r="K277" s="2"/>
      <c r="L277" s="2"/>
      <c r="M277" s="2"/>
      <c r="N277" s="20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106"/>
      <c r="AA277" s="2"/>
      <c r="AB277" s="25"/>
      <c r="AC277" s="25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</row>
    <row r="278" spans="1:47">
      <c r="A278" s="69"/>
      <c r="B278" s="6"/>
      <c r="C278" s="6"/>
      <c r="D278" s="43"/>
      <c r="E278" s="6"/>
      <c r="F278" s="6"/>
      <c r="G278" s="6"/>
      <c r="H278" s="6"/>
      <c r="I278" s="94"/>
      <c r="J278" s="2"/>
      <c r="K278" s="2"/>
      <c r="L278" s="2"/>
      <c r="M278" s="2"/>
      <c r="N278" s="20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106"/>
      <c r="AA278" s="2"/>
      <c r="AB278" s="25"/>
      <c r="AC278" s="25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</row>
    <row r="279" spans="1:47">
      <c r="A279" s="69"/>
      <c r="B279" s="6"/>
      <c r="C279" s="6"/>
      <c r="D279" s="43"/>
      <c r="E279" s="6"/>
      <c r="F279" s="6"/>
      <c r="G279" s="6"/>
      <c r="H279" s="6"/>
      <c r="I279" s="94"/>
      <c r="J279" s="2"/>
      <c r="K279" s="2"/>
      <c r="L279" s="2"/>
      <c r="M279" s="2"/>
      <c r="N279" s="20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106"/>
      <c r="AA279" s="2"/>
      <c r="AB279" s="25"/>
      <c r="AC279" s="25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</row>
    <row r="280" spans="1:47">
      <c r="A280" s="69"/>
      <c r="B280" s="6"/>
      <c r="C280" s="6"/>
      <c r="D280" s="43"/>
      <c r="E280" s="6"/>
      <c r="F280" s="6"/>
      <c r="G280" s="6"/>
      <c r="H280" s="6"/>
      <c r="I280" s="94"/>
      <c r="J280" s="2"/>
      <c r="K280" s="2"/>
      <c r="L280" s="2"/>
      <c r="M280" s="2"/>
      <c r="N280" s="20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106"/>
      <c r="AA280" s="2"/>
      <c r="AB280" s="25"/>
      <c r="AC280" s="25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</row>
    <row r="281" spans="1:47">
      <c r="A281" s="69"/>
      <c r="B281" s="6"/>
      <c r="C281" s="6"/>
      <c r="D281" s="43"/>
      <c r="E281" s="6"/>
      <c r="F281" s="6"/>
      <c r="G281" s="6"/>
      <c r="H281" s="6"/>
      <c r="I281" s="94"/>
      <c r="J281" s="2"/>
      <c r="K281" s="2"/>
      <c r="L281" s="2"/>
      <c r="M281" s="2"/>
      <c r="N281" s="20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106"/>
      <c r="AA281" s="2"/>
      <c r="AB281" s="25"/>
      <c r="AC281" s="25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</row>
    <row r="282" spans="1:47">
      <c r="A282" s="69"/>
      <c r="B282" s="6"/>
      <c r="C282" s="6"/>
      <c r="D282" s="43"/>
      <c r="E282" s="6"/>
      <c r="F282" s="6"/>
      <c r="G282" s="6"/>
      <c r="H282" s="6"/>
      <c r="I282" s="94"/>
      <c r="J282" s="2"/>
      <c r="K282" s="2"/>
      <c r="L282" s="2"/>
      <c r="M282" s="2"/>
      <c r="N282" s="20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106"/>
      <c r="AA282" s="2"/>
      <c r="AB282" s="25"/>
      <c r="AC282" s="25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</row>
    <row r="283" spans="1:47">
      <c r="A283" s="69"/>
      <c r="B283" s="6"/>
      <c r="C283" s="6"/>
      <c r="D283" s="43"/>
      <c r="E283" s="6"/>
      <c r="F283" s="6"/>
      <c r="G283" s="6"/>
      <c r="H283" s="6"/>
      <c r="I283" s="94"/>
      <c r="J283" s="2"/>
      <c r="K283" s="2"/>
      <c r="L283" s="2"/>
      <c r="M283" s="2"/>
      <c r="N283" s="20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106"/>
      <c r="AA283" s="2"/>
      <c r="AB283" s="25"/>
      <c r="AC283" s="25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</row>
    <row r="284" spans="1:47">
      <c r="A284" s="69"/>
      <c r="B284" s="6"/>
      <c r="C284" s="6"/>
      <c r="D284" s="43"/>
      <c r="E284" s="6"/>
      <c r="F284" s="6"/>
      <c r="G284" s="6"/>
      <c r="H284" s="6"/>
      <c r="I284" s="94"/>
      <c r="J284" s="2"/>
      <c r="K284" s="2"/>
      <c r="L284" s="2"/>
      <c r="M284" s="2"/>
      <c r="N284" s="20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106"/>
      <c r="AA284" s="2"/>
      <c r="AB284" s="25"/>
      <c r="AC284" s="25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</row>
    <row r="285" spans="1:47">
      <c r="A285" s="69"/>
      <c r="B285" s="6"/>
      <c r="C285" s="6"/>
      <c r="D285" s="43"/>
      <c r="E285" s="6"/>
      <c r="F285" s="6"/>
      <c r="G285" s="6"/>
      <c r="H285" s="6"/>
      <c r="I285" s="94"/>
      <c r="J285" s="2"/>
      <c r="K285" s="2"/>
      <c r="L285" s="2"/>
      <c r="M285" s="2"/>
      <c r="N285" s="20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106"/>
      <c r="AA285" s="2"/>
      <c r="AB285" s="25"/>
      <c r="AC285" s="25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</row>
    <row r="286" spans="1:47">
      <c r="A286" s="69"/>
      <c r="B286" s="6"/>
      <c r="C286" s="6"/>
      <c r="D286" s="43"/>
      <c r="E286" s="6"/>
      <c r="F286" s="6"/>
      <c r="G286" s="6"/>
      <c r="H286" s="6"/>
      <c r="I286" s="94"/>
      <c r="J286" s="2"/>
      <c r="K286" s="2"/>
      <c r="L286" s="2"/>
      <c r="M286" s="2"/>
      <c r="N286" s="20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106"/>
      <c r="AA286" s="2"/>
      <c r="AB286" s="25"/>
      <c r="AC286" s="25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</row>
    <row r="287" spans="1:47">
      <c r="A287" s="69"/>
      <c r="B287" s="6"/>
      <c r="C287" s="6"/>
      <c r="D287" s="43"/>
      <c r="E287" s="6"/>
      <c r="F287" s="6"/>
      <c r="G287" s="6"/>
      <c r="H287" s="6"/>
      <c r="I287" s="94"/>
      <c r="J287" s="2"/>
      <c r="K287" s="2"/>
      <c r="L287" s="2"/>
      <c r="M287" s="2"/>
      <c r="N287" s="20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106"/>
      <c r="AA287" s="2"/>
      <c r="AB287" s="25"/>
      <c r="AC287" s="25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</row>
    <row r="288" spans="1:47">
      <c r="A288" s="69"/>
      <c r="B288" s="6"/>
      <c r="C288" s="6"/>
      <c r="D288" s="43"/>
      <c r="E288" s="6"/>
      <c r="F288" s="6"/>
      <c r="G288" s="6"/>
      <c r="H288" s="6"/>
      <c r="I288" s="94"/>
      <c r="J288" s="2"/>
      <c r="K288" s="2"/>
      <c r="L288" s="2"/>
      <c r="M288" s="2"/>
      <c r="N288" s="20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106"/>
      <c r="AA288" s="2"/>
      <c r="AB288" s="25"/>
      <c r="AC288" s="25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</row>
    <row r="289" spans="1:47">
      <c r="A289" s="69"/>
      <c r="B289" s="6"/>
      <c r="C289" s="6"/>
      <c r="D289" s="43"/>
      <c r="E289" s="6"/>
      <c r="F289" s="6"/>
      <c r="G289" s="6"/>
      <c r="H289" s="6"/>
      <c r="I289" s="94"/>
      <c r="J289" s="2"/>
      <c r="K289" s="2"/>
      <c r="L289" s="2"/>
      <c r="M289" s="2"/>
      <c r="N289" s="20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106"/>
      <c r="AA289" s="2"/>
      <c r="AB289" s="25"/>
      <c r="AC289" s="25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</row>
    <row r="290" spans="1:47">
      <c r="A290" s="69"/>
      <c r="B290" s="6"/>
      <c r="C290" s="6"/>
      <c r="D290" s="43"/>
      <c r="E290" s="6"/>
      <c r="F290" s="6"/>
      <c r="G290" s="6"/>
      <c r="H290" s="6"/>
      <c r="I290" s="94"/>
      <c r="J290" s="2"/>
      <c r="K290" s="2"/>
      <c r="L290" s="2"/>
      <c r="M290" s="2"/>
      <c r="N290" s="20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106"/>
      <c r="AA290" s="2"/>
      <c r="AB290" s="25"/>
      <c r="AC290" s="25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</row>
    <row r="291" spans="1:47">
      <c r="A291" s="69"/>
      <c r="B291" s="6"/>
      <c r="C291" s="6"/>
      <c r="D291" s="43"/>
      <c r="E291" s="6"/>
      <c r="F291" s="6"/>
      <c r="G291" s="6"/>
      <c r="H291" s="6"/>
      <c r="I291" s="94"/>
      <c r="J291" s="2"/>
      <c r="K291" s="2"/>
      <c r="L291" s="2"/>
      <c r="M291" s="2"/>
      <c r="N291" s="20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106"/>
      <c r="AA291" s="2"/>
      <c r="AB291" s="25"/>
      <c r="AC291" s="25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</row>
    <row r="292" spans="1:47">
      <c r="A292" s="69"/>
      <c r="B292" s="6"/>
      <c r="C292" s="6"/>
      <c r="D292" s="43"/>
      <c r="E292" s="6"/>
      <c r="F292" s="6"/>
      <c r="G292" s="6"/>
      <c r="H292" s="6"/>
      <c r="I292" s="94"/>
      <c r="J292" s="2"/>
      <c r="K292" s="2"/>
      <c r="L292" s="2"/>
      <c r="M292" s="2"/>
      <c r="N292" s="20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106"/>
      <c r="AA292" s="2"/>
      <c r="AB292" s="25"/>
      <c r="AC292" s="25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</row>
    <row r="293" spans="1:47">
      <c r="A293" s="69"/>
      <c r="B293" s="6"/>
      <c r="C293" s="6"/>
      <c r="D293" s="43"/>
      <c r="E293" s="6"/>
      <c r="F293" s="6"/>
      <c r="G293" s="6"/>
      <c r="H293" s="6"/>
      <c r="I293" s="94"/>
      <c r="J293" s="2"/>
      <c r="K293" s="2"/>
      <c r="L293" s="2"/>
      <c r="M293" s="2"/>
      <c r="N293" s="20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106"/>
      <c r="AA293" s="2"/>
      <c r="AB293" s="25"/>
      <c r="AC293" s="25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</row>
    <row r="294" spans="1:47">
      <c r="A294" s="69"/>
      <c r="B294" s="6"/>
      <c r="C294" s="6"/>
      <c r="D294" s="43"/>
      <c r="E294" s="6"/>
      <c r="F294" s="6"/>
      <c r="G294" s="6"/>
      <c r="H294" s="6"/>
      <c r="I294" s="94"/>
      <c r="J294" s="2"/>
      <c r="K294" s="2"/>
      <c r="L294" s="2"/>
      <c r="M294" s="2"/>
      <c r="N294" s="20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106"/>
      <c r="AA294" s="2"/>
      <c r="AB294" s="25"/>
      <c r="AC294" s="25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</row>
    <row r="295" spans="1:47">
      <c r="A295" s="69"/>
      <c r="B295" s="6"/>
      <c r="C295" s="6"/>
      <c r="D295" s="43"/>
      <c r="E295" s="6"/>
      <c r="F295" s="6"/>
      <c r="G295" s="6"/>
      <c r="H295" s="6"/>
      <c r="I295" s="94"/>
      <c r="J295" s="2"/>
      <c r="K295" s="2"/>
      <c r="L295" s="2"/>
      <c r="M295" s="2"/>
      <c r="N295" s="20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106"/>
      <c r="AA295" s="2"/>
      <c r="AB295" s="25"/>
      <c r="AC295" s="25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</row>
    <row r="296" spans="1:47">
      <c r="A296" s="69"/>
      <c r="B296" s="6"/>
      <c r="C296" s="6"/>
      <c r="D296" s="43"/>
      <c r="E296" s="6"/>
      <c r="F296" s="6"/>
      <c r="G296" s="6"/>
      <c r="H296" s="6"/>
      <c r="I296" s="94"/>
      <c r="J296" s="2"/>
      <c r="K296" s="2"/>
      <c r="L296" s="2"/>
      <c r="M296" s="2"/>
      <c r="N296" s="20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106"/>
      <c r="AA296" s="2"/>
      <c r="AB296" s="25"/>
      <c r="AC296" s="25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</row>
    <row r="297" spans="1:47">
      <c r="A297" s="69"/>
      <c r="B297" s="6"/>
      <c r="C297" s="6"/>
      <c r="D297" s="43"/>
      <c r="E297" s="6"/>
      <c r="F297" s="6"/>
      <c r="G297" s="6"/>
      <c r="H297" s="6"/>
      <c r="I297" s="94"/>
      <c r="J297" s="2"/>
      <c r="K297" s="2"/>
      <c r="L297" s="2"/>
      <c r="M297" s="2"/>
      <c r="N297" s="20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106"/>
      <c r="AA297" s="2"/>
      <c r="AB297" s="25"/>
      <c r="AC297" s="25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</row>
    <row r="298" spans="1:47">
      <c r="A298" s="69"/>
      <c r="B298" s="6"/>
      <c r="C298" s="6"/>
      <c r="D298" s="43"/>
      <c r="E298" s="6"/>
      <c r="F298" s="6"/>
      <c r="G298" s="6"/>
      <c r="H298" s="6"/>
      <c r="I298" s="94"/>
      <c r="J298" s="2"/>
      <c r="K298" s="2"/>
      <c r="L298" s="2"/>
      <c r="M298" s="2"/>
      <c r="N298" s="20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106"/>
      <c r="AA298" s="2"/>
      <c r="AB298" s="25"/>
      <c r="AC298" s="25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</row>
    <row r="299" spans="1:47">
      <c r="A299" s="69"/>
      <c r="B299" s="6"/>
      <c r="C299" s="6"/>
      <c r="D299" s="43"/>
      <c r="E299" s="6"/>
      <c r="F299" s="6"/>
      <c r="G299" s="6"/>
      <c r="H299" s="6"/>
      <c r="I299" s="94"/>
      <c r="J299" s="2"/>
      <c r="K299" s="2"/>
      <c r="L299" s="2"/>
      <c r="M299" s="2"/>
      <c r="N299" s="20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106"/>
      <c r="AA299" s="2"/>
      <c r="AB299" s="25"/>
      <c r="AC299" s="25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</row>
    <row r="300" spans="1:47">
      <c r="A300" s="69"/>
      <c r="B300" s="6"/>
      <c r="C300" s="6"/>
      <c r="D300" s="43"/>
      <c r="E300" s="6"/>
      <c r="F300" s="6"/>
      <c r="G300" s="6"/>
      <c r="H300" s="6"/>
      <c r="I300" s="94"/>
      <c r="J300" s="2"/>
      <c r="K300" s="2"/>
      <c r="L300" s="2"/>
      <c r="M300" s="2"/>
      <c r="N300" s="20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106"/>
      <c r="AA300" s="2"/>
      <c r="AB300" s="25"/>
      <c r="AC300" s="25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</row>
    <row r="301" spans="1:47">
      <c r="A301" s="69"/>
      <c r="B301" s="6"/>
      <c r="C301" s="6"/>
      <c r="D301" s="43"/>
      <c r="E301" s="6"/>
      <c r="F301" s="6"/>
      <c r="G301" s="6"/>
      <c r="H301" s="6"/>
      <c r="I301" s="94"/>
      <c r="J301" s="2"/>
      <c r="K301" s="2"/>
      <c r="L301" s="2"/>
      <c r="M301" s="2"/>
      <c r="N301" s="20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106"/>
      <c r="AA301" s="2"/>
      <c r="AB301" s="25"/>
      <c r="AC301" s="25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</row>
    <row r="302" spans="1:47">
      <c r="A302" s="69"/>
      <c r="B302" s="6"/>
      <c r="C302" s="6"/>
      <c r="D302" s="43"/>
      <c r="E302" s="6"/>
      <c r="F302" s="6"/>
      <c r="G302" s="6"/>
      <c r="H302" s="6"/>
      <c r="I302" s="94"/>
      <c r="J302" s="2"/>
      <c r="K302" s="2"/>
      <c r="L302" s="2"/>
      <c r="M302" s="2"/>
      <c r="N302" s="20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106"/>
      <c r="AA302" s="2"/>
      <c r="AB302" s="25"/>
      <c r="AC302" s="25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</row>
    <row r="303" spans="1:47">
      <c r="A303" s="69"/>
      <c r="B303" s="6"/>
      <c r="C303" s="6"/>
      <c r="D303" s="43"/>
      <c r="E303" s="6"/>
      <c r="F303" s="6"/>
      <c r="G303" s="6"/>
      <c r="H303" s="6"/>
      <c r="I303" s="94"/>
      <c r="J303" s="2"/>
      <c r="K303" s="2"/>
      <c r="L303" s="2"/>
      <c r="M303" s="2"/>
      <c r="N303" s="20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106"/>
      <c r="AA303" s="2"/>
      <c r="AB303" s="25"/>
      <c r="AC303" s="25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</row>
    <row r="304" spans="1:47">
      <c r="A304" s="69"/>
      <c r="B304" s="6"/>
      <c r="C304" s="6"/>
      <c r="D304" s="43"/>
      <c r="E304" s="6"/>
      <c r="F304" s="6"/>
      <c r="G304" s="6"/>
      <c r="H304" s="6"/>
      <c r="I304" s="94"/>
      <c r="J304" s="2"/>
      <c r="K304" s="2"/>
      <c r="L304" s="2"/>
      <c r="M304" s="2"/>
      <c r="N304" s="20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106"/>
      <c r="AA304" s="2"/>
      <c r="AB304" s="25"/>
      <c r="AC304" s="25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</row>
    <row r="305" spans="1:47">
      <c r="A305" s="69"/>
      <c r="B305" s="6"/>
      <c r="C305" s="6"/>
      <c r="D305" s="43"/>
      <c r="E305" s="6"/>
      <c r="F305" s="6"/>
      <c r="G305" s="6"/>
      <c r="H305" s="6"/>
      <c r="I305" s="94"/>
      <c r="J305" s="2"/>
      <c r="K305" s="2"/>
      <c r="L305" s="2"/>
      <c r="M305" s="2"/>
      <c r="N305" s="20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106"/>
      <c r="AA305" s="2"/>
      <c r="AB305" s="25"/>
      <c r="AC305" s="25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</row>
    <row r="306" spans="1:47">
      <c r="A306" s="69"/>
      <c r="B306" s="6"/>
      <c r="C306" s="6"/>
      <c r="D306" s="43"/>
      <c r="E306" s="6"/>
      <c r="F306" s="6"/>
      <c r="G306" s="6"/>
      <c r="H306" s="6"/>
      <c r="I306" s="94"/>
      <c r="J306" s="2"/>
      <c r="K306" s="2"/>
      <c r="L306" s="2"/>
      <c r="M306" s="2"/>
      <c r="N306" s="20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106"/>
      <c r="AA306" s="2"/>
      <c r="AB306" s="25"/>
      <c r="AC306" s="25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</row>
    <row r="307" spans="1:47">
      <c r="A307" s="69"/>
      <c r="B307" s="6"/>
      <c r="C307" s="6"/>
      <c r="D307" s="43"/>
      <c r="E307" s="6"/>
      <c r="F307" s="6"/>
      <c r="G307" s="6"/>
      <c r="H307" s="6"/>
      <c r="I307" s="94"/>
      <c r="J307" s="2"/>
      <c r="K307" s="2"/>
      <c r="L307" s="2"/>
      <c r="M307" s="2"/>
      <c r="N307" s="20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106"/>
      <c r="AA307" s="2"/>
      <c r="AB307" s="25"/>
      <c r="AC307" s="25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</row>
    <row r="308" spans="1:47">
      <c r="A308" s="69"/>
      <c r="B308" s="6"/>
      <c r="C308" s="6"/>
      <c r="D308" s="43"/>
      <c r="E308" s="6"/>
      <c r="F308" s="6"/>
      <c r="G308" s="6"/>
      <c r="H308" s="6"/>
      <c r="I308" s="94"/>
      <c r="J308" s="2"/>
      <c r="K308" s="2"/>
      <c r="L308" s="2"/>
      <c r="M308" s="2"/>
      <c r="N308" s="20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106"/>
      <c r="AA308" s="2"/>
      <c r="AB308" s="25"/>
      <c r="AC308" s="25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</row>
    <row r="309" spans="1:47">
      <c r="A309" s="69"/>
      <c r="B309" s="6"/>
      <c r="C309" s="6"/>
      <c r="D309" s="43"/>
      <c r="E309" s="6"/>
      <c r="F309" s="6"/>
      <c r="G309" s="6"/>
      <c r="H309" s="6"/>
      <c r="I309" s="94"/>
      <c r="J309" s="2"/>
      <c r="K309" s="2"/>
      <c r="L309" s="2"/>
      <c r="M309" s="2"/>
      <c r="N309" s="20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106"/>
      <c r="AA309" s="2"/>
      <c r="AB309" s="25"/>
      <c r="AC309" s="25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</row>
    <row r="310" spans="1:47">
      <c r="A310" s="69"/>
      <c r="B310" s="6"/>
      <c r="C310" s="6"/>
      <c r="D310" s="43"/>
      <c r="E310" s="6"/>
      <c r="F310" s="6"/>
      <c r="G310" s="6"/>
      <c r="H310" s="6"/>
      <c r="I310" s="94"/>
      <c r="J310" s="2"/>
      <c r="K310" s="2"/>
      <c r="L310" s="2"/>
      <c r="M310" s="2"/>
      <c r="N310" s="20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106"/>
      <c r="AA310" s="2"/>
      <c r="AB310" s="25"/>
      <c r="AC310" s="25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</row>
    <row r="311" spans="1:47">
      <c r="A311" s="69"/>
      <c r="B311" s="6"/>
      <c r="C311" s="6"/>
      <c r="D311" s="43"/>
      <c r="E311" s="6"/>
      <c r="F311" s="6"/>
      <c r="G311" s="6"/>
      <c r="H311" s="6"/>
      <c r="I311" s="94"/>
      <c r="J311" s="2"/>
      <c r="K311" s="2"/>
      <c r="L311" s="2"/>
      <c r="M311" s="2"/>
      <c r="N311" s="20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106"/>
      <c r="AA311" s="2"/>
      <c r="AB311" s="25"/>
      <c r="AC311" s="25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</row>
    <row r="312" spans="1:47">
      <c r="A312" s="69"/>
      <c r="B312" s="6"/>
      <c r="C312" s="6"/>
      <c r="D312" s="43"/>
      <c r="E312" s="6"/>
      <c r="F312" s="6"/>
      <c r="G312" s="6"/>
      <c r="H312" s="6"/>
      <c r="I312" s="94"/>
      <c r="J312" s="2"/>
      <c r="K312" s="2"/>
      <c r="L312" s="2"/>
      <c r="M312" s="2"/>
      <c r="N312" s="20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106"/>
      <c r="AA312" s="2"/>
      <c r="AB312" s="25"/>
      <c r="AC312" s="25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</row>
    <row r="313" spans="1:47">
      <c r="A313" s="69"/>
      <c r="B313" s="6"/>
      <c r="C313" s="6"/>
      <c r="D313" s="43"/>
      <c r="E313" s="6"/>
      <c r="F313" s="6"/>
      <c r="G313" s="6"/>
      <c r="H313" s="6"/>
      <c r="I313" s="94"/>
      <c r="J313" s="2"/>
      <c r="K313" s="2"/>
      <c r="L313" s="2"/>
      <c r="M313" s="2"/>
      <c r="N313" s="20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106"/>
      <c r="AA313" s="2"/>
      <c r="AB313" s="25"/>
      <c r="AC313" s="25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</row>
    <row r="314" spans="1:47">
      <c r="A314" s="69"/>
      <c r="B314" s="6"/>
      <c r="C314" s="6"/>
      <c r="D314" s="43"/>
      <c r="E314" s="6"/>
      <c r="F314" s="6"/>
      <c r="G314" s="6"/>
      <c r="H314" s="6"/>
      <c r="I314" s="94"/>
      <c r="J314" s="2"/>
      <c r="K314" s="2"/>
      <c r="L314" s="2"/>
      <c r="M314" s="2"/>
      <c r="N314" s="20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106"/>
      <c r="AA314" s="2"/>
      <c r="AB314" s="25"/>
      <c r="AC314" s="25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</row>
    <row r="315" spans="1:47">
      <c r="A315" s="69"/>
      <c r="B315" s="6"/>
      <c r="C315" s="6"/>
      <c r="D315" s="43"/>
      <c r="E315" s="6"/>
      <c r="F315" s="6"/>
      <c r="G315" s="6"/>
      <c r="H315" s="6"/>
      <c r="I315" s="94"/>
      <c r="J315" s="2"/>
      <c r="K315" s="2"/>
      <c r="L315" s="2"/>
      <c r="M315" s="2"/>
      <c r="N315" s="20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106"/>
      <c r="AA315" s="2"/>
      <c r="AB315" s="25"/>
      <c r="AC315" s="25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</row>
    <row r="316" spans="1:47">
      <c r="A316" s="69"/>
      <c r="B316" s="6"/>
      <c r="C316" s="6"/>
      <c r="D316" s="43"/>
      <c r="E316" s="6"/>
      <c r="F316" s="6"/>
      <c r="G316" s="6"/>
      <c r="H316" s="6"/>
      <c r="I316" s="94"/>
      <c r="J316" s="2"/>
      <c r="K316" s="2"/>
      <c r="L316" s="2"/>
      <c r="M316" s="2"/>
      <c r="N316" s="20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106"/>
      <c r="AA316" s="2"/>
      <c r="AB316" s="25"/>
      <c r="AC316" s="25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</row>
    <row r="317" spans="1:47">
      <c r="A317" s="69"/>
      <c r="B317" s="6"/>
      <c r="C317" s="6"/>
      <c r="D317" s="43"/>
      <c r="E317" s="6"/>
      <c r="F317" s="6"/>
      <c r="G317" s="6"/>
      <c r="H317" s="6"/>
      <c r="I317" s="94"/>
      <c r="J317" s="2"/>
      <c r="K317" s="2"/>
      <c r="L317" s="2"/>
      <c r="M317" s="2"/>
      <c r="N317" s="20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106"/>
      <c r="AA317" s="2"/>
      <c r="AB317" s="25"/>
      <c r="AC317" s="25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</row>
    <row r="318" spans="1:47">
      <c r="A318" s="69"/>
      <c r="B318" s="6"/>
      <c r="C318" s="6"/>
      <c r="D318" s="43"/>
      <c r="E318" s="6"/>
      <c r="F318" s="6"/>
      <c r="G318" s="6"/>
      <c r="H318" s="6"/>
      <c r="I318" s="94"/>
      <c r="J318" s="2"/>
      <c r="K318" s="2"/>
      <c r="L318" s="2"/>
      <c r="M318" s="2"/>
      <c r="N318" s="20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106"/>
      <c r="AA318" s="2"/>
      <c r="AB318" s="25"/>
      <c r="AC318" s="25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</row>
    <row r="319" spans="1:47">
      <c r="A319" s="69"/>
      <c r="B319" s="6"/>
      <c r="C319" s="6"/>
      <c r="D319" s="43"/>
      <c r="E319" s="6"/>
      <c r="F319" s="6"/>
      <c r="G319" s="6"/>
      <c r="H319" s="6"/>
      <c r="I319" s="94"/>
      <c r="J319" s="2"/>
      <c r="K319" s="2"/>
      <c r="L319" s="2"/>
      <c r="M319" s="2"/>
      <c r="N319" s="20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106"/>
      <c r="AA319" s="2"/>
      <c r="AB319" s="25"/>
      <c r="AC319" s="25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</row>
    <row r="320" spans="1:47">
      <c r="A320" s="69"/>
      <c r="B320" s="6"/>
      <c r="C320" s="6"/>
      <c r="D320" s="43"/>
      <c r="E320" s="6"/>
      <c r="F320" s="6"/>
      <c r="G320" s="6"/>
      <c r="H320" s="6"/>
      <c r="I320" s="94"/>
      <c r="J320" s="2"/>
      <c r="K320" s="2"/>
      <c r="L320" s="2"/>
      <c r="M320" s="2"/>
      <c r="N320" s="20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106"/>
      <c r="AA320" s="2"/>
      <c r="AB320" s="25"/>
      <c r="AC320" s="25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7">
      <c r="A321" s="69"/>
      <c r="B321" s="6"/>
      <c r="C321" s="6"/>
      <c r="D321" s="43"/>
      <c r="E321" s="6"/>
      <c r="F321" s="6"/>
      <c r="G321" s="6"/>
      <c r="H321" s="6"/>
      <c r="I321" s="94"/>
      <c r="J321" s="2"/>
      <c r="K321" s="2"/>
      <c r="L321" s="2"/>
      <c r="M321" s="2"/>
      <c r="N321" s="20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106"/>
      <c r="AA321" s="2"/>
      <c r="AB321" s="25"/>
      <c r="AC321" s="25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</row>
    <row r="322" spans="1:47">
      <c r="A322" s="69"/>
      <c r="B322" s="6"/>
      <c r="C322" s="6"/>
      <c r="D322" s="43"/>
      <c r="E322" s="6"/>
      <c r="F322" s="6"/>
      <c r="G322" s="6"/>
      <c r="H322" s="6"/>
      <c r="I322" s="94"/>
      <c r="J322" s="2"/>
      <c r="K322" s="2"/>
      <c r="L322" s="2"/>
      <c r="M322" s="2"/>
      <c r="N322" s="20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106"/>
      <c r="AA322" s="2"/>
      <c r="AB322" s="25"/>
      <c r="AC322" s="25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</row>
    <row r="323" spans="1:47">
      <c r="A323" s="69"/>
      <c r="B323" s="6"/>
      <c r="C323" s="6"/>
      <c r="D323" s="43"/>
      <c r="E323" s="6"/>
      <c r="F323" s="6"/>
      <c r="G323" s="6"/>
      <c r="H323" s="6"/>
      <c r="I323" s="94"/>
      <c r="J323" s="2"/>
      <c r="K323" s="2"/>
      <c r="L323" s="2"/>
      <c r="M323" s="2"/>
      <c r="N323" s="20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106"/>
      <c r="AA323" s="2"/>
      <c r="AB323" s="25"/>
      <c r="AC323" s="25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</row>
    <row r="324" spans="1:47">
      <c r="A324" s="69"/>
      <c r="B324" s="6"/>
      <c r="C324" s="6"/>
      <c r="D324" s="43"/>
      <c r="E324" s="6"/>
      <c r="F324" s="6"/>
      <c r="G324" s="6"/>
      <c r="H324" s="6"/>
      <c r="I324" s="94"/>
      <c r="J324" s="2"/>
      <c r="K324" s="2"/>
      <c r="L324" s="2"/>
      <c r="M324" s="2"/>
      <c r="N324" s="20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106"/>
      <c r="AA324" s="2"/>
      <c r="AB324" s="25"/>
      <c r="AC324" s="25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</row>
    <row r="325" spans="1:47">
      <c r="A325" s="69"/>
      <c r="B325" s="6"/>
      <c r="C325" s="6"/>
      <c r="D325" s="43"/>
      <c r="E325" s="6"/>
      <c r="F325" s="6"/>
      <c r="G325" s="6"/>
      <c r="H325" s="6"/>
      <c r="I325" s="94"/>
      <c r="J325" s="2"/>
      <c r="K325" s="2"/>
      <c r="L325" s="2"/>
      <c r="M325" s="2"/>
      <c r="N325" s="20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106"/>
      <c r="AA325" s="2"/>
      <c r="AB325" s="25"/>
      <c r="AC325" s="25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</row>
    <row r="326" spans="1:47">
      <c r="A326" s="69"/>
      <c r="B326" s="6"/>
      <c r="C326" s="6"/>
      <c r="D326" s="43"/>
      <c r="E326" s="6"/>
      <c r="F326" s="6"/>
      <c r="G326" s="6"/>
      <c r="H326" s="6"/>
      <c r="I326" s="94"/>
      <c r="J326" s="2"/>
      <c r="K326" s="2"/>
      <c r="L326" s="2"/>
      <c r="M326" s="2"/>
      <c r="N326" s="20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106"/>
      <c r="AA326" s="2"/>
      <c r="AB326" s="25"/>
      <c r="AC326" s="25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</row>
    <row r="327" spans="1:47">
      <c r="A327" s="69"/>
      <c r="B327" s="6"/>
      <c r="C327" s="6"/>
      <c r="D327" s="43"/>
      <c r="E327" s="6"/>
      <c r="F327" s="6"/>
      <c r="G327" s="6"/>
      <c r="H327" s="6"/>
      <c r="I327" s="94"/>
      <c r="J327" s="2"/>
      <c r="K327" s="2"/>
      <c r="L327" s="2"/>
      <c r="M327" s="2"/>
      <c r="N327" s="20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106"/>
      <c r="AA327" s="2"/>
      <c r="AB327" s="25"/>
      <c r="AC327" s="25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</row>
    <row r="328" spans="1:47">
      <c r="A328" s="69"/>
      <c r="B328" s="6"/>
      <c r="C328" s="6"/>
      <c r="D328" s="43"/>
      <c r="E328" s="6"/>
      <c r="F328" s="6"/>
      <c r="G328" s="6"/>
      <c r="H328" s="6"/>
      <c r="I328" s="94"/>
      <c r="J328" s="2"/>
      <c r="K328" s="2"/>
      <c r="L328" s="2"/>
      <c r="M328" s="2"/>
      <c r="N328" s="20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106"/>
      <c r="AA328" s="2"/>
      <c r="AB328" s="25"/>
      <c r="AC328" s="25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1:47">
      <c r="A329" s="69"/>
      <c r="B329" s="6"/>
      <c r="C329" s="6"/>
      <c r="D329" s="43"/>
      <c r="E329" s="6"/>
      <c r="F329" s="6"/>
      <c r="G329" s="6"/>
      <c r="H329" s="6"/>
      <c r="I329" s="94"/>
      <c r="J329" s="2"/>
      <c r="K329" s="2"/>
      <c r="L329" s="2"/>
      <c r="M329" s="2"/>
      <c r="N329" s="20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106"/>
      <c r="AA329" s="2"/>
      <c r="AB329" s="25"/>
      <c r="AC329" s="25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</row>
    <row r="330" spans="1:47">
      <c r="A330" s="69"/>
      <c r="B330" s="6"/>
      <c r="C330" s="6"/>
      <c r="D330" s="43"/>
      <c r="E330" s="6"/>
      <c r="F330" s="6"/>
      <c r="G330" s="6"/>
      <c r="H330" s="6"/>
      <c r="I330" s="94"/>
      <c r="J330" s="2"/>
      <c r="K330" s="2"/>
      <c r="L330" s="2"/>
      <c r="M330" s="2"/>
      <c r="N330" s="20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106"/>
      <c r="AA330" s="2"/>
      <c r="AB330" s="25"/>
      <c r="AC330" s="25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</row>
    <row r="331" spans="1:47">
      <c r="A331" s="69"/>
      <c r="B331" s="6"/>
      <c r="C331" s="6"/>
      <c r="D331" s="43"/>
      <c r="E331" s="6"/>
      <c r="F331" s="6"/>
      <c r="G331" s="6"/>
      <c r="H331" s="6"/>
      <c r="I331" s="94"/>
      <c r="J331" s="2"/>
      <c r="K331" s="2"/>
      <c r="L331" s="2"/>
      <c r="M331" s="2"/>
      <c r="N331" s="20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106"/>
      <c r="AA331" s="2"/>
      <c r="AB331" s="25"/>
      <c r="AC331" s="25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</row>
    <row r="332" spans="1:47">
      <c r="A332" s="69"/>
      <c r="B332" s="6"/>
      <c r="C332" s="6"/>
      <c r="D332" s="43"/>
      <c r="E332" s="6"/>
      <c r="F332" s="6"/>
      <c r="G332" s="6"/>
      <c r="H332" s="6"/>
      <c r="I332" s="94"/>
      <c r="J332" s="2"/>
      <c r="K332" s="2"/>
      <c r="L332" s="2"/>
      <c r="M332" s="2"/>
      <c r="N332" s="20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106"/>
      <c r="AA332" s="2"/>
      <c r="AB332" s="25"/>
      <c r="AC332" s="25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</row>
    <row r="333" spans="1:47">
      <c r="A333" s="69"/>
      <c r="B333" s="6"/>
      <c r="C333" s="6"/>
      <c r="D333" s="43"/>
      <c r="E333" s="6"/>
      <c r="F333" s="6"/>
      <c r="G333" s="6"/>
      <c r="H333" s="6"/>
      <c r="I333" s="94"/>
      <c r="J333" s="2"/>
      <c r="K333" s="2"/>
      <c r="L333" s="2"/>
      <c r="M333" s="2"/>
      <c r="N333" s="20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106"/>
      <c r="AA333" s="2"/>
      <c r="AB333" s="25"/>
      <c r="AC333" s="25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</row>
    <row r="334" spans="1:47">
      <c r="A334" s="69"/>
      <c r="B334" s="6"/>
      <c r="C334" s="6"/>
      <c r="D334" s="43"/>
      <c r="E334" s="6"/>
      <c r="F334" s="6"/>
      <c r="G334" s="6"/>
      <c r="H334" s="6"/>
      <c r="I334" s="94"/>
      <c r="J334" s="2"/>
      <c r="K334" s="2"/>
      <c r="L334" s="2"/>
      <c r="M334" s="2"/>
      <c r="N334" s="20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106"/>
      <c r="AA334" s="2"/>
      <c r="AB334" s="25"/>
      <c r="AC334" s="25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</row>
    <row r="335" spans="1:47">
      <c r="A335" s="69"/>
      <c r="B335" s="6"/>
      <c r="C335" s="6"/>
      <c r="D335" s="43"/>
      <c r="E335" s="6"/>
      <c r="F335" s="6"/>
      <c r="G335" s="6"/>
      <c r="H335" s="6"/>
      <c r="I335" s="94"/>
      <c r="J335" s="2"/>
      <c r="K335" s="2"/>
      <c r="L335" s="2"/>
      <c r="M335" s="2"/>
      <c r="N335" s="20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106"/>
      <c r="AA335" s="2"/>
      <c r="AB335" s="25"/>
      <c r="AC335" s="25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</row>
    <row r="336" spans="1:47">
      <c r="A336" s="69"/>
      <c r="B336" s="6"/>
      <c r="C336" s="6"/>
      <c r="D336" s="43"/>
      <c r="E336" s="6"/>
      <c r="F336" s="6"/>
      <c r="G336" s="6"/>
      <c r="H336" s="6"/>
      <c r="I336" s="94"/>
      <c r="J336" s="2"/>
      <c r="K336" s="2"/>
      <c r="L336" s="2"/>
      <c r="M336" s="2"/>
      <c r="N336" s="20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106"/>
      <c r="AA336" s="2"/>
      <c r="AB336" s="25"/>
      <c r="AC336" s="25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</row>
    <row r="337" spans="1:47">
      <c r="A337" s="69"/>
      <c r="B337" s="6"/>
      <c r="C337" s="6"/>
      <c r="D337" s="43"/>
      <c r="E337" s="6"/>
      <c r="F337" s="6"/>
      <c r="G337" s="6"/>
      <c r="H337" s="6"/>
      <c r="I337" s="94"/>
      <c r="J337" s="2"/>
      <c r="K337" s="2"/>
      <c r="L337" s="2"/>
      <c r="M337" s="2"/>
      <c r="N337" s="20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106"/>
      <c r="AA337" s="2"/>
      <c r="AB337" s="25"/>
      <c r="AC337" s="25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</row>
    <row r="338" spans="1:47">
      <c r="A338" s="69"/>
      <c r="B338" s="6"/>
      <c r="C338" s="6"/>
      <c r="D338" s="43"/>
      <c r="E338" s="6"/>
      <c r="F338" s="6"/>
      <c r="G338" s="6"/>
      <c r="H338" s="6"/>
      <c r="I338" s="94"/>
      <c r="J338" s="2"/>
      <c r="K338" s="2"/>
      <c r="L338" s="2"/>
      <c r="M338" s="2"/>
      <c r="N338" s="20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106"/>
      <c r="AA338" s="2"/>
      <c r="AB338" s="25"/>
      <c r="AC338" s="25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</row>
  </sheetData>
  <sheetProtection algorithmName="SHA-512" hashValue="jgJc5TMyfd9Lk99yBlPLuMnTs/tx3SJkY/Cr+ftPNwD/j8PYsNk9EnADdRWPlRuaAdmtnQ5h8TtVMakmuSY7rg==" saltValue="4OrqvAWTQ7ENzTwJMvH/OA==" spinCount="100000" sheet="1" objects="1" scenarios="1" selectLockedCells="1"/>
  <protectedRanges>
    <protectedRange algorithmName="SHA-512" hashValue="Wu67NOxuS9B1Qg6zkhN2gHjB2pYPiw05JotlL/Yx6aMXcrp5aEh2CHgx0SiK9JbbaQiZmbw2FprezZrCQwHwEg==" saltValue="qYjbclHz7zrpEE71FJ1Yuw==" spinCount="100000" sqref="J44:S46 J50:S119 J10:S42" name="Bereich1"/>
    <protectedRange algorithmName="SHA-512" hashValue="Wu67NOxuS9B1Qg6zkhN2gHjB2pYPiw05JotlL/Yx6aMXcrp5aEh2CHgx0SiK9JbbaQiZmbw2FprezZrCQwHwEg==" saltValue="qYjbclHz7zrpEE71FJ1Yuw==" spinCount="100000" sqref="J43:S43" name="Bereich1_1"/>
    <protectedRange algorithmName="SHA-512" hashValue="Wu67NOxuS9B1Qg6zkhN2gHjB2pYPiw05JotlL/Yx6aMXcrp5aEh2CHgx0SiK9JbbaQiZmbw2FprezZrCQwHwEg==" saltValue="qYjbclHz7zrpEE71FJ1Yuw==" spinCount="100000" sqref="J47:S49" name="Bereich1_2"/>
  </protectedRanges>
  <customSheetViews>
    <customSheetView guid="{A8815CF7-577B-4353-A347-CF046D6DF8BA}" scale="55" fitToPage="1" hiddenColumns="1">
      <selection activeCell="AA3" sqref="AA3"/>
      <pageMargins left="0" right="0" top="0" bottom="0" header="0" footer="0"/>
      <pageSetup paperSize="9" scale="13" fitToHeight="0" orientation="portrait" horizontalDpi="0" verticalDpi="0" r:id="rId1"/>
    </customSheetView>
  </customSheetViews>
  <mergeCells count="7">
    <mergeCell ref="E120:F120"/>
    <mergeCell ref="T121:Y121"/>
    <mergeCell ref="Q124:Y124"/>
    <mergeCell ref="S123:Y123"/>
    <mergeCell ref="T8:Y8"/>
    <mergeCell ref="T120:Y120"/>
    <mergeCell ref="S122:Y122"/>
  </mergeCells>
  <hyperlinks>
    <hyperlink ref="D49" location="Macros!A1" display="MACRO (next page)" xr:uid="{00000000-0004-0000-0100-000000000000}"/>
  </hyperlinks>
  <pageMargins left="0.7" right="0.7" top="0.78740157499999996" bottom="0.78740157499999996" header="0.3" footer="0.3"/>
  <pageSetup paperSize="9" scale="16" fitToHeight="0" orientation="portrait" horizontalDpi="1200" verticalDpi="1200" r:id="rId2"/>
  <ignoredErrors>
    <ignoredError sqref="AC36:AC46 AC73:AC119 AC50:AC51 AC57:AC58 AC62:AC70 AB33 AC32 AC19:AC23 AC29 I35 AB35 AC9:AC12 AC13:AC16 AC17:AC18 AC59:AC61 AC52:AC56 AC30:AC31 AC27 AC26 AC28 AC24:AC25" formulaRange="1"/>
    <ignoredError sqref="G47:G48 I101:I102 I115 G87 I87 G71:G73 I71:I73 G34" unlockedFormula="1"/>
    <ignoredError sqref="Z47:Z48" evalError="1"/>
    <ignoredError sqref="G117 G103 G33 G35" formulaRange="1" unlocked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A243"/>
  <sheetViews>
    <sheetView tabSelected="1" zoomScale="70" zoomScaleNormal="70" workbookViewId="0">
      <pane ySplit="5" topLeftCell="A23" activePane="bottomLeft" state="frozen"/>
      <selection pane="bottomLeft" activeCell="H24" sqref="H24"/>
    </sheetView>
  </sheetViews>
  <sheetFormatPr defaultColWidth="11.44140625" defaultRowHeight="14.4"/>
  <cols>
    <col min="1" max="1" width="7.44140625" style="1" customWidth="1"/>
    <col min="2" max="2" width="29.6640625" style="1" customWidth="1"/>
    <col min="3" max="3" width="19" style="1" customWidth="1"/>
    <col min="4" max="4" width="24" style="465" customWidth="1"/>
    <col min="5" max="5" width="11.33203125" style="1" customWidth="1"/>
    <col min="6" max="6" width="8.44140625" style="1" customWidth="1"/>
    <col min="7" max="7" width="15" style="123" bestFit="1" customWidth="1"/>
    <col min="8" max="22" width="9" style="1" customWidth="1"/>
    <col min="23" max="23" width="10.6640625" style="1" customWidth="1"/>
    <col min="24" max="24" width="1.77734375" style="1" customWidth="1"/>
    <col min="25" max="26" width="1.6640625" style="1" customWidth="1"/>
    <col min="27" max="27" width="1.77734375" style="1" customWidth="1"/>
    <col min="28" max="28" width="2" style="1" customWidth="1"/>
    <col min="29" max="29" width="1.6640625" style="1" customWidth="1"/>
    <col min="30" max="30" width="22.44140625" style="123" customWidth="1"/>
    <col min="31" max="31" width="10.77734375" style="1" customWidth="1"/>
    <col min="32" max="32" width="12.44140625" customWidth="1"/>
    <col min="33" max="33" width="10.6640625" customWidth="1"/>
    <col min="34" max="34" width="9.6640625" customWidth="1"/>
  </cols>
  <sheetData>
    <row r="1" spans="1:53">
      <c r="A1" s="2"/>
      <c r="B1" s="2"/>
      <c r="C1" s="2"/>
      <c r="D1" s="93"/>
      <c r="E1" s="2"/>
      <c r="F1" s="2"/>
      <c r="G1" s="10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06"/>
      <c r="AE1" s="2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</row>
    <row r="2" spans="1:53" ht="88.95" customHeight="1" thickBot="1">
      <c r="A2" s="2"/>
      <c r="B2" s="2"/>
      <c r="C2" s="2"/>
      <c r="D2" s="93"/>
      <c r="E2" s="2"/>
      <c r="F2" s="2"/>
      <c r="G2" s="106"/>
      <c r="H2" s="500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2"/>
      <c r="X2" s="466"/>
      <c r="Y2" s="467"/>
      <c r="Z2" s="466"/>
      <c r="AA2" s="80"/>
      <c r="AB2" s="468"/>
      <c r="AC2" s="80"/>
      <c r="AD2" s="509"/>
      <c r="AE2" s="80"/>
      <c r="AF2" s="80"/>
      <c r="AG2" s="2"/>
      <c r="AH2" s="2"/>
      <c r="AI2" s="2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</row>
    <row r="3" spans="1:53" ht="15" customHeight="1" thickBot="1">
      <c r="A3" s="2"/>
      <c r="B3" s="2"/>
      <c r="C3" s="2"/>
      <c r="D3" s="19" t="s">
        <v>207</v>
      </c>
      <c r="E3" s="2"/>
      <c r="F3" s="2"/>
      <c r="G3" s="504"/>
      <c r="H3" s="1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4"/>
      <c r="Y3" s="4"/>
      <c r="Z3" s="4"/>
      <c r="AA3" s="4"/>
      <c r="AB3" s="4"/>
      <c r="AC3" s="4"/>
      <c r="AD3" s="510"/>
      <c r="AE3" s="4"/>
      <c r="AF3" s="4"/>
      <c r="AG3" s="2"/>
      <c r="AH3" s="2"/>
      <c r="AI3" s="2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</row>
    <row r="4" spans="1:53" ht="46.5" customHeight="1" thickBot="1">
      <c r="A4" s="2"/>
      <c r="B4" s="2"/>
      <c r="C4" s="2"/>
      <c r="D4" s="430" t="s">
        <v>208</v>
      </c>
      <c r="E4" s="2"/>
      <c r="F4" s="2"/>
      <c r="G4" s="505" t="s">
        <v>27</v>
      </c>
      <c r="H4" s="431" t="s">
        <v>209</v>
      </c>
      <c r="I4" s="432" t="s">
        <v>210</v>
      </c>
      <c r="J4" s="433" t="s">
        <v>211</v>
      </c>
      <c r="K4" s="434" t="s">
        <v>212</v>
      </c>
      <c r="L4" s="435" t="s">
        <v>213</v>
      </c>
      <c r="M4" s="436" t="s">
        <v>214</v>
      </c>
      <c r="N4" s="437" t="s">
        <v>215</v>
      </c>
      <c r="O4" s="438" t="s">
        <v>216</v>
      </c>
      <c r="P4" s="439" t="s">
        <v>217</v>
      </c>
      <c r="Q4" s="440" t="s">
        <v>218</v>
      </c>
      <c r="R4" s="441" t="s">
        <v>219</v>
      </c>
      <c r="S4" s="442" t="s">
        <v>220</v>
      </c>
      <c r="T4" s="443" t="s">
        <v>221</v>
      </c>
      <c r="U4" s="444" t="s">
        <v>222</v>
      </c>
      <c r="V4" s="445" t="s">
        <v>223</v>
      </c>
      <c r="W4" s="2"/>
      <c r="X4" s="2"/>
      <c r="Y4" s="2"/>
      <c r="Z4" s="2"/>
      <c r="AA4" s="2"/>
      <c r="AB4" s="2"/>
      <c r="AC4" s="2"/>
      <c r="AD4" s="106"/>
      <c r="AE4" s="2"/>
      <c r="AF4" s="2"/>
      <c r="AG4" s="2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3" ht="45" customHeight="1" thickBot="1">
      <c r="A5" s="2"/>
      <c r="B5" s="446" t="s">
        <v>28</v>
      </c>
      <c r="C5" s="447" t="s">
        <v>29</v>
      </c>
      <c r="D5" s="447" t="s">
        <v>30</v>
      </c>
      <c r="E5" s="447" t="s">
        <v>224</v>
      </c>
      <c r="F5" s="447" t="s">
        <v>33</v>
      </c>
      <c r="G5" s="506" t="s">
        <v>35</v>
      </c>
      <c r="H5" s="448">
        <v>10084</v>
      </c>
      <c r="I5" s="449">
        <v>10085</v>
      </c>
      <c r="J5" s="449">
        <v>10086</v>
      </c>
      <c r="K5" s="449">
        <v>10088</v>
      </c>
      <c r="L5" s="449">
        <v>10089</v>
      </c>
      <c r="M5" s="449">
        <v>10090</v>
      </c>
      <c r="N5" s="449">
        <v>10091</v>
      </c>
      <c r="O5" s="449">
        <v>10093</v>
      </c>
      <c r="P5" s="449">
        <v>10092</v>
      </c>
      <c r="Q5" s="449">
        <v>10094</v>
      </c>
      <c r="R5" s="449">
        <v>10095</v>
      </c>
      <c r="S5" s="449">
        <v>10081</v>
      </c>
      <c r="T5" s="449">
        <v>10097</v>
      </c>
      <c r="U5" s="449">
        <v>10083</v>
      </c>
      <c r="V5" s="450">
        <v>10082</v>
      </c>
      <c r="W5" s="451"/>
      <c r="X5" s="502"/>
      <c r="Y5" s="502"/>
      <c r="Z5" s="502"/>
      <c r="AA5" s="502"/>
      <c r="AB5" s="502"/>
      <c r="AC5" s="503"/>
      <c r="AD5" s="511" t="s">
        <v>46</v>
      </c>
      <c r="AE5" s="2"/>
      <c r="AF5" s="25" t="s">
        <v>47</v>
      </c>
      <c r="AG5" s="25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</row>
    <row r="6" spans="1:53" ht="100.05" customHeight="1" thickBot="1">
      <c r="A6" s="498" t="s">
        <v>225</v>
      </c>
      <c r="B6" s="452"/>
      <c r="C6" s="453" t="s">
        <v>226</v>
      </c>
      <c r="D6" s="453" t="s">
        <v>227</v>
      </c>
      <c r="E6" s="454">
        <v>825</v>
      </c>
      <c r="F6" s="454">
        <v>1</v>
      </c>
      <c r="G6" s="507">
        <v>196</v>
      </c>
      <c r="H6" s="418"/>
      <c r="I6" s="419"/>
      <c r="J6" s="420"/>
      <c r="K6" s="420"/>
      <c r="L6" s="420"/>
      <c r="M6" s="420"/>
      <c r="N6" s="195"/>
      <c r="O6" s="195"/>
      <c r="P6" s="195"/>
      <c r="Q6" s="195"/>
      <c r="R6" s="195"/>
      <c r="S6" s="195"/>
      <c r="T6" s="195"/>
      <c r="U6" s="195"/>
      <c r="V6" s="424"/>
      <c r="W6" s="469"/>
      <c r="X6" s="48"/>
      <c r="Y6" s="3"/>
      <c r="Z6" s="3"/>
      <c r="AA6" s="3"/>
      <c r="AB6" s="3"/>
      <c r="AC6" s="10"/>
      <c r="AD6" s="512">
        <f>SUM(H6:V6)*G6</f>
        <v>0</v>
      </c>
      <c r="AE6" s="46"/>
      <c r="AF6" s="81"/>
      <c r="AG6" s="26">
        <f>AF6*SUM(H6:V6)</f>
        <v>0</v>
      </c>
      <c r="AH6" s="5"/>
      <c r="AI6" s="5"/>
      <c r="AJ6" s="5"/>
      <c r="AK6" s="4"/>
      <c r="AL6" s="4"/>
      <c r="AM6" s="55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</row>
    <row r="7" spans="1:53" ht="100.05" customHeight="1" thickBot="1">
      <c r="A7" s="498"/>
      <c r="B7" s="452"/>
      <c r="C7" s="453" t="s">
        <v>228</v>
      </c>
      <c r="D7" s="453" t="s">
        <v>229</v>
      </c>
      <c r="E7" s="454">
        <v>572</v>
      </c>
      <c r="F7" s="454">
        <v>1</v>
      </c>
      <c r="G7" s="507">
        <v>153</v>
      </c>
      <c r="H7" s="418"/>
      <c r="I7" s="419"/>
      <c r="J7" s="420"/>
      <c r="K7" s="420"/>
      <c r="L7" s="420"/>
      <c r="M7" s="420"/>
      <c r="N7" s="195"/>
      <c r="O7" s="195"/>
      <c r="P7" s="195"/>
      <c r="Q7" s="195"/>
      <c r="R7" s="195"/>
      <c r="S7" s="195"/>
      <c r="T7" s="195"/>
      <c r="U7" s="195"/>
      <c r="V7" s="424"/>
      <c r="W7" s="469"/>
      <c r="X7" s="48"/>
      <c r="Y7" s="3"/>
      <c r="Z7" s="3"/>
      <c r="AA7" s="3"/>
      <c r="AB7" s="3"/>
      <c r="AC7" s="10"/>
      <c r="AD7" s="512">
        <f t="shared" ref="AD7:AD13" si="0">SUM(H7:V7)*G7</f>
        <v>0</v>
      </c>
      <c r="AE7" s="46"/>
      <c r="AF7" s="81"/>
      <c r="AG7" s="26">
        <f t="shared" ref="AG7:AG24" si="1">AF7*SUM(H7:V7)</f>
        <v>0</v>
      </c>
      <c r="AH7" s="5"/>
      <c r="AI7" s="5"/>
      <c r="AJ7" s="5"/>
      <c r="AK7" s="4"/>
      <c r="AL7" s="4"/>
      <c r="AM7" s="55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</row>
    <row r="8" spans="1:53" ht="100.05" customHeight="1" thickBot="1">
      <c r="A8" s="498"/>
      <c r="B8" s="452"/>
      <c r="C8" s="453" t="s">
        <v>230</v>
      </c>
      <c r="D8" s="453" t="s">
        <v>231</v>
      </c>
      <c r="E8" s="454">
        <v>627</v>
      </c>
      <c r="F8" s="454">
        <v>1</v>
      </c>
      <c r="G8" s="507">
        <v>155</v>
      </c>
      <c r="H8" s="418"/>
      <c r="I8" s="419"/>
      <c r="J8" s="420"/>
      <c r="K8" s="420"/>
      <c r="L8" s="420"/>
      <c r="M8" s="420"/>
      <c r="N8" s="195"/>
      <c r="O8" s="195"/>
      <c r="P8" s="195"/>
      <c r="Q8" s="195"/>
      <c r="R8" s="195"/>
      <c r="S8" s="195"/>
      <c r="T8" s="195"/>
      <c r="U8" s="195"/>
      <c r="V8" s="424"/>
      <c r="W8" s="469"/>
      <c r="X8" s="48"/>
      <c r="Y8" s="3"/>
      <c r="Z8" s="3"/>
      <c r="AA8" s="3"/>
      <c r="AB8" s="3"/>
      <c r="AC8" s="10"/>
      <c r="AD8" s="512">
        <f t="shared" si="0"/>
        <v>0</v>
      </c>
      <c r="AE8" s="46"/>
      <c r="AF8" s="81"/>
      <c r="AG8" s="26">
        <f t="shared" si="1"/>
        <v>0</v>
      </c>
      <c r="AH8" s="5"/>
      <c r="AI8" s="5"/>
      <c r="AJ8" s="5"/>
      <c r="AK8" s="4"/>
      <c r="AL8" s="4"/>
      <c r="AM8" s="55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53" ht="100.05" customHeight="1" thickBot="1">
      <c r="A9" s="498"/>
      <c r="B9" s="452"/>
      <c r="C9" s="453" t="s">
        <v>232</v>
      </c>
      <c r="D9" s="453" t="s">
        <v>233</v>
      </c>
      <c r="E9" s="454">
        <v>639</v>
      </c>
      <c r="F9" s="454">
        <v>1</v>
      </c>
      <c r="G9" s="507">
        <v>156</v>
      </c>
      <c r="H9" s="418"/>
      <c r="I9" s="419"/>
      <c r="J9" s="420"/>
      <c r="K9" s="420"/>
      <c r="L9" s="420"/>
      <c r="M9" s="420"/>
      <c r="N9" s="195"/>
      <c r="O9" s="195"/>
      <c r="P9" s="195"/>
      <c r="Q9" s="195"/>
      <c r="R9" s="195"/>
      <c r="S9" s="195"/>
      <c r="T9" s="195"/>
      <c r="U9" s="195"/>
      <c r="V9" s="424"/>
      <c r="W9" s="469"/>
      <c r="X9" s="48"/>
      <c r="Y9" s="3"/>
      <c r="Z9" s="3"/>
      <c r="AA9" s="3"/>
      <c r="AB9" s="3"/>
      <c r="AC9" s="10"/>
      <c r="AD9" s="512">
        <f t="shared" si="0"/>
        <v>0</v>
      </c>
      <c r="AE9" s="46"/>
      <c r="AF9" s="81"/>
      <c r="AG9" s="26">
        <f t="shared" si="1"/>
        <v>0</v>
      </c>
      <c r="AH9" s="5"/>
      <c r="AI9" s="5"/>
      <c r="AJ9" s="5"/>
      <c r="AK9" s="4"/>
      <c r="AL9" s="4"/>
      <c r="AM9" s="55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</row>
    <row r="10" spans="1:53" ht="100.05" customHeight="1" thickBot="1">
      <c r="A10" s="498"/>
      <c r="B10" s="452"/>
      <c r="C10" s="453" t="s">
        <v>234</v>
      </c>
      <c r="D10" s="453" t="s">
        <v>235</v>
      </c>
      <c r="E10" s="454">
        <v>702</v>
      </c>
      <c r="F10" s="454">
        <v>1</v>
      </c>
      <c r="G10" s="507">
        <v>161</v>
      </c>
      <c r="H10" s="418"/>
      <c r="I10" s="419"/>
      <c r="J10" s="420"/>
      <c r="K10" s="420"/>
      <c r="L10" s="420"/>
      <c r="M10" s="420"/>
      <c r="N10" s="195"/>
      <c r="O10" s="195"/>
      <c r="P10" s="195"/>
      <c r="Q10" s="195"/>
      <c r="R10" s="195"/>
      <c r="S10" s="195"/>
      <c r="T10" s="195"/>
      <c r="U10" s="195"/>
      <c r="V10" s="424"/>
      <c r="W10" s="469"/>
      <c r="X10" s="48"/>
      <c r="Y10" s="3"/>
      <c r="Z10" s="3"/>
      <c r="AA10" s="3"/>
      <c r="AB10" s="3"/>
      <c r="AC10" s="10"/>
      <c r="AD10" s="512">
        <f t="shared" si="0"/>
        <v>0</v>
      </c>
      <c r="AE10" s="46"/>
      <c r="AF10" s="81"/>
      <c r="AG10" s="26">
        <f t="shared" si="1"/>
        <v>0</v>
      </c>
      <c r="AH10" s="5"/>
      <c r="AI10" s="5"/>
      <c r="AJ10" s="5"/>
      <c r="AK10" s="4"/>
      <c r="AL10" s="4"/>
      <c r="AM10" s="55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</row>
    <row r="11" spans="1:53" ht="100.05" customHeight="1" thickBot="1">
      <c r="A11" s="498"/>
      <c r="B11" s="452"/>
      <c r="C11" s="453" t="s">
        <v>236</v>
      </c>
      <c r="D11" s="453" t="s">
        <v>237</v>
      </c>
      <c r="E11" s="454">
        <v>633</v>
      </c>
      <c r="F11" s="454">
        <v>1</v>
      </c>
      <c r="G11" s="507">
        <v>164</v>
      </c>
      <c r="H11" s="418"/>
      <c r="I11" s="419"/>
      <c r="J11" s="420"/>
      <c r="K11" s="420"/>
      <c r="L11" s="420"/>
      <c r="M11" s="420"/>
      <c r="N11" s="195"/>
      <c r="O11" s="195"/>
      <c r="P11" s="195"/>
      <c r="Q11" s="195"/>
      <c r="R11" s="195"/>
      <c r="S11" s="195"/>
      <c r="T11" s="195"/>
      <c r="U11" s="195"/>
      <c r="V11" s="424"/>
      <c r="W11" s="469"/>
      <c r="X11" s="48"/>
      <c r="Y11" s="3"/>
      <c r="Z11" s="3"/>
      <c r="AA11" s="3"/>
      <c r="AB11" s="3"/>
      <c r="AC11" s="10"/>
      <c r="AD11" s="512">
        <f t="shared" si="0"/>
        <v>0</v>
      </c>
      <c r="AE11" s="46"/>
      <c r="AF11" s="81"/>
      <c r="AG11" s="26">
        <f t="shared" si="1"/>
        <v>0</v>
      </c>
      <c r="AH11" s="5"/>
      <c r="AI11" s="5"/>
      <c r="AJ11" s="5"/>
      <c r="AK11" s="4"/>
      <c r="AL11" s="4"/>
      <c r="AM11" s="55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</row>
    <row r="12" spans="1:53" ht="100.05" customHeight="1" thickBot="1">
      <c r="A12" s="498"/>
      <c r="B12" s="452"/>
      <c r="C12" s="453" t="s">
        <v>238</v>
      </c>
      <c r="D12" s="453" t="s">
        <v>239</v>
      </c>
      <c r="E12" s="454">
        <v>618</v>
      </c>
      <c r="F12" s="454">
        <v>1</v>
      </c>
      <c r="G12" s="507">
        <v>166</v>
      </c>
      <c r="H12" s="418"/>
      <c r="I12" s="419"/>
      <c r="J12" s="420"/>
      <c r="K12" s="420"/>
      <c r="L12" s="420"/>
      <c r="M12" s="420"/>
      <c r="N12" s="195"/>
      <c r="O12" s="195"/>
      <c r="P12" s="195"/>
      <c r="Q12" s="195"/>
      <c r="R12" s="195"/>
      <c r="S12" s="195"/>
      <c r="T12" s="195"/>
      <c r="U12" s="195"/>
      <c r="V12" s="424"/>
      <c r="W12" s="469"/>
      <c r="X12" s="48"/>
      <c r="Y12" s="3"/>
      <c r="Z12" s="3"/>
      <c r="AA12" s="3"/>
      <c r="AB12" s="3"/>
      <c r="AC12" s="10"/>
      <c r="AD12" s="512">
        <f t="shared" si="0"/>
        <v>0</v>
      </c>
      <c r="AE12" s="46"/>
      <c r="AF12" s="81"/>
      <c r="AG12" s="26">
        <f t="shared" si="1"/>
        <v>0</v>
      </c>
      <c r="AH12" s="5"/>
      <c r="AI12" s="5"/>
      <c r="AJ12" s="5"/>
      <c r="AK12" s="4"/>
      <c r="AL12" s="4"/>
      <c r="AM12" s="55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</row>
    <row r="13" spans="1:53" ht="100.05" customHeight="1" thickBot="1">
      <c r="A13" s="498"/>
      <c r="B13" s="455"/>
      <c r="C13" s="456" t="s">
        <v>240</v>
      </c>
      <c r="D13" s="456" t="s">
        <v>241</v>
      </c>
      <c r="E13" s="326">
        <v>633</v>
      </c>
      <c r="F13" s="326">
        <v>1</v>
      </c>
      <c r="G13" s="507">
        <v>164</v>
      </c>
      <c r="H13" s="421"/>
      <c r="I13" s="422"/>
      <c r="J13" s="423"/>
      <c r="K13" s="423"/>
      <c r="L13" s="423"/>
      <c r="M13" s="423"/>
      <c r="N13" s="210"/>
      <c r="O13" s="210"/>
      <c r="P13" s="210"/>
      <c r="Q13" s="210"/>
      <c r="R13" s="210"/>
      <c r="S13" s="210"/>
      <c r="T13" s="210"/>
      <c r="U13" s="210"/>
      <c r="V13" s="425"/>
      <c r="W13" s="470"/>
      <c r="X13" s="48"/>
      <c r="Y13" s="3"/>
      <c r="Z13" s="3"/>
      <c r="AA13" s="3"/>
      <c r="AB13" s="3"/>
      <c r="AC13" s="10"/>
      <c r="AD13" s="512">
        <f t="shared" si="0"/>
        <v>0</v>
      </c>
      <c r="AE13" s="46"/>
      <c r="AF13" s="81"/>
      <c r="AG13" s="26">
        <f t="shared" si="1"/>
        <v>0</v>
      </c>
      <c r="AH13" s="5"/>
      <c r="AI13" s="5"/>
      <c r="AJ13" s="5"/>
      <c r="AK13" s="4"/>
      <c r="AL13" s="4"/>
      <c r="AM13" s="55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</row>
    <row r="14" spans="1:53" ht="45" customHeight="1" thickBot="1">
      <c r="A14" s="2"/>
      <c r="B14" s="446" t="s">
        <v>28</v>
      </c>
      <c r="C14" s="447" t="s">
        <v>29</v>
      </c>
      <c r="D14" s="447" t="s">
        <v>30</v>
      </c>
      <c r="E14" s="447" t="s">
        <v>224</v>
      </c>
      <c r="F14" s="447" t="s">
        <v>33</v>
      </c>
      <c r="G14" s="506" t="s">
        <v>35</v>
      </c>
      <c r="H14" s="449" t="s">
        <v>242</v>
      </c>
      <c r="I14" s="449" t="s">
        <v>243</v>
      </c>
      <c r="J14" s="449" t="s">
        <v>244</v>
      </c>
      <c r="K14" s="449" t="s">
        <v>245</v>
      </c>
      <c r="L14" s="449" t="s">
        <v>246</v>
      </c>
      <c r="M14" s="449" t="s">
        <v>247</v>
      </c>
      <c r="N14" s="449" t="s">
        <v>248</v>
      </c>
      <c r="O14" s="449" t="s">
        <v>249</v>
      </c>
      <c r="P14" s="449" t="s">
        <v>250</v>
      </c>
      <c r="Q14" s="449" t="s">
        <v>251</v>
      </c>
      <c r="R14" s="449" t="s">
        <v>252</v>
      </c>
      <c r="S14" s="449" t="s">
        <v>253</v>
      </c>
      <c r="T14" s="449" t="s">
        <v>254</v>
      </c>
      <c r="U14" s="449" t="s">
        <v>255</v>
      </c>
      <c r="V14" s="449" t="s">
        <v>256</v>
      </c>
      <c r="W14" s="451"/>
      <c r="X14" s="502"/>
      <c r="Y14" s="502"/>
      <c r="Z14" s="502"/>
      <c r="AA14" s="502"/>
      <c r="AB14" s="502"/>
      <c r="AC14" s="503"/>
      <c r="AD14" s="511" t="s">
        <v>46</v>
      </c>
      <c r="AE14" s="2"/>
      <c r="AF14" s="81"/>
      <c r="AG14" s="26">
        <f t="shared" si="1"/>
        <v>0</v>
      </c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53" ht="100.05" customHeight="1" thickBot="1">
      <c r="A15" s="498" t="s">
        <v>257</v>
      </c>
      <c r="B15" s="452"/>
      <c r="C15" s="453" t="s">
        <v>258</v>
      </c>
      <c r="D15" s="453" t="s">
        <v>227</v>
      </c>
      <c r="E15" s="454">
        <v>825</v>
      </c>
      <c r="F15" s="454">
        <v>1</v>
      </c>
      <c r="G15" s="507">
        <v>294</v>
      </c>
      <c r="H15" s="418"/>
      <c r="I15" s="419"/>
      <c r="J15" s="420"/>
      <c r="K15" s="420"/>
      <c r="L15" s="420"/>
      <c r="M15" s="420"/>
      <c r="N15" s="195"/>
      <c r="O15" s="195"/>
      <c r="P15" s="195"/>
      <c r="Q15" s="195"/>
      <c r="R15" s="195"/>
      <c r="S15" s="195"/>
      <c r="T15" s="195"/>
      <c r="U15" s="195"/>
      <c r="V15" s="424"/>
      <c r="W15" s="469"/>
      <c r="X15" s="47"/>
      <c r="Y15" s="8"/>
      <c r="Z15" s="8"/>
      <c r="AA15" s="8"/>
      <c r="AB15" s="8"/>
      <c r="AC15" s="9"/>
      <c r="AD15" s="513">
        <f t="shared" ref="AD15:AD22" si="2">SUM(H15:V15)*G15</f>
        <v>0</v>
      </c>
      <c r="AE15" s="46"/>
      <c r="AF15" s="81"/>
      <c r="AG15" s="26">
        <f t="shared" si="1"/>
        <v>0</v>
      </c>
      <c r="AH15" s="5"/>
      <c r="AI15" s="5"/>
      <c r="AJ15" s="5"/>
      <c r="AK15" s="4"/>
      <c r="AL15" s="4"/>
      <c r="AM15" s="55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</row>
    <row r="16" spans="1:53" ht="100.05" customHeight="1" thickBot="1">
      <c r="A16" s="499"/>
      <c r="B16" s="452"/>
      <c r="C16" s="453" t="s">
        <v>259</v>
      </c>
      <c r="D16" s="453" t="s">
        <v>229</v>
      </c>
      <c r="E16" s="454">
        <v>572</v>
      </c>
      <c r="F16" s="454">
        <v>1</v>
      </c>
      <c r="G16" s="507">
        <v>212</v>
      </c>
      <c r="H16" s="418"/>
      <c r="I16" s="419"/>
      <c r="J16" s="420"/>
      <c r="K16" s="420"/>
      <c r="L16" s="420"/>
      <c r="M16" s="420"/>
      <c r="N16" s="195"/>
      <c r="O16" s="195"/>
      <c r="P16" s="195"/>
      <c r="Q16" s="195"/>
      <c r="R16" s="195"/>
      <c r="S16" s="195"/>
      <c r="T16" s="195"/>
      <c r="U16" s="195"/>
      <c r="V16" s="424"/>
      <c r="W16" s="469"/>
      <c r="X16" s="48"/>
      <c r="Y16" s="3"/>
      <c r="Z16" s="3"/>
      <c r="AA16" s="3"/>
      <c r="AB16" s="3"/>
      <c r="AC16" s="10"/>
      <c r="AD16" s="513">
        <f t="shared" si="2"/>
        <v>0</v>
      </c>
      <c r="AE16" s="46"/>
      <c r="AF16" s="81"/>
      <c r="AG16" s="26">
        <f t="shared" si="1"/>
        <v>0</v>
      </c>
      <c r="AH16" s="5"/>
      <c r="AI16" s="5"/>
      <c r="AJ16" s="5"/>
      <c r="AK16" s="4"/>
      <c r="AL16" s="4"/>
      <c r="AM16" s="55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</row>
    <row r="17" spans="1:53" ht="100.05" customHeight="1" thickBot="1">
      <c r="A17" s="499"/>
      <c r="B17" s="452"/>
      <c r="C17" s="453" t="s">
        <v>260</v>
      </c>
      <c r="D17" s="453" t="s">
        <v>231</v>
      </c>
      <c r="E17" s="454">
        <v>627</v>
      </c>
      <c r="F17" s="454">
        <v>1</v>
      </c>
      <c r="G17" s="507">
        <v>217</v>
      </c>
      <c r="H17" s="418"/>
      <c r="I17" s="419"/>
      <c r="J17" s="420"/>
      <c r="K17" s="420"/>
      <c r="L17" s="420"/>
      <c r="M17" s="420"/>
      <c r="N17" s="195"/>
      <c r="O17" s="195"/>
      <c r="P17" s="195"/>
      <c r="Q17" s="195"/>
      <c r="R17" s="195"/>
      <c r="S17" s="195"/>
      <c r="T17" s="195"/>
      <c r="U17" s="195"/>
      <c r="V17" s="424"/>
      <c r="W17" s="469"/>
      <c r="X17" s="48"/>
      <c r="Y17" s="3"/>
      <c r="Z17" s="3"/>
      <c r="AA17" s="3"/>
      <c r="AB17" s="3"/>
      <c r="AC17" s="10"/>
      <c r="AD17" s="513">
        <f t="shared" si="2"/>
        <v>0</v>
      </c>
      <c r="AE17" s="46"/>
      <c r="AF17" s="81"/>
      <c r="AG17" s="26">
        <f t="shared" si="1"/>
        <v>0</v>
      </c>
      <c r="AH17" s="5"/>
      <c r="AI17" s="5"/>
      <c r="AJ17" s="5"/>
      <c r="AK17" s="4"/>
      <c r="AL17" s="4"/>
      <c r="AM17" s="55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</row>
    <row r="18" spans="1:53" ht="100.05" customHeight="1" thickBot="1">
      <c r="A18" s="499"/>
      <c r="B18" s="452"/>
      <c r="C18" s="453" t="s">
        <v>261</v>
      </c>
      <c r="D18" s="453" t="s">
        <v>233</v>
      </c>
      <c r="E18" s="454">
        <v>639</v>
      </c>
      <c r="F18" s="454">
        <v>1</v>
      </c>
      <c r="G18" s="507">
        <v>217</v>
      </c>
      <c r="H18" s="418"/>
      <c r="I18" s="419"/>
      <c r="J18" s="420"/>
      <c r="K18" s="420"/>
      <c r="L18" s="420"/>
      <c r="M18" s="420"/>
      <c r="N18" s="195"/>
      <c r="O18" s="195"/>
      <c r="P18" s="195"/>
      <c r="Q18" s="195"/>
      <c r="R18" s="195"/>
      <c r="S18" s="195"/>
      <c r="T18" s="195"/>
      <c r="U18" s="195"/>
      <c r="V18" s="424"/>
      <c r="W18" s="469"/>
      <c r="X18" s="48"/>
      <c r="Y18" s="3"/>
      <c r="Z18" s="3"/>
      <c r="AA18" s="3"/>
      <c r="AB18" s="3"/>
      <c r="AC18" s="10"/>
      <c r="AD18" s="513">
        <f t="shared" si="2"/>
        <v>0</v>
      </c>
      <c r="AE18" s="46"/>
      <c r="AF18" s="81"/>
      <c r="AG18" s="26">
        <f t="shared" si="1"/>
        <v>0</v>
      </c>
      <c r="AH18" s="5"/>
      <c r="AI18" s="5"/>
      <c r="AJ18" s="5"/>
      <c r="AK18" s="4"/>
      <c r="AL18" s="4"/>
      <c r="AM18" s="55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</row>
    <row r="19" spans="1:53" ht="100.05" customHeight="1" thickBot="1">
      <c r="A19" s="499"/>
      <c r="B19" s="452"/>
      <c r="C19" s="453" t="s">
        <v>262</v>
      </c>
      <c r="D19" s="453" t="s">
        <v>235</v>
      </c>
      <c r="E19" s="454">
        <v>702</v>
      </c>
      <c r="F19" s="454">
        <v>1</v>
      </c>
      <c r="G19" s="507">
        <v>228</v>
      </c>
      <c r="H19" s="418"/>
      <c r="I19" s="419"/>
      <c r="J19" s="420"/>
      <c r="K19" s="420"/>
      <c r="L19" s="420"/>
      <c r="M19" s="420"/>
      <c r="N19" s="195"/>
      <c r="O19" s="195"/>
      <c r="P19" s="195"/>
      <c r="Q19" s="195"/>
      <c r="R19" s="195"/>
      <c r="S19" s="195"/>
      <c r="T19" s="195"/>
      <c r="U19" s="195"/>
      <c r="V19" s="424"/>
      <c r="W19" s="469"/>
      <c r="X19" s="48"/>
      <c r="Y19" s="3"/>
      <c r="Z19" s="3"/>
      <c r="AA19" s="3"/>
      <c r="AB19" s="3"/>
      <c r="AC19" s="10"/>
      <c r="AD19" s="513">
        <f t="shared" si="2"/>
        <v>0</v>
      </c>
      <c r="AE19" s="46"/>
      <c r="AF19" s="81"/>
      <c r="AG19" s="26">
        <f t="shared" si="1"/>
        <v>0</v>
      </c>
      <c r="AH19" s="5"/>
      <c r="AI19" s="5"/>
      <c r="AJ19" s="5"/>
      <c r="AK19" s="4"/>
      <c r="AL19" s="4"/>
      <c r="AM19" s="55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</row>
    <row r="20" spans="1:53" ht="100.05" customHeight="1" thickBot="1">
      <c r="A20" s="499"/>
      <c r="B20" s="452"/>
      <c r="C20" s="453" t="s">
        <v>263</v>
      </c>
      <c r="D20" s="453" t="s">
        <v>237</v>
      </c>
      <c r="E20" s="454">
        <v>633</v>
      </c>
      <c r="F20" s="454">
        <v>1</v>
      </c>
      <c r="G20" s="507">
        <v>236</v>
      </c>
      <c r="H20" s="418"/>
      <c r="I20" s="419"/>
      <c r="J20" s="420"/>
      <c r="K20" s="420"/>
      <c r="L20" s="420"/>
      <c r="M20" s="420"/>
      <c r="N20" s="195"/>
      <c r="O20" s="195"/>
      <c r="P20" s="195"/>
      <c r="Q20" s="195"/>
      <c r="R20" s="195"/>
      <c r="S20" s="195"/>
      <c r="T20" s="195"/>
      <c r="U20" s="195"/>
      <c r="V20" s="424"/>
      <c r="W20" s="469"/>
      <c r="X20" s="48"/>
      <c r="Y20" s="3"/>
      <c r="Z20" s="3"/>
      <c r="AA20" s="3"/>
      <c r="AB20" s="3"/>
      <c r="AC20" s="10"/>
      <c r="AD20" s="513">
        <f t="shared" si="2"/>
        <v>0</v>
      </c>
      <c r="AE20" s="46"/>
      <c r="AF20" s="81"/>
      <c r="AG20" s="26">
        <f t="shared" si="1"/>
        <v>0</v>
      </c>
      <c r="AH20" s="5"/>
      <c r="AI20" s="5"/>
      <c r="AJ20" s="5"/>
      <c r="AK20" s="4"/>
      <c r="AL20" s="4"/>
      <c r="AM20" s="55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</row>
    <row r="21" spans="1:53" ht="100.05" customHeight="1" thickBot="1">
      <c r="A21" s="499"/>
      <c r="B21" s="452"/>
      <c r="C21" s="453" t="s">
        <v>264</v>
      </c>
      <c r="D21" s="453" t="s">
        <v>239</v>
      </c>
      <c r="E21" s="454">
        <v>618</v>
      </c>
      <c r="F21" s="454">
        <v>1</v>
      </c>
      <c r="G21" s="507">
        <v>242</v>
      </c>
      <c r="H21" s="418"/>
      <c r="I21" s="419"/>
      <c r="J21" s="420"/>
      <c r="K21" s="420"/>
      <c r="L21" s="420"/>
      <c r="M21" s="420"/>
      <c r="N21" s="195"/>
      <c r="O21" s="195"/>
      <c r="P21" s="195"/>
      <c r="Q21" s="195"/>
      <c r="R21" s="195"/>
      <c r="S21" s="195"/>
      <c r="T21" s="195"/>
      <c r="U21" s="195"/>
      <c r="V21" s="424"/>
      <c r="W21" s="469"/>
      <c r="X21" s="48"/>
      <c r="Y21" s="3"/>
      <c r="Z21" s="3"/>
      <c r="AA21" s="3"/>
      <c r="AB21" s="3"/>
      <c r="AC21" s="10"/>
      <c r="AD21" s="513">
        <f t="shared" si="2"/>
        <v>0</v>
      </c>
      <c r="AE21" s="46"/>
      <c r="AF21" s="81"/>
      <c r="AG21" s="26">
        <f t="shared" si="1"/>
        <v>0</v>
      </c>
      <c r="AH21" s="5"/>
      <c r="AI21" s="5"/>
      <c r="AJ21" s="5"/>
      <c r="AK21" s="4"/>
      <c r="AL21" s="4"/>
      <c r="AM21" s="55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</row>
    <row r="22" spans="1:53" ht="100.05" customHeight="1" thickBot="1">
      <c r="A22" s="499"/>
      <c r="B22" s="452"/>
      <c r="C22" s="453" t="s">
        <v>265</v>
      </c>
      <c r="D22" s="456" t="s">
        <v>241</v>
      </c>
      <c r="E22" s="326">
        <v>633</v>
      </c>
      <c r="F22" s="326">
        <v>1</v>
      </c>
      <c r="G22" s="507">
        <v>234</v>
      </c>
      <c r="H22" s="418"/>
      <c r="I22" s="419"/>
      <c r="J22" s="420"/>
      <c r="K22" s="420"/>
      <c r="L22" s="420"/>
      <c r="M22" s="420"/>
      <c r="N22" s="195"/>
      <c r="O22" s="195"/>
      <c r="P22" s="195"/>
      <c r="Q22" s="195"/>
      <c r="R22" s="195"/>
      <c r="S22" s="195"/>
      <c r="T22" s="195"/>
      <c r="U22" s="195"/>
      <c r="V22" s="424"/>
      <c r="W22" s="469"/>
      <c r="X22" s="48"/>
      <c r="Y22" s="3"/>
      <c r="Z22" s="3"/>
      <c r="AA22" s="3"/>
      <c r="AB22" s="3"/>
      <c r="AC22" s="10"/>
      <c r="AD22" s="513">
        <f t="shared" si="2"/>
        <v>0</v>
      </c>
      <c r="AE22" s="46"/>
      <c r="AF22" s="81"/>
      <c r="AG22" s="26">
        <f t="shared" si="1"/>
        <v>0</v>
      </c>
      <c r="AH22" s="5"/>
      <c r="AI22" s="5"/>
      <c r="AJ22" s="5"/>
      <c r="AK22" s="4"/>
      <c r="AL22" s="4"/>
      <c r="AM22" s="55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</row>
    <row r="23" spans="1:53" ht="100.05" customHeight="1" thickBot="1">
      <c r="A23" s="2"/>
      <c r="B23" s="457"/>
      <c r="C23" s="453">
        <v>910791</v>
      </c>
      <c r="D23" s="458" t="s">
        <v>266</v>
      </c>
      <c r="E23" s="459"/>
      <c r="F23" s="459">
        <v>8</v>
      </c>
      <c r="G23" s="508">
        <f>1280</f>
        <v>1280</v>
      </c>
      <c r="H23" s="426"/>
      <c r="I23" s="427"/>
      <c r="J23" s="428"/>
      <c r="K23" s="428"/>
      <c r="L23" s="428"/>
      <c r="M23" s="428"/>
      <c r="N23" s="203"/>
      <c r="O23" s="203"/>
      <c r="P23" s="203"/>
      <c r="Q23" s="203"/>
      <c r="R23" s="203"/>
      <c r="S23" s="203"/>
      <c r="T23" s="203"/>
      <c r="U23" s="203"/>
      <c r="V23" s="429"/>
      <c r="W23" s="471"/>
      <c r="X23" s="48"/>
      <c r="Y23" s="3"/>
      <c r="Z23" s="3"/>
      <c r="AA23" s="3"/>
      <c r="AB23" s="3"/>
      <c r="AC23" s="10"/>
      <c r="AD23" s="513">
        <f>SUM(H23:V23)*G23</f>
        <v>0</v>
      </c>
      <c r="AE23" s="46"/>
      <c r="AF23" s="26">
        <v>16</v>
      </c>
      <c r="AG23" s="26">
        <f t="shared" si="1"/>
        <v>0</v>
      </c>
      <c r="AH23" s="5"/>
      <c r="AI23" s="5"/>
      <c r="AJ23" s="5"/>
      <c r="AK23" s="4"/>
      <c r="AL23" s="4"/>
      <c r="AM23" s="55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</row>
    <row r="24" spans="1:53" ht="100.05" customHeight="1" thickBot="1">
      <c r="A24" s="2"/>
      <c r="B24" s="460"/>
      <c r="C24" s="461">
        <v>910792</v>
      </c>
      <c r="D24" s="462" t="s">
        <v>267</v>
      </c>
      <c r="E24" s="463"/>
      <c r="F24" s="463">
        <v>8</v>
      </c>
      <c r="G24" s="99">
        <v>1760</v>
      </c>
      <c r="H24" s="421"/>
      <c r="I24" s="422"/>
      <c r="J24" s="423"/>
      <c r="K24" s="423"/>
      <c r="L24" s="423"/>
      <c r="M24" s="423"/>
      <c r="N24" s="210"/>
      <c r="O24" s="210"/>
      <c r="P24" s="210"/>
      <c r="Q24" s="210"/>
      <c r="R24" s="210"/>
      <c r="S24" s="210"/>
      <c r="T24" s="210"/>
      <c r="U24" s="210"/>
      <c r="V24" s="425"/>
      <c r="W24" s="470"/>
      <c r="X24" s="49"/>
      <c r="Y24" s="11"/>
      <c r="Z24" s="11"/>
      <c r="AA24" s="11"/>
      <c r="AB24" s="11"/>
      <c r="AC24" s="12"/>
      <c r="AD24" s="513">
        <f>SUM(H24:V24)*G24</f>
        <v>0</v>
      </c>
      <c r="AE24" s="46"/>
      <c r="AF24" s="26">
        <v>16</v>
      </c>
      <c r="AG24" s="26">
        <f t="shared" si="1"/>
        <v>0</v>
      </c>
      <c r="AH24" s="5"/>
      <c r="AI24" s="5"/>
      <c r="AJ24" s="5"/>
      <c r="AK24" s="4"/>
      <c r="AL24" s="4"/>
      <c r="AM24" s="55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</row>
    <row r="25" spans="1:53" ht="100.05" customHeight="1" thickBot="1">
      <c r="A25" s="2"/>
      <c r="B25" s="2"/>
      <c r="C25" s="3"/>
      <c r="D25" s="412"/>
      <c r="E25" s="3"/>
      <c r="F25" s="3"/>
      <c r="G25" s="413" t="s">
        <v>201</v>
      </c>
      <c r="H25" s="474">
        <f t="shared" ref="H25:V25" si="3">SUM(H6:H24)</f>
        <v>0</v>
      </c>
      <c r="I25" s="475">
        <f t="shared" si="3"/>
        <v>0</v>
      </c>
      <c r="J25" s="475">
        <f t="shared" si="3"/>
        <v>0</v>
      </c>
      <c r="K25" s="475">
        <f t="shared" si="3"/>
        <v>0</v>
      </c>
      <c r="L25" s="476">
        <f t="shared" si="3"/>
        <v>0</v>
      </c>
      <c r="M25" s="476">
        <f t="shared" si="3"/>
        <v>0</v>
      </c>
      <c r="N25" s="476">
        <f t="shared" si="3"/>
        <v>0</v>
      </c>
      <c r="O25" s="476">
        <f t="shared" si="3"/>
        <v>0</v>
      </c>
      <c r="P25" s="476">
        <f t="shared" si="3"/>
        <v>0</v>
      </c>
      <c r="Q25" s="476">
        <f t="shared" si="3"/>
        <v>0</v>
      </c>
      <c r="R25" s="476">
        <f t="shared" si="3"/>
        <v>0</v>
      </c>
      <c r="S25" s="476">
        <f t="shared" si="3"/>
        <v>0</v>
      </c>
      <c r="T25" s="476">
        <f t="shared" si="3"/>
        <v>0</v>
      </c>
      <c r="U25" s="476">
        <f t="shared" si="3"/>
        <v>0</v>
      </c>
      <c r="V25" s="477">
        <f t="shared" si="3"/>
        <v>0</v>
      </c>
      <c r="W25" s="472"/>
      <c r="X25" s="492">
        <f>SUM(H25:W25)</f>
        <v>0</v>
      </c>
      <c r="Y25" s="493"/>
      <c r="Z25" s="493"/>
      <c r="AA25" s="493"/>
      <c r="AB25" s="493"/>
      <c r="AC25" s="494"/>
      <c r="AD25" s="121">
        <f>IF(H25&gt;0,1,0)+IF(J25&gt;0,1,0)+IF(K25&gt;0,1,0)+IF(L25&gt;0,1,0)+IF(M25&gt;0,1,0)+IF(N25&gt;0,1,0)+IF(W25&gt;0,1,0)+IF(I25&gt;0,1,0)+IF(O25&gt;0,1,0)</f>
        <v>0</v>
      </c>
      <c r="AE25" s="2"/>
      <c r="AF25" s="4"/>
      <c r="AG25" s="5"/>
      <c r="AH25" s="5"/>
      <c r="AI25" s="5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53" ht="100.05" customHeight="1" thickBot="1">
      <c r="A26" s="2"/>
      <c r="B26" s="2"/>
      <c r="C26" s="3"/>
      <c r="D26" s="412"/>
      <c r="E26" s="3"/>
      <c r="F26" s="3"/>
      <c r="G26" s="414" t="s">
        <v>202</v>
      </c>
      <c r="H26" s="417">
        <f t="shared" ref="H26:V26" si="4">SUMPRODUCT(H6:H24,$F6:$F24)</f>
        <v>0</v>
      </c>
      <c r="I26" s="478">
        <f t="shared" si="4"/>
        <v>0</v>
      </c>
      <c r="J26" s="478">
        <f t="shared" si="4"/>
        <v>0</v>
      </c>
      <c r="K26" s="478">
        <f t="shared" si="4"/>
        <v>0</v>
      </c>
      <c r="L26" s="479">
        <f t="shared" si="4"/>
        <v>0</v>
      </c>
      <c r="M26" s="479">
        <f t="shared" si="4"/>
        <v>0</v>
      </c>
      <c r="N26" s="479">
        <f t="shared" si="4"/>
        <v>0</v>
      </c>
      <c r="O26" s="479">
        <f t="shared" si="4"/>
        <v>0</v>
      </c>
      <c r="P26" s="479">
        <f t="shared" si="4"/>
        <v>0</v>
      </c>
      <c r="Q26" s="479">
        <f t="shared" si="4"/>
        <v>0</v>
      </c>
      <c r="R26" s="479">
        <f t="shared" si="4"/>
        <v>0</v>
      </c>
      <c r="S26" s="479">
        <f t="shared" si="4"/>
        <v>0</v>
      </c>
      <c r="T26" s="479">
        <f t="shared" si="4"/>
        <v>0</v>
      </c>
      <c r="U26" s="479">
        <f t="shared" si="4"/>
        <v>0</v>
      </c>
      <c r="V26" s="480">
        <f t="shared" si="4"/>
        <v>0</v>
      </c>
      <c r="W26" s="473"/>
      <c r="X26" s="484">
        <f>SUM(H26:W26)</f>
        <v>0</v>
      </c>
      <c r="Y26" s="484"/>
      <c r="Z26" s="484"/>
      <c r="AA26" s="484"/>
      <c r="AB26" s="484"/>
      <c r="AC26" s="484"/>
      <c r="AD26" s="122"/>
      <c r="AE26" s="2"/>
      <c r="AF26" s="4"/>
      <c r="AG26" s="5"/>
      <c r="AH26" s="5"/>
      <c r="AI26" s="5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</row>
    <row r="27" spans="1:53" ht="35.4" customHeight="1" thickBot="1">
      <c r="A27" s="2"/>
      <c r="B27" s="2"/>
      <c r="C27" s="3"/>
      <c r="D27" s="412"/>
      <c r="E27" s="3"/>
      <c r="F27" s="3"/>
      <c r="G27" s="416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495" t="s">
        <v>204</v>
      </c>
      <c r="X27" s="514"/>
      <c r="Y27" s="514"/>
      <c r="Z27" s="514"/>
      <c r="AA27" s="514"/>
      <c r="AB27" s="514"/>
      <c r="AC27" s="515"/>
      <c r="AD27" s="124">
        <f>SUM(AD6:AD24)</f>
        <v>0</v>
      </c>
      <c r="AE27" s="3"/>
      <c r="AF27" s="5"/>
      <c r="AG27" s="5"/>
      <c r="AH27" s="5"/>
      <c r="AI27" s="5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53" ht="45" customHeight="1" thickBot="1">
      <c r="A28" s="2"/>
      <c r="B28" s="2"/>
      <c r="C28" s="3"/>
      <c r="D28" s="412"/>
      <c r="E28" s="3"/>
      <c r="F28" s="3"/>
      <c r="G28" s="416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488" t="s">
        <v>205</v>
      </c>
      <c r="X28" s="489"/>
      <c r="Y28" s="489"/>
      <c r="Z28" s="489"/>
      <c r="AA28" s="489"/>
      <c r="AB28" s="489"/>
      <c r="AC28" s="489"/>
      <c r="AD28" s="520">
        <f>SUM(AG6:AG24)</f>
        <v>0</v>
      </c>
      <c r="AE28" s="3"/>
      <c r="AF28" s="5"/>
      <c r="AG28" s="5"/>
      <c r="AH28" s="5"/>
      <c r="AI28" s="5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53" ht="37.200000000000003" customHeight="1" thickBot="1">
      <c r="A29" s="2"/>
      <c r="B29" s="2"/>
      <c r="C29" s="3"/>
      <c r="D29" s="412"/>
      <c r="E29" s="3"/>
      <c r="F29" s="3"/>
      <c r="G29" s="41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T29" s="516"/>
      <c r="U29" s="517" t="s">
        <v>269</v>
      </c>
      <c r="V29" s="518"/>
      <c r="W29" s="518"/>
      <c r="X29" s="518"/>
      <c r="Y29" s="518"/>
      <c r="Z29" s="518"/>
      <c r="AA29" s="518"/>
      <c r="AB29" s="518"/>
      <c r="AC29" s="519"/>
      <c r="AD29" s="521">
        <f>AD27*0.9</f>
        <v>0</v>
      </c>
      <c r="AE29" s="3"/>
      <c r="AF29" s="5"/>
      <c r="AG29" s="5"/>
      <c r="AH29" s="5"/>
      <c r="AI29" s="5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</row>
    <row r="30" spans="1:53" s="4" customFormat="1">
      <c r="A30" s="2"/>
      <c r="B30" s="2"/>
      <c r="C30" s="2"/>
      <c r="D30" s="93"/>
      <c r="E30" s="2"/>
      <c r="F30" s="2"/>
      <c r="G30" s="10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106"/>
      <c r="AE30" s="2"/>
    </row>
    <row r="31" spans="1:53" s="4" customFormat="1">
      <c r="A31" s="2"/>
      <c r="B31" s="2"/>
      <c r="C31" s="2"/>
      <c r="D31" s="93"/>
      <c r="E31" s="2"/>
      <c r="F31" s="2"/>
      <c r="G31" s="10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106"/>
      <c r="AE31" s="2"/>
    </row>
    <row r="32" spans="1:53" s="4" customFormat="1">
      <c r="A32" s="2"/>
      <c r="B32" s="2"/>
      <c r="C32" s="2"/>
      <c r="D32" s="93"/>
      <c r="E32" s="2"/>
      <c r="F32" s="2"/>
      <c r="G32" s="10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106"/>
      <c r="AE32" s="2"/>
    </row>
    <row r="33" spans="1:31" s="4" customFormat="1">
      <c r="A33" s="2"/>
      <c r="B33" s="2"/>
      <c r="C33" s="2"/>
      <c r="D33" s="93"/>
      <c r="E33" s="2"/>
      <c r="F33" s="2"/>
      <c r="G33" s="10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106"/>
      <c r="AE33" s="2"/>
    </row>
    <row r="34" spans="1:31" s="4" customFormat="1">
      <c r="A34" s="2"/>
      <c r="B34" s="2"/>
      <c r="C34" s="2"/>
      <c r="D34" s="93"/>
      <c r="E34" s="2"/>
      <c r="F34" s="2"/>
      <c r="G34" s="10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106"/>
      <c r="AE34" s="2"/>
    </row>
    <row r="35" spans="1:31" s="4" customFormat="1">
      <c r="A35" s="2"/>
      <c r="B35" s="2"/>
      <c r="C35" s="2"/>
      <c r="D35" s="93"/>
      <c r="E35" s="2"/>
      <c r="F35" s="2"/>
      <c r="G35" s="10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106"/>
      <c r="AE35" s="2"/>
    </row>
    <row r="36" spans="1:31" s="4" customFormat="1">
      <c r="A36" s="2"/>
      <c r="B36" s="2"/>
      <c r="C36" s="2"/>
      <c r="D36" s="93"/>
      <c r="E36" s="2"/>
      <c r="F36" s="2"/>
      <c r="G36" s="10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106"/>
      <c r="AE36" s="2"/>
    </row>
    <row r="37" spans="1:31" s="4" customFormat="1">
      <c r="A37" s="2"/>
      <c r="B37" s="2"/>
      <c r="C37" s="2"/>
      <c r="D37" s="93"/>
      <c r="E37" s="2"/>
      <c r="F37" s="2"/>
      <c r="G37" s="10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106"/>
      <c r="AE37" s="2"/>
    </row>
    <row r="38" spans="1:31" s="4" customFormat="1">
      <c r="A38" s="2"/>
      <c r="B38" s="2"/>
      <c r="C38" s="2"/>
      <c r="D38" s="93"/>
      <c r="E38" s="2"/>
      <c r="F38" s="2"/>
      <c r="G38" s="10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106"/>
      <c r="AE38" s="2"/>
    </row>
    <row r="39" spans="1:31" s="4" customFormat="1">
      <c r="A39" s="2"/>
      <c r="B39" s="2"/>
      <c r="C39" s="2"/>
      <c r="D39" s="93"/>
      <c r="E39" s="2"/>
      <c r="F39" s="2"/>
      <c r="G39" s="10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106"/>
      <c r="AE39" s="2"/>
    </row>
    <row r="40" spans="1:31" s="4" customFormat="1">
      <c r="A40" s="2"/>
      <c r="B40" s="2"/>
      <c r="C40" s="2"/>
      <c r="D40" s="93"/>
      <c r="E40" s="2"/>
      <c r="F40" s="2"/>
      <c r="G40" s="10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106"/>
      <c r="AE40" s="2"/>
    </row>
    <row r="41" spans="1:31" s="4" customFormat="1">
      <c r="A41" s="2"/>
      <c r="B41" s="2"/>
      <c r="C41" s="2"/>
      <c r="D41" s="93"/>
      <c r="E41" s="2"/>
      <c r="F41" s="2"/>
      <c r="G41" s="10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106"/>
      <c r="AE41" s="2"/>
    </row>
    <row r="42" spans="1:31" s="4" customFormat="1">
      <c r="A42" s="2"/>
      <c r="B42" s="2"/>
      <c r="C42" s="2"/>
      <c r="D42" s="93"/>
      <c r="E42" s="2"/>
      <c r="F42" s="2"/>
      <c r="G42" s="10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106"/>
      <c r="AE42" s="2"/>
    </row>
    <row r="43" spans="1:31" s="4" customFormat="1">
      <c r="A43" s="2"/>
      <c r="B43" s="2"/>
      <c r="C43" s="2"/>
      <c r="D43" s="93"/>
      <c r="E43" s="2"/>
      <c r="F43" s="2"/>
      <c r="G43" s="10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106"/>
      <c r="AE43" s="2"/>
    </row>
    <row r="44" spans="1:31" s="4" customFormat="1">
      <c r="A44" s="2"/>
      <c r="B44" s="2"/>
      <c r="C44" s="2"/>
      <c r="D44" s="93"/>
      <c r="E44" s="2"/>
      <c r="F44" s="2"/>
      <c r="G44" s="10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106"/>
      <c r="AE44" s="2"/>
    </row>
    <row r="45" spans="1:31" s="4" customFormat="1">
      <c r="A45" s="2"/>
      <c r="B45" s="2"/>
      <c r="C45" s="2"/>
      <c r="D45" s="93"/>
      <c r="E45" s="2"/>
      <c r="F45" s="2"/>
      <c r="G45" s="10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106"/>
      <c r="AE45" s="2"/>
    </row>
    <row r="46" spans="1:31" s="4" customFormat="1">
      <c r="A46" s="2"/>
      <c r="B46" s="2"/>
      <c r="C46" s="2"/>
      <c r="D46" s="93"/>
      <c r="E46" s="2"/>
      <c r="F46" s="2"/>
      <c r="G46" s="10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106"/>
      <c r="AE46" s="2"/>
    </row>
    <row r="47" spans="1:31" s="4" customFormat="1">
      <c r="A47" s="2"/>
      <c r="B47" s="2"/>
      <c r="C47" s="2"/>
      <c r="D47" s="93"/>
      <c r="E47" s="2"/>
      <c r="F47" s="2"/>
      <c r="G47" s="10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106"/>
      <c r="AE47" s="2"/>
    </row>
    <row r="48" spans="1:31" s="4" customFormat="1">
      <c r="A48" s="2"/>
      <c r="B48" s="2"/>
      <c r="C48" s="2"/>
      <c r="D48" s="93"/>
      <c r="E48" s="2"/>
      <c r="F48" s="2"/>
      <c r="G48" s="10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06"/>
      <c r="AE48" s="2"/>
    </row>
    <row r="49" spans="1:31" s="4" customFormat="1">
      <c r="A49" s="2"/>
      <c r="B49" s="2"/>
      <c r="C49" s="2"/>
      <c r="D49" s="93"/>
      <c r="E49" s="2"/>
      <c r="F49" s="2"/>
      <c r="G49" s="10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106"/>
      <c r="AE49" s="2"/>
    </row>
    <row r="50" spans="1:31" s="4" customFormat="1">
      <c r="A50" s="2"/>
      <c r="B50" s="2"/>
      <c r="C50" s="2"/>
      <c r="D50" s="93"/>
      <c r="E50" s="2"/>
      <c r="F50" s="2"/>
      <c r="G50" s="10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06"/>
      <c r="AE50" s="2"/>
    </row>
    <row r="51" spans="1:31" s="4" customFormat="1">
      <c r="A51" s="2"/>
      <c r="B51" s="2"/>
      <c r="C51" s="2"/>
      <c r="D51" s="93"/>
      <c r="E51" s="2"/>
      <c r="F51" s="2"/>
      <c r="G51" s="10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06"/>
      <c r="AE51" s="2"/>
    </row>
    <row r="52" spans="1:31" s="4" customFormat="1">
      <c r="A52" s="2"/>
      <c r="B52" s="2"/>
      <c r="C52" s="2"/>
      <c r="D52" s="93"/>
      <c r="E52" s="2"/>
      <c r="F52" s="2"/>
      <c r="G52" s="10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106"/>
      <c r="AE52" s="2"/>
    </row>
    <row r="53" spans="1:31" s="4" customFormat="1">
      <c r="A53" s="2"/>
      <c r="B53" s="2"/>
      <c r="C53" s="2"/>
      <c r="D53" s="93"/>
      <c r="E53" s="2"/>
      <c r="F53" s="2"/>
      <c r="G53" s="10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106"/>
      <c r="AE53" s="2"/>
    </row>
    <row r="54" spans="1:31" s="4" customFormat="1">
      <c r="A54" s="2"/>
      <c r="B54" s="2"/>
      <c r="C54" s="2"/>
      <c r="D54" s="93"/>
      <c r="E54" s="2"/>
      <c r="F54" s="2"/>
      <c r="G54" s="10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106"/>
      <c r="AE54" s="2"/>
    </row>
    <row r="55" spans="1:31" s="4" customFormat="1">
      <c r="A55" s="2"/>
      <c r="B55" s="2"/>
      <c r="C55" s="2"/>
      <c r="D55" s="93"/>
      <c r="E55" s="2"/>
      <c r="F55" s="2"/>
      <c r="G55" s="10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106"/>
      <c r="AE55" s="2"/>
    </row>
    <row r="56" spans="1:31" s="4" customFormat="1">
      <c r="A56" s="2"/>
      <c r="B56" s="2"/>
      <c r="C56" s="2"/>
      <c r="D56" s="93"/>
      <c r="E56" s="2"/>
      <c r="F56" s="2"/>
      <c r="G56" s="10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106"/>
      <c r="AE56" s="2"/>
    </row>
    <row r="57" spans="1:31" s="4" customFormat="1">
      <c r="A57" s="2"/>
      <c r="B57" s="2"/>
      <c r="C57" s="2"/>
      <c r="D57" s="93"/>
      <c r="E57" s="2"/>
      <c r="F57" s="2"/>
      <c r="G57" s="10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106"/>
      <c r="AE57" s="2"/>
    </row>
    <row r="58" spans="1:31" s="4" customFormat="1">
      <c r="A58" s="2"/>
      <c r="B58" s="2"/>
      <c r="C58" s="2"/>
      <c r="D58" s="93"/>
      <c r="E58" s="2"/>
      <c r="F58" s="2"/>
      <c r="G58" s="10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106"/>
      <c r="AE58" s="2"/>
    </row>
    <row r="59" spans="1:31" s="4" customFormat="1">
      <c r="A59" s="2"/>
      <c r="B59" s="2"/>
      <c r="C59" s="2"/>
      <c r="D59" s="93"/>
      <c r="E59" s="2"/>
      <c r="F59" s="2"/>
      <c r="G59" s="10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106"/>
      <c r="AE59" s="2"/>
    </row>
    <row r="60" spans="1:31" s="4" customFormat="1">
      <c r="A60" s="2"/>
      <c r="B60" s="2"/>
      <c r="C60" s="2"/>
      <c r="D60" s="93"/>
      <c r="E60" s="2"/>
      <c r="F60" s="2"/>
      <c r="G60" s="10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106"/>
      <c r="AE60" s="2"/>
    </row>
    <row r="61" spans="1:31" s="4" customFormat="1">
      <c r="A61" s="2"/>
      <c r="B61" s="2"/>
      <c r="C61" s="2"/>
      <c r="D61" s="93"/>
      <c r="E61" s="2"/>
      <c r="F61" s="2"/>
      <c r="G61" s="10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106"/>
      <c r="AE61" s="2"/>
    </row>
    <row r="62" spans="1:31" s="4" customFormat="1">
      <c r="A62" s="2"/>
      <c r="B62" s="2"/>
      <c r="C62" s="2"/>
      <c r="D62" s="93"/>
      <c r="E62" s="2"/>
      <c r="F62" s="2"/>
      <c r="G62" s="10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106"/>
      <c r="AE62" s="2"/>
    </row>
    <row r="63" spans="1:31" s="4" customFormat="1">
      <c r="A63" s="2"/>
      <c r="B63" s="2"/>
      <c r="C63" s="2"/>
      <c r="D63" s="93"/>
      <c r="E63" s="2"/>
      <c r="F63" s="2"/>
      <c r="G63" s="10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106"/>
      <c r="AE63" s="2"/>
    </row>
    <row r="64" spans="1:31" s="4" customFormat="1">
      <c r="A64" s="2"/>
      <c r="B64" s="2"/>
      <c r="C64" s="2"/>
      <c r="D64" s="93"/>
      <c r="E64" s="2"/>
      <c r="F64" s="2"/>
      <c r="G64" s="10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106"/>
      <c r="AE64" s="2"/>
    </row>
    <row r="65" spans="1:31" s="4" customFormat="1">
      <c r="A65" s="2"/>
      <c r="B65" s="2"/>
      <c r="C65" s="2"/>
      <c r="D65" s="93"/>
      <c r="E65" s="2"/>
      <c r="F65" s="2"/>
      <c r="G65" s="10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106"/>
      <c r="AE65" s="2"/>
    </row>
    <row r="66" spans="1:31" s="4" customFormat="1">
      <c r="A66" s="2"/>
      <c r="B66" s="2"/>
      <c r="C66" s="2"/>
      <c r="D66" s="93"/>
      <c r="E66" s="2"/>
      <c r="F66" s="2"/>
      <c r="G66" s="10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106"/>
      <c r="AE66" s="2"/>
    </row>
    <row r="67" spans="1:31" s="4" customFormat="1">
      <c r="A67" s="2"/>
      <c r="B67" s="2"/>
      <c r="C67" s="2"/>
      <c r="D67" s="93"/>
      <c r="E67" s="2"/>
      <c r="F67" s="2"/>
      <c r="G67" s="10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106"/>
      <c r="AE67" s="2"/>
    </row>
    <row r="68" spans="1:31" s="4" customFormat="1">
      <c r="A68" s="2"/>
      <c r="B68" s="2"/>
      <c r="C68" s="2"/>
      <c r="D68" s="93"/>
      <c r="E68" s="2"/>
      <c r="F68" s="2"/>
      <c r="G68" s="10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106"/>
      <c r="AE68" s="2"/>
    </row>
    <row r="69" spans="1:31" s="4" customFormat="1">
      <c r="A69" s="2"/>
      <c r="B69" s="2"/>
      <c r="C69" s="2"/>
      <c r="D69" s="93"/>
      <c r="E69" s="2"/>
      <c r="F69" s="2"/>
      <c r="G69" s="10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106"/>
      <c r="AE69" s="2"/>
    </row>
    <row r="70" spans="1:31" s="4" customFormat="1">
      <c r="A70" s="2"/>
      <c r="B70" s="2"/>
      <c r="C70" s="2"/>
      <c r="D70" s="93"/>
      <c r="E70" s="2"/>
      <c r="F70" s="2"/>
      <c r="G70" s="10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106"/>
      <c r="AE70" s="2"/>
    </row>
    <row r="71" spans="1:31" s="4" customFormat="1">
      <c r="A71" s="2"/>
      <c r="B71" s="2"/>
      <c r="C71" s="2"/>
      <c r="D71" s="93"/>
      <c r="E71" s="2"/>
      <c r="F71" s="2"/>
      <c r="G71" s="10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106"/>
      <c r="AE71" s="2"/>
    </row>
    <row r="72" spans="1:31" s="4" customFormat="1">
      <c r="A72" s="2"/>
      <c r="B72" s="2"/>
      <c r="C72" s="2"/>
      <c r="D72" s="93"/>
      <c r="E72" s="2"/>
      <c r="F72" s="2"/>
      <c r="G72" s="10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106"/>
      <c r="AE72" s="2"/>
    </row>
    <row r="73" spans="1:31" s="4" customFormat="1">
      <c r="A73" s="2"/>
      <c r="B73" s="2"/>
      <c r="C73" s="2"/>
      <c r="D73" s="93"/>
      <c r="E73" s="2"/>
      <c r="F73" s="2"/>
      <c r="G73" s="10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106"/>
      <c r="AE73" s="2"/>
    </row>
    <row r="74" spans="1:31" s="4" customFormat="1">
      <c r="A74" s="2"/>
      <c r="B74" s="2"/>
      <c r="C74" s="2"/>
      <c r="D74" s="93"/>
      <c r="E74" s="2"/>
      <c r="F74" s="2"/>
      <c r="G74" s="10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106"/>
      <c r="AE74" s="2"/>
    </row>
    <row r="75" spans="1:31" s="4" customFormat="1">
      <c r="A75" s="2"/>
      <c r="B75" s="2"/>
      <c r="C75" s="2"/>
      <c r="D75" s="93"/>
      <c r="E75" s="2"/>
      <c r="F75" s="2"/>
      <c r="G75" s="10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106"/>
      <c r="AE75" s="2"/>
    </row>
    <row r="76" spans="1:31" s="4" customFormat="1">
      <c r="A76" s="2"/>
      <c r="B76" s="2"/>
      <c r="C76" s="2"/>
      <c r="D76" s="93"/>
      <c r="E76" s="2"/>
      <c r="F76" s="2"/>
      <c r="G76" s="10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106"/>
      <c r="AE76" s="2"/>
    </row>
    <row r="77" spans="1:31" s="4" customFormat="1">
      <c r="A77" s="2"/>
      <c r="D77" s="464"/>
      <c r="F77" s="2"/>
      <c r="G77" s="10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106"/>
      <c r="AE77" s="2"/>
    </row>
    <row r="78" spans="1:31" s="4" customFormat="1">
      <c r="A78" s="2"/>
      <c r="D78" s="464"/>
      <c r="F78" s="2"/>
      <c r="G78" s="10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106"/>
      <c r="AE78" s="2"/>
    </row>
    <row r="79" spans="1:31" s="4" customFormat="1">
      <c r="A79" s="2"/>
      <c r="D79" s="464"/>
      <c r="F79" s="2"/>
      <c r="G79" s="10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106"/>
      <c r="AE79" s="2"/>
    </row>
    <row r="80" spans="1:31" s="4" customFormat="1">
      <c r="A80" s="2"/>
      <c r="D80" s="464"/>
      <c r="F80" s="2"/>
      <c r="G80" s="10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106"/>
      <c r="AE80" s="2"/>
    </row>
    <row r="81" spans="1:31" s="4" customFormat="1">
      <c r="A81" s="2"/>
      <c r="D81" s="464"/>
      <c r="F81" s="2"/>
      <c r="G81" s="10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106"/>
      <c r="AE81" s="2"/>
    </row>
    <row r="82" spans="1:31" s="4" customFormat="1">
      <c r="A82" s="2"/>
      <c r="D82" s="464"/>
      <c r="F82" s="2"/>
      <c r="G82" s="10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106"/>
      <c r="AE82" s="2"/>
    </row>
    <row r="83" spans="1:31" s="4" customFormat="1">
      <c r="A83" s="2"/>
      <c r="D83" s="464"/>
      <c r="F83" s="2"/>
      <c r="G83" s="10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106"/>
      <c r="AE83" s="2"/>
    </row>
    <row r="84" spans="1:31" s="4" customFormat="1">
      <c r="A84" s="2"/>
      <c r="D84" s="464"/>
      <c r="F84" s="2"/>
      <c r="G84" s="10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106"/>
      <c r="AE84" s="2"/>
    </row>
    <row r="85" spans="1:31" s="4" customFormat="1">
      <c r="A85" s="2"/>
      <c r="D85" s="464"/>
      <c r="F85" s="2"/>
      <c r="G85" s="10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106"/>
      <c r="AE85" s="2"/>
    </row>
    <row r="86" spans="1:31" s="4" customFormat="1">
      <c r="A86" s="2"/>
      <c r="D86" s="464"/>
      <c r="F86" s="2"/>
      <c r="G86" s="10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106"/>
      <c r="AE86" s="2"/>
    </row>
    <row r="87" spans="1:31" s="4" customFormat="1">
      <c r="A87" s="2"/>
      <c r="D87" s="464"/>
      <c r="F87" s="2"/>
      <c r="G87" s="10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106"/>
      <c r="AE87" s="2"/>
    </row>
    <row r="88" spans="1:31" s="4" customFormat="1">
      <c r="A88" s="2"/>
      <c r="D88" s="464"/>
      <c r="F88" s="2"/>
      <c r="G88" s="10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106"/>
      <c r="AE88" s="2"/>
    </row>
    <row r="89" spans="1:31" s="4" customFormat="1">
      <c r="A89" s="2"/>
      <c r="D89" s="464"/>
      <c r="F89" s="2"/>
      <c r="G89" s="10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106"/>
      <c r="AE89" s="2"/>
    </row>
    <row r="90" spans="1:31" s="4" customFormat="1">
      <c r="A90" s="2"/>
      <c r="D90" s="464"/>
      <c r="F90" s="2"/>
      <c r="G90" s="10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106"/>
      <c r="AE90" s="2"/>
    </row>
    <row r="91" spans="1:31" s="4" customFormat="1">
      <c r="A91" s="2"/>
      <c r="D91" s="464"/>
      <c r="F91" s="2"/>
      <c r="G91" s="10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106"/>
      <c r="AE91" s="2"/>
    </row>
    <row r="92" spans="1:31" s="4" customFormat="1">
      <c r="A92" s="2"/>
      <c r="D92" s="464"/>
      <c r="F92" s="2"/>
      <c r="G92" s="10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106"/>
      <c r="AE92" s="2"/>
    </row>
    <row r="93" spans="1:31" s="4" customFormat="1">
      <c r="A93" s="2"/>
      <c r="D93" s="464"/>
      <c r="F93" s="2"/>
      <c r="G93" s="10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106"/>
      <c r="AE93" s="2"/>
    </row>
    <row r="94" spans="1:31" s="4" customFormat="1">
      <c r="A94" s="2"/>
      <c r="D94" s="464"/>
      <c r="F94" s="2"/>
      <c r="G94" s="10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106"/>
      <c r="AE94" s="2"/>
    </row>
    <row r="95" spans="1:31" s="4" customFormat="1">
      <c r="A95" s="2"/>
      <c r="B95" s="2"/>
      <c r="C95" s="2"/>
      <c r="D95" s="93"/>
      <c r="E95" s="2"/>
      <c r="F95" s="2"/>
      <c r="G95" s="10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106"/>
      <c r="AE95" s="2"/>
    </row>
    <row r="96" spans="1:31" s="4" customFormat="1">
      <c r="A96" s="2"/>
      <c r="B96" s="2"/>
      <c r="C96" s="2"/>
      <c r="D96" s="93"/>
      <c r="E96" s="2"/>
      <c r="F96" s="2"/>
      <c r="G96" s="10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106"/>
      <c r="AE96" s="2"/>
    </row>
    <row r="97" spans="1:31" s="4" customFormat="1">
      <c r="A97" s="2"/>
      <c r="B97" s="2"/>
      <c r="C97" s="2"/>
      <c r="D97" s="93"/>
      <c r="E97" s="2"/>
      <c r="F97" s="2"/>
      <c r="G97" s="10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106"/>
      <c r="AE97" s="2"/>
    </row>
    <row r="98" spans="1:31" s="4" customFormat="1">
      <c r="A98" s="2"/>
      <c r="B98" s="2"/>
      <c r="C98" s="2"/>
      <c r="D98" s="93"/>
      <c r="E98" s="2"/>
      <c r="F98" s="2"/>
      <c r="G98" s="10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106"/>
      <c r="AE98" s="2"/>
    </row>
    <row r="99" spans="1:31" s="4" customFormat="1">
      <c r="A99" s="2"/>
      <c r="B99" s="2"/>
      <c r="C99" s="2"/>
      <c r="D99" s="93"/>
      <c r="E99" s="2"/>
      <c r="F99" s="2"/>
      <c r="G99" s="10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106"/>
      <c r="AE99" s="2"/>
    </row>
    <row r="100" spans="1:31" s="4" customFormat="1">
      <c r="A100" s="2"/>
      <c r="B100" s="2"/>
      <c r="C100" s="2"/>
      <c r="D100" s="93"/>
      <c r="E100" s="2"/>
      <c r="F100" s="2"/>
      <c r="G100" s="10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106"/>
      <c r="AE100" s="2"/>
    </row>
    <row r="101" spans="1:31" s="4" customFormat="1">
      <c r="A101" s="2"/>
      <c r="B101" s="2"/>
      <c r="C101" s="2"/>
      <c r="D101" s="93"/>
      <c r="E101" s="2"/>
      <c r="F101" s="2"/>
      <c r="G101" s="10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106"/>
      <c r="AE101" s="2"/>
    </row>
    <row r="102" spans="1:31" s="4" customFormat="1">
      <c r="A102" s="2"/>
      <c r="B102" s="2"/>
      <c r="C102" s="2"/>
      <c r="D102" s="93"/>
      <c r="E102" s="2"/>
      <c r="F102" s="2"/>
      <c r="G102" s="10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106"/>
      <c r="AE102" s="2"/>
    </row>
    <row r="103" spans="1:31" s="4" customFormat="1">
      <c r="A103" s="2"/>
      <c r="B103" s="2"/>
      <c r="C103" s="2"/>
      <c r="D103" s="93"/>
      <c r="E103" s="2"/>
      <c r="F103" s="2"/>
      <c r="G103" s="10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106"/>
      <c r="AE103" s="2"/>
    </row>
    <row r="104" spans="1:31" s="4" customFormat="1">
      <c r="A104" s="2"/>
      <c r="B104" s="2"/>
      <c r="C104" s="2"/>
      <c r="D104" s="93"/>
      <c r="E104" s="2"/>
      <c r="F104" s="2"/>
      <c r="G104" s="10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106"/>
      <c r="AE104" s="2"/>
    </row>
    <row r="105" spans="1:31" s="4" customFormat="1">
      <c r="A105" s="2"/>
      <c r="B105" s="2"/>
      <c r="C105" s="2"/>
      <c r="D105" s="93"/>
      <c r="E105" s="2"/>
      <c r="F105" s="2"/>
      <c r="G105" s="10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106"/>
      <c r="AE105" s="2"/>
    </row>
    <row r="106" spans="1:31" s="4" customFormat="1">
      <c r="A106" s="2"/>
      <c r="B106" s="2"/>
      <c r="C106" s="2"/>
      <c r="D106" s="93"/>
      <c r="E106" s="2"/>
      <c r="F106" s="2"/>
      <c r="G106" s="10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106"/>
      <c r="AE106" s="2"/>
    </row>
    <row r="107" spans="1:31" s="4" customFormat="1">
      <c r="A107" s="2"/>
      <c r="B107" s="2"/>
      <c r="C107" s="2"/>
      <c r="D107" s="93"/>
      <c r="E107" s="2"/>
      <c r="F107" s="2"/>
      <c r="G107" s="10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106"/>
      <c r="AE107" s="2"/>
    </row>
    <row r="108" spans="1:31" s="4" customFormat="1">
      <c r="A108" s="2"/>
      <c r="B108" s="2"/>
      <c r="C108" s="2"/>
      <c r="D108" s="93"/>
      <c r="E108" s="2"/>
      <c r="F108" s="2"/>
      <c r="G108" s="10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106"/>
      <c r="AE108" s="2"/>
    </row>
    <row r="109" spans="1:31" s="4" customFormat="1">
      <c r="A109" s="2"/>
      <c r="B109" s="2"/>
      <c r="C109" s="2"/>
      <c r="D109" s="93"/>
      <c r="E109" s="2"/>
      <c r="F109" s="2"/>
      <c r="G109" s="10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106"/>
      <c r="AE109" s="2"/>
    </row>
    <row r="110" spans="1:31" s="4" customFormat="1">
      <c r="A110" s="2"/>
      <c r="B110" s="2"/>
      <c r="C110" s="2"/>
      <c r="D110" s="93"/>
      <c r="E110" s="2"/>
      <c r="F110" s="2"/>
      <c r="G110" s="10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106"/>
      <c r="AE110" s="2"/>
    </row>
    <row r="111" spans="1:31" s="4" customFormat="1">
      <c r="A111" s="2"/>
      <c r="B111" s="2"/>
      <c r="C111" s="2"/>
      <c r="D111" s="93"/>
      <c r="E111" s="2"/>
      <c r="F111" s="2"/>
      <c r="G111" s="10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106"/>
      <c r="AE111" s="2"/>
    </row>
    <row r="112" spans="1:31" s="4" customFormat="1">
      <c r="A112" s="2"/>
      <c r="B112" s="2"/>
      <c r="C112" s="2"/>
      <c r="D112" s="93"/>
      <c r="E112" s="2"/>
      <c r="F112" s="2"/>
      <c r="G112" s="10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106"/>
      <c r="AE112" s="2"/>
    </row>
    <row r="113" spans="1:31" s="4" customFormat="1">
      <c r="A113" s="2"/>
      <c r="B113" s="2"/>
      <c r="C113" s="2"/>
      <c r="D113" s="93"/>
      <c r="E113" s="2"/>
      <c r="F113" s="2"/>
      <c r="G113" s="10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106"/>
      <c r="AE113" s="2"/>
    </row>
    <row r="114" spans="1:31" s="4" customFormat="1">
      <c r="A114" s="2"/>
      <c r="B114" s="2"/>
      <c r="C114" s="2"/>
      <c r="D114" s="93"/>
      <c r="E114" s="2"/>
      <c r="F114" s="2"/>
      <c r="G114" s="10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106"/>
      <c r="AE114" s="2"/>
    </row>
    <row r="115" spans="1:31" s="4" customFormat="1">
      <c r="A115" s="2"/>
      <c r="B115" s="2"/>
      <c r="C115" s="2"/>
      <c r="D115" s="93"/>
      <c r="E115" s="2"/>
      <c r="F115" s="2"/>
      <c r="G115" s="10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106"/>
      <c r="AE115" s="2"/>
    </row>
    <row r="116" spans="1:31" s="4" customFormat="1">
      <c r="A116" s="2"/>
      <c r="B116" s="2"/>
      <c r="C116" s="2"/>
      <c r="D116" s="93"/>
      <c r="E116" s="2"/>
      <c r="F116" s="2"/>
      <c r="G116" s="10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106"/>
      <c r="AE116" s="2"/>
    </row>
    <row r="117" spans="1:31" s="4" customFormat="1">
      <c r="A117" s="2"/>
      <c r="B117" s="2"/>
      <c r="C117" s="2"/>
      <c r="D117" s="93"/>
      <c r="E117" s="2"/>
      <c r="F117" s="2"/>
      <c r="G117" s="10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106"/>
      <c r="AE117" s="2"/>
    </row>
    <row r="118" spans="1:31" s="4" customFormat="1">
      <c r="A118" s="2"/>
      <c r="B118" s="2"/>
      <c r="C118" s="2"/>
      <c r="D118" s="93"/>
      <c r="E118" s="2"/>
      <c r="F118" s="2"/>
      <c r="G118" s="10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106"/>
      <c r="AE118" s="2"/>
    </row>
    <row r="119" spans="1:31" s="4" customFormat="1">
      <c r="A119" s="2"/>
      <c r="B119" s="2"/>
      <c r="C119" s="2"/>
      <c r="D119" s="93"/>
      <c r="E119" s="2"/>
      <c r="F119" s="2"/>
      <c r="G119" s="10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106"/>
      <c r="AE119" s="2"/>
    </row>
    <row r="120" spans="1:31" s="4" customFormat="1">
      <c r="A120" s="2"/>
      <c r="B120" s="2"/>
      <c r="C120" s="2"/>
      <c r="D120" s="93"/>
      <c r="E120" s="2"/>
      <c r="F120" s="2"/>
      <c r="G120" s="10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106"/>
      <c r="AE120" s="2"/>
    </row>
    <row r="121" spans="1:31" s="4" customFormat="1">
      <c r="A121" s="2"/>
      <c r="B121" s="2"/>
      <c r="C121" s="2"/>
      <c r="D121" s="93"/>
      <c r="E121" s="2"/>
      <c r="F121" s="2"/>
      <c r="G121" s="10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106"/>
      <c r="AE121" s="2"/>
    </row>
    <row r="122" spans="1:31" s="4" customFormat="1">
      <c r="A122" s="2"/>
      <c r="B122" s="2"/>
      <c r="C122" s="2"/>
      <c r="D122" s="93"/>
      <c r="E122" s="2"/>
      <c r="F122" s="2"/>
      <c r="G122" s="10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106"/>
      <c r="AE122" s="2"/>
    </row>
    <row r="123" spans="1:31" s="4" customFormat="1">
      <c r="A123" s="2"/>
      <c r="B123" s="2"/>
      <c r="C123" s="2"/>
      <c r="D123" s="93"/>
      <c r="E123" s="2"/>
      <c r="F123" s="2"/>
      <c r="G123" s="10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106"/>
      <c r="AE123" s="2"/>
    </row>
    <row r="124" spans="1:31" s="4" customFormat="1">
      <c r="A124" s="2"/>
      <c r="B124" s="2"/>
      <c r="C124" s="2"/>
      <c r="D124" s="93"/>
      <c r="E124" s="2"/>
      <c r="F124" s="2"/>
      <c r="G124" s="10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106"/>
      <c r="AE124" s="2"/>
    </row>
    <row r="125" spans="1:31" s="4" customFormat="1">
      <c r="A125" s="2"/>
      <c r="B125" s="2"/>
      <c r="C125" s="2"/>
      <c r="D125" s="93"/>
      <c r="E125" s="2"/>
      <c r="F125" s="2"/>
      <c r="G125" s="10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106"/>
      <c r="AE125" s="2"/>
    </row>
    <row r="126" spans="1:31" s="4" customFormat="1">
      <c r="A126" s="2"/>
      <c r="B126" s="2"/>
      <c r="C126" s="2"/>
      <c r="D126" s="93"/>
      <c r="E126" s="2"/>
      <c r="F126" s="2"/>
      <c r="G126" s="10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106"/>
      <c r="AE126" s="2"/>
    </row>
    <row r="127" spans="1:31" s="4" customFormat="1">
      <c r="A127" s="2"/>
      <c r="B127" s="2"/>
      <c r="C127" s="2"/>
      <c r="D127" s="93"/>
      <c r="E127" s="2"/>
      <c r="F127" s="2"/>
      <c r="G127" s="10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106"/>
      <c r="AE127" s="2"/>
    </row>
    <row r="128" spans="1:31" s="4" customFormat="1">
      <c r="A128" s="2"/>
      <c r="B128" s="2"/>
      <c r="C128" s="2"/>
      <c r="D128" s="93"/>
      <c r="E128" s="2"/>
      <c r="F128" s="2"/>
      <c r="G128" s="10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106"/>
      <c r="AE128" s="2"/>
    </row>
    <row r="129" spans="1:31" s="4" customFormat="1">
      <c r="A129" s="2"/>
      <c r="B129" s="2"/>
      <c r="C129" s="2"/>
      <c r="D129" s="93"/>
      <c r="E129" s="2"/>
      <c r="F129" s="2"/>
      <c r="G129" s="10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106"/>
      <c r="AE129" s="2"/>
    </row>
    <row r="130" spans="1:31" s="4" customFormat="1">
      <c r="A130" s="2"/>
      <c r="B130" s="2"/>
      <c r="C130" s="2"/>
      <c r="D130" s="93"/>
      <c r="E130" s="2"/>
      <c r="F130" s="2"/>
      <c r="G130" s="10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106"/>
      <c r="AE130" s="2"/>
    </row>
    <row r="131" spans="1:31" s="4" customFormat="1">
      <c r="A131" s="2"/>
      <c r="B131" s="2"/>
      <c r="C131" s="2"/>
      <c r="D131" s="93"/>
      <c r="E131" s="2"/>
      <c r="F131" s="2"/>
      <c r="G131" s="10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106"/>
      <c r="AE131" s="2"/>
    </row>
    <row r="132" spans="1:31" s="4" customFormat="1">
      <c r="A132" s="2"/>
      <c r="B132" s="2"/>
      <c r="C132" s="2"/>
      <c r="D132" s="93"/>
      <c r="E132" s="2"/>
      <c r="F132" s="2"/>
      <c r="G132" s="10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106"/>
      <c r="AE132" s="2"/>
    </row>
    <row r="133" spans="1:31" s="4" customFormat="1">
      <c r="A133" s="2"/>
      <c r="B133" s="2"/>
      <c r="C133" s="2"/>
      <c r="D133" s="93"/>
      <c r="E133" s="2"/>
      <c r="F133" s="2"/>
      <c r="G133" s="10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106"/>
      <c r="AE133" s="2"/>
    </row>
    <row r="134" spans="1:31" s="4" customFormat="1">
      <c r="A134" s="2"/>
      <c r="B134" s="2"/>
      <c r="C134" s="2"/>
      <c r="D134" s="93"/>
      <c r="E134" s="2"/>
      <c r="F134" s="2"/>
      <c r="G134" s="10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106"/>
      <c r="AE134" s="2"/>
    </row>
    <row r="135" spans="1:31" s="4" customFormat="1">
      <c r="A135" s="2"/>
      <c r="B135" s="2"/>
      <c r="C135" s="2"/>
      <c r="D135" s="93"/>
      <c r="E135" s="2"/>
      <c r="F135" s="2"/>
      <c r="G135" s="10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106"/>
      <c r="AE135" s="2"/>
    </row>
    <row r="136" spans="1:31" s="4" customFormat="1">
      <c r="A136" s="2"/>
      <c r="B136" s="2"/>
      <c r="C136" s="2"/>
      <c r="D136" s="93"/>
      <c r="E136" s="2"/>
      <c r="F136" s="2"/>
      <c r="G136" s="10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106"/>
      <c r="AE136" s="2"/>
    </row>
    <row r="137" spans="1:31" s="4" customFormat="1">
      <c r="A137" s="2"/>
      <c r="B137" s="2"/>
      <c r="C137" s="2"/>
      <c r="D137" s="93"/>
      <c r="E137" s="2"/>
      <c r="F137" s="2"/>
      <c r="G137" s="10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106"/>
      <c r="AE137" s="2"/>
    </row>
    <row r="138" spans="1:31" s="4" customFormat="1">
      <c r="A138" s="2"/>
      <c r="B138" s="2"/>
      <c r="C138" s="2"/>
      <c r="D138" s="93"/>
      <c r="E138" s="2"/>
      <c r="F138" s="2"/>
      <c r="G138" s="10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106"/>
      <c r="AE138" s="2"/>
    </row>
    <row r="139" spans="1:31" s="4" customFormat="1">
      <c r="A139" s="2"/>
      <c r="B139" s="2"/>
      <c r="C139" s="2"/>
      <c r="D139" s="93"/>
      <c r="E139" s="2"/>
      <c r="F139" s="2"/>
      <c r="G139" s="10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106"/>
      <c r="AE139" s="2"/>
    </row>
    <row r="140" spans="1:31" s="4" customFormat="1">
      <c r="A140" s="2"/>
      <c r="B140" s="2"/>
      <c r="C140" s="2"/>
      <c r="D140" s="93"/>
      <c r="E140" s="2"/>
      <c r="F140" s="2"/>
      <c r="G140" s="10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106"/>
      <c r="AE140" s="2"/>
    </row>
    <row r="141" spans="1:31" s="4" customFormat="1">
      <c r="A141" s="2"/>
      <c r="B141" s="2"/>
      <c r="C141" s="2"/>
      <c r="D141" s="93"/>
      <c r="E141" s="2"/>
      <c r="F141" s="2"/>
      <c r="G141" s="10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106"/>
      <c r="AE141" s="2"/>
    </row>
    <row r="142" spans="1:31" s="4" customFormat="1">
      <c r="A142" s="2"/>
      <c r="B142" s="2"/>
      <c r="C142" s="2"/>
      <c r="D142" s="93"/>
      <c r="E142" s="2"/>
      <c r="F142" s="2"/>
      <c r="G142" s="10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106"/>
      <c r="AE142" s="2"/>
    </row>
    <row r="143" spans="1:31" s="4" customFormat="1">
      <c r="A143" s="2"/>
      <c r="B143" s="2"/>
      <c r="C143" s="2"/>
      <c r="D143" s="93"/>
      <c r="E143" s="2"/>
      <c r="F143" s="2"/>
      <c r="G143" s="10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106"/>
      <c r="AE143" s="2"/>
    </row>
    <row r="144" spans="1:31" s="4" customFormat="1">
      <c r="A144" s="2"/>
      <c r="B144" s="2"/>
      <c r="C144" s="2"/>
      <c r="D144" s="93"/>
      <c r="E144" s="2"/>
      <c r="F144" s="2"/>
      <c r="G144" s="10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106"/>
      <c r="AE144" s="2"/>
    </row>
    <row r="145" spans="1:51" s="4" customFormat="1">
      <c r="A145" s="2"/>
      <c r="B145" s="2"/>
      <c r="C145" s="2"/>
      <c r="D145" s="93"/>
      <c r="E145" s="2"/>
      <c r="F145" s="2"/>
      <c r="G145" s="10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106"/>
      <c r="AE145" s="2"/>
    </row>
    <row r="146" spans="1:51" s="4" customFormat="1">
      <c r="A146" s="2"/>
      <c r="B146" s="2"/>
      <c r="C146" s="2"/>
      <c r="D146" s="93"/>
      <c r="E146" s="2"/>
      <c r="F146" s="2"/>
      <c r="G146" s="10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106"/>
      <c r="AE146" s="2"/>
    </row>
    <row r="147" spans="1:51" s="4" customFormat="1">
      <c r="A147" s="2"/>
      <c r="B147" s="2"/>
      <c r="C147" s="2"/>
      <c r="D147" s="93"/>
      <c r="E147" s="2"/>
      <c r="F147" s="2"/>
      <c r="G147" s="10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106"/>
      <c r="AE147" s="2"/>
    </row>
    <row r="148" spans="1:51" s="4" customFormat="1">
      <c r="A148" s="2"/>
      <c r="B148" s="2"/>
      <c r="C148" s="2"/>
      <c r="D148" s="93"/>
      <c r="E148" s="2"/>
      <c r="F148" s="2"/>
      <c r="G148" s="10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106"/>
      <c r="AE148" s="2"/>
    </row>
    <row r="149" spans="1:51" s="4" customFormat="1">
      <c r="A149" s="2"/>
      <c r="B149" s="2"/>
      <c r="C149" s="2"/>
      <c r="D149" s="93"/>
      <c r="E149" s="2"/>
      <c r="F149" s="2"/>
      <c r="G149" s="10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106"/>
      <c r="AE149" s="2"/>
    </row>
    <row r="150" spans="1:51" s="4" customFormat="1">
      <c r="A150" s="2"/>
      <c r="B150" s="2"/>
      <c r="C150" s="2"/>
      <c r="D150" s="93"/>
      <c r="E150" s="2"/>
      <c r="F150" s="2"/>
      <c r="G150" s="10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106"/>
      <c r="AE150" s="2"/>
    </row>
    <row r="151" spans="1:51" s="4" customFormat="1">
      <c r="A151" s="2"/>
      <c r="B151" s="2"/>
      <c r="C151" s="2"/>
      <c r="D151" s="93"/>
      <c r="E151" s="2"/>
      <c r="F151" s="2"/>
      <c r="G151" s="10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106"/>
      <c r="AE151" s="2"/>
    </row>
    <row r="152" spans="1:51" s="4" customFormat="1">
      <c r="A152" s="2"/>
      <c r="B152" s="2"/>
      <c r="C152" s="2"/>
      <c r="D152" s="93"/>
      <c r="E152" s="2"/>
      <c r="F152" s="2"/>
      <c r="G152" s="10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106"/>
      <c r="AE152" s="2"/>
    </row>
    <row r="153" spans="1:51">
      <c r="A153" s="2"/>
      <c r="B153" s="2"/>
      <c r="C153" s="2"/>
      <c r="D153" s="93"/>
      <c r="E153" s="2"/>
      <c r="F153" s="2"/>
      <c r="G153" s="10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106"/>
      <c r="AE153" s="2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</row>
    <row r="154" spans="1:51">
      <c r="A154" s="2"/>
      <c r="B154" s="2"/>
      <c r="C154" s="2"/>
      <c r="D154" s="93"/>
      <c r="E154" s="2"/>
      <c r="F154" s="2"/>
      <c r="G154" s="10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106"/>
      <c r="AE154" s="2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</row>
    <row r="155" spans="1:51">
      <c r="A155" s="2"/>
      <c r="B155" s="2"/>
      <c r="C155" s="2"/>
      <c r="D155" s="93"/>
      <c r="E155" s="2"/>
      <c r="F155" s="2"/>
      <c r="G155" s="10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106"/>
      <c r="AE155" s="2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</row>
    <row r="156" spans="1:51">
      <c r="A156" s="2"/>
      <c r="B156" s="2"/>
      <c r="C156" s="2"/>
      <c r="D156" s="93"/>
      <c r="E156" s="2"/>
      <c r="F156" s="2"/>
      <c r="G156" s="10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106"/>
      <c r="AE156" s="2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</row>
    <row r="157" spans="1:51">
      <c r="A157" s="2"/>
      <c r="B157" s="2"/>
      <c r="C157" s="2"/>
      <c r="D157" s="93"/>
      <c r="E157" s="2"/>
      <c r="F157" s="2"/>
      <c r="G157" s="10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106"/>
      <c r="AE157" s="2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</row>
    <row r="158" spans="1:51">
      <c r="A158" s="2"/>
      <c r="B158" s="2"/>
      <c r="C158" s="2"/>
      <c r="D158" s="93"/>
      <c r="E158" s="2"/>
      <c r="F158" s="2"/>
      <c r="G158" s="10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106"/>
      <c r="AE158" s="2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</row>
    <row r="159" spans="1:51">
      <c r="A159" s="2"/>
      <c r="B159" s="2"/>
      <c r="C159" s="2"/>
      <c r="D159" s="93"/>
      <c r="E159" s="2"/>
      <c r="F159" s="2"/>
      <c r="G159" s="10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106"/>
      <c r="AE159" s="2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</row>
    <row r="160" spans="1:51">
      <c r="A160" s="2"/>
      <c r="B160" s="2"/>
      <c r="C160" s="2"/>
      <c r="D160" s="93"/>
      <c r="E160" s="2"/>
      <c r="F160" s="2"/>
      <c r="G160" s="10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106"/>
      <c r="AE160" s="2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</row>
    <row r="161" spans="1:51">
      <c r="A161" s="2"/>
      <c r="B161" s="2"/>
      <c r="C161" s="2"/>
      <c r="D161" s="93"/>
      <c r="E161" s="2"/>
      <c r="F161" s="2"/>
      <c r="G161" s="10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106"/>
      <c r="AE161" s="2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</row>
    <row r="162" spans="1:51">
      <c r="A162" s="2"/>
      <c r="B162" s="2"/>
      <c r="C162" s="2"/>
      <c r="D162" s="93"/>
      <c r="E162" s="2"/>
      <c r="F162" s="2"/>
      <c r="G162" s="10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106"/>
      <c r="AE162" s="2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</row>
    <row r="163" spans="1:51">
      <c r="A163" s="2"/>
      <c r="B163" s="2"/>
      <c r="C163" s="2"/>
      <c r="D163" s="93"/>
      <c r="E163" s="2"/>
      <c r="F163" s="2"/>
      <c r="G163" s="10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106"/>
      <c r="AE163" s="2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</row>
    <row r="164" spans="1:51">
      <c r="A164" s="2"/>
      <c r="B164" s="2"/>
      <c r="C164" s="2"/>
      <c r="D164" s="93"/>
      <c r="E164" s="2"/>
      <c r="F164" s="2"/>
      <c r="G164" s="10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106"/>
      <c r="AE164" s="2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</row>
    <row r="165" spans="1:51">
      <c r="A165" s="2"/>
      <c r="B165" s="2"/>
      <c r="C165" s="2"/>
      <c r="D165" s="93"/>
      <c r="E165" s="2"/>
      <c r="F165" s="2"/>
      <c r="G165" s="10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106"/>
      <c r="AE165" s="2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</row>
    <row r="166" spans="1:51">
      <c r="A166" s="2"/>
      <c r="B166" s="2"/>
      <c r="C166" s="2"/>
      <c r="D166" s="93"/>
      <c r="E166" s="2"/>
      <c r="F166" s="2"/>
      <c r="G166" s="10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106"/>
      <c r="AE166" s="2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</row>
    <row r="167" spans="1:51">
      <c r="A167" s="2"/>
      <c r="B167" s="2"/>
      <c r="C167" s="2"/>
      <c r="D167" s="93"/>
      <c r="E167" s="2"/>
      <c r="F167" s="2"/>
      <c r="G167" s="10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106"/>
      <c r="AE167" s="2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</row>
    <row r="168" spans="1:51">
      <c r="A168" s="2"/>
      <c r="B168" s="2"/>
      <c r="C168" s="2"/>
      <c r="D168" s="93"/>
      <c r="E168" s="2"/>
      <c r="F168" s="2"/>
      <c r="G168" s="10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106"/>
      <c r="AE168" s="2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</row>
    <row r="169" spans="1:51">
      <c r="A169" s="2"/>
      <c r="B169" s="2"/>
      <c r="C169" s="2"/>
      <c r="D169" s="93"/>
      <c r="E169" s="2"/>
      <c r="F169" s="2"/>
      <c r="G169" s="10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106"/>
      <c r="AE169" s="2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</row>
    <row r="170" spans="1:51">
      <c r="A170" s="2"/>
      <c r="B170" s="2"/>
      <c r="C170" s="2"/>
      <c r="D170" s="93"/>
      <c r="E170" s="2"/>
      <c r="F170" s="2"/>
      <c r="G170" s="10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106"/>
      <c r="AE170" s="2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</row>
    <row r="171" spans="1:51">
      <c r="A171" s="2"/>
      <c r="B171" s="2"/>
      <c r="C171" s="2"/>
      <c r="D171" s="93"/>
      <c r="E171" s="2"/>
      <c r="F171" s="2"/>
      <c r="G171" s="10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106"/>
      <c r="AE171" s="2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</row>
    <row r="172" spans="1:51">
      <c r="A172" s="2"/>
      <c r="B172" s="2"/>
      <c r="C172" s="2"/>
      <c r="D172" s="93"/>
      <c r="E172" s="2"/>
      <c r="F172" s="2"/>
      <c r="G172" s="10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106"/>
      <c r="AE172" s="2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</row>
    <row r="173" spans="1:51">
      <c r="A173" s="2"/>
      <c r="B173" s="2"/>
      <c r="C173" s="2"/>
      <c r="D173" s="93"/>
      <c r="E173" s="2"/>
      <c r="F173" s="2"/>
      <c r="G173" s="10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106"/>
      <c r="AE173" s="2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</row>
    <row r="174" spans="1:51">
      <c r="A174" s="2"/>
      <c r="B174" s="2"/>
      <c r="C174" s="2"/>
      <c r="D174" s="93"/>
      <c r="E174" s="2"/>
      <c r="F174" s="2"/>
      <c r="G174" s="10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106"/>
      <c r="AE174" s="2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</row>
    <row r="175" spans="1:51">
      <c r="A175" s="2"/>
      <c r="B175" s="2"/>
      <c r="C175" s="2"/>
      <c r="D175" s="93"/>
      <c r="E175" s="2"/>
      <c r="F175" s="2"/>
      <c r="G175" s="10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106"/>
      <c r="AE175" s="2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</row>
    <row r="176" spans="1:51">
      <c r="A176" s="2"/>
      <c r="B176" s="2"/>
      <c r="C176" s="2"/>
      <c r="D176" s="93"/>
      <c r="E176" s="2"/>
      <c r="F176" s="2"/>
      <c r="G176" s="10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106"/>
      <c r="AE176" s="2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</row>
    <row r="177" spans="1:51">
      <c r="A177" s="2"/>
      <c r="B177" s="2"/>
      <c r="C177" s="2"/>
      <c r="D177" s="93"/>
      <c r="E177" s="2"/>
      <c r="F177" s="2"/>
      <c r="G177" s="10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106"/>
      <c r="AE177" s="2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</row>
    <row r="178" spans="1:51">
      <c r="A178" s="2"/>
      <c r="B178" s="2"/>
      <c r="C178" s="2"/>
      <c r="D178" s="93"/>
      <c r="E178" s="2"/>
      <c r="F178" s="2"/>
      <c r="G178" s="10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106"/>
      <c r="AE178" s="2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</row>
    <row r="179" spans="1:51">
      <c r="A179" s="2"/>
      <c r="B179" s="2"/>
      <c r="C179" s="2"/>
      <c r="D179" s="93"/>
      <c r="E179" s="2"/>
      <c r="F179" s="2"/>
      <c r="G179" s="10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106"/>
      <c r="AE179" s="2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</row>
    <row r="180" spans="1:51">
      <c r="A180" s="2"/>
      <c r="B180" s="2"/>
      <c r="C180" s="2"/>
      <c r="D180" s="93"/>
      <c r="E180" s="2"/>
      <c r="F180" s="2"/>
      <c r="G180" s="10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106"/>
      <c r="AE180" s="2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</row>
    <row r="181" spans="1:51">
      <c r="A181" s="2"/>
      <c r="B181" s="2"/>
      <c r="C181" s="2"/>
      <c r="D181" s="93"/>
      <c r="E181" s="2"/>
      <c r="F181" s="2"/>
      <c r="G181" s="10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106"/>
      <c r="AE181" s="2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</row>
    <row r="182" spans="1:51">
      <c r="A182" s="2"/>
      <c r="B182" s="2"/>
      <c r="C182" s="2"/>
      <c r="D182" s="93"/>
      <c r="E182" s="2"/>
      <c r="F182" s="2"/>
      <c r="G182" s="10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106"/>
      <c r="AE182" s="2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</row>
    <row r="183" spans="1:51">
      <c r="A183" s="2"/>
      <c r="B183" s="2"/>
      <c r="C183" s="2"/>
      <c r="D183" s="93"/>
      <c r="E183" s="2"/>
      <c r="F183" s="2"/>
      <c r="G183" s="10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106"/>
      <c r="AE183" s="2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</row>
    <row r="184" spans="1:51">
      <c r="A184" s="2"/>
      <c r="B184" s="2"/>
      <c r="C184" s="2"/>
      <c r="D184" s="93"/>
      <c r="E184" s="2"/>
      <c r="F184" s="2"/>
      <c r="G184" s="10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106"/>
      <c r="AE184" s="2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</row>
    <row r="185" spans="1:51">
      <c r="A185" s="2"/>
      <c r="B185" s="2"/>
      <c r="C185" s="2"/>
      <c r="D185" s="93"/>
      <c r="E185" s="2"/>
      <c r="F185" s="2"/>
      <c r="G185" s="10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106"/>
      <c r="AE185" s="2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</row>
    <row r="186" spans="1:51">
      <c r="A186" s="2"/>
      <c r="B186" s="2"/>
      <c r="C186" s="2"/>
      <c r="D186" s="93"/>
      <c r="E186" s="2"/>
      <c r="F186" s="2"/>
      <c r="G186" s="10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106"/>
      <c r="AE186" s="2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</row>
    <row r="187" spans="1:51">
      <c r="A187" s="2"/>
      <c r="B187" s="2"/>
      <c r="C187" s="2"/>
      <c r="D187" s="93"/>
      <c r="E187" s="2"/>
      <c r="F187" s="2"/>
      <c r="G187" s="10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106"/>
      <c r="AE187" s="2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</row>
    <row r="188" spans="1:51">
      <c r="A188" s="2"/>
      <c r="B188" s="2"/>
      <c r="C188" s="2"/>
      <c r="D188" s="93"/>
      <c r="E188" s="2"/>
      <c r="F188" s="2"/>
      <c r="G188" s="10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106"/>
      <c r="AE188" s="2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</row>
    <row r="189" spans="1:51">
      <c r="A189" s="2"/>
      <c r="B189" s="2"/>
      <c r="C189" s="2"/>
      <c r="D189" s="93"/>
      <c r="E189" s="2"/>
      <c r="F189" s="2"/>
      <c r="G189" s="10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106"/>
      <c r="AE189" s="2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</row>
    <row r="190" spans="1:51">
      <c r="A190" s="2"/>
      <c r="B190" s="2"/>
      <c r="C190" s="2"/>
      <c r="D190" s="93"/>
      <c r="E190" s="2"/>
      <c r="F190" s="2"/>
      <c r="G190" s="10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106"/>
      <c r="AE190" s="2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</row>
    <row r="191" spans="1:51">
      <c r="A191" s="2"/>
      <c r="B191" s="2"/>
      <c r="C191" s="2"/>
      <c r="D191" s="93"/>
      <c r="E191" s="2"/>
      <c r="F191" s="2"/>
      <c r="G191" s="10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106"/>
      <c r="AE191" s="2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</row>
    <row r="192" spans="1:51">
      <c r="A192" s="2"/>
      <c r="B192" s="2"/>
      <c r="C192" s="2"/>
      <c r="D192" s="93"/>
      <c r="E192" s="2"/>
      <c r="F192" s="2"/>
      <c r="G192" s="10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106"/>
      <c r="AE192" s="2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</row>
    <row r="193" spans="1:51">
      <c r="A193" s="2"/>
      <c r="B193" s="2"/>
      <c r="C193" s="2"/>
      <c r="D193" s="93"/>
      <c r="E193" s="2"/>
      <c r="F193" s="2"/>
      <c r="G193" s="10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106"/>
      <c r="AE193" s="2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</row>
    <row r="194" spans="1:51">
      <c r="A194" s="2"/>
      <c r="B194" s="2"/>
      <c r="C194" s="2"/>
      <c r="D194" s="93"/>
      <c r="E194" s="2"/>
      <c r="F194" s="2"/>
      <c r="G194" s="10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106"/>
      <c r="AE194" s="2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</row>
    <row r="195" spans="1:51">
      <c r="A195" s="2"/>
      <c r="B195" s="2"/>
      <c r="C195" s="2"/>
      <c r="D195" s="93"/>
      <c r="E195" s="2"/>
      <c r="F195" s="2"/>
      <c r="G195" s="10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106"/>
      <c r="AE195" s="2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</row>
    <row r="196" spans="1:51">
      <c r="A196" s="2"/>
      <c r="B196" s="2"/>
      <c r="C196" s="2"/>
      <c r="D196" s="93"/>
      <c r="E196" s="2"/>
      <c r="F196" s="2"/>
      <c r="G196" s="10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106"/>
      <c r="AE196" s="2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</row>
    <row r="197" spans="1:51">
      <c r="A197" s="2"/>
      <c r="B197" s="2"/>
      <c r="C197" s="2"/>
      <c r="D197" s="93"/>
      <c r="E197" s="2"/>
      <c r="F197" s="2"/>
      <c r="G197" s="10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106"/>
      <c r="AE197" s="2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</row>
    <row r="198" spans="1:51">
      <c r="A198" s="2"/>
      <c r="B198" s="2"/>
      <c r="C198" s="2"/>
      <c r="D198" s="93"/>
      <c r="E198" s="2"/>
      <c r="F198" s="2"/>
      <c r="G198" s="10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106"/>
      <c r="AE198" s="2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</row>
    <row r="199" spans="1:51">
      <c r="A199" s="2"/>
      <c r="B199" s="2"/>
      <c r="C199" s="2"/>
      <c r="D199" s="93"/>
      <c r="E199" s="2"/>
      <c r="F199" s="2"/>
      <c r="G199" s="10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106"/>
      <c r="AE199" s="2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</row>
    <row r="200" spans="1:51">
      <c r="A200" s="2"/>
      <c r="B200" s="2"/>
      <c r="C200" s="2"/>
      <c r="D200" s="93"/>
      <c r="E200" s="2"/>
      <c r="F200" s="2"/>
      <c r="G200" s="10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106"/>
      <c r="AE200" s="2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</row>
    <row r="201" spans="1:51">
      <c r="A201" s="2"/>
      <c r="B201" s="2"/>
      <c r="C201" s="2"/>
      <c r="D201" s="93"/>
      <c r="E201" s="2"/>
      <c r="F201" s="2"/>
      <c r="G201" s="10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106"/>
      <c r="AE201" s="2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</row>
    <row r="202" spans="1:51">
      <c r="A202" s="2"/>
      <c r="B202" s="2"/>
      <c r="C202" s="2"/>
      <c r="D202" s="93"/>
      <c r="E202" s="2"/>
      <c r="F202" s="2"/>
      <c r="G202" s="10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106"/>
      <c r="AE202" s="2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</row>
    <row r="203" spans="1:51">
      <c r="A203" s="2"/>
      <c r="B203" s="2"/>
      <c r="C203" s="2"/>
      <c r="D203" s="93"/>
      <c r="E203" s="2"/>
      <c r="F203" s="2"/>
      <c r="G203" s="10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106"/>
      <c r="AE203" s="2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</row>
    <row r="204" spans="1:51">
      <c r="A204" s="2"/>
      <c r="B204" s="2"/>
      <c r="C204" s="2"/>
      <c r="D204" s="93"/>
      <c r="E204" s="2"/>
      <c r="F204" s="2"/>
      <c r="G204" s="10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106"/>
      <c r="AE204" s="2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</row>
    <row r="205" spans="1:51">
      <c r="A205" s="2"/>
      <c r="B205" s="2"/>
      <c r="C205" s="2"/>
      <c r="D205" s="93"/>
      <c r="E205" s="2"/>
      <c r="F205" s="2"/>
      <c r="G205" s="10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106"/>
      <c r="AE205" s="2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</row>
    <row r="206" spans="1:51">
      <c r="A206" s="2"/>
      <c r="B206" s="2"/>
      <c r="C206" s="2"/>
      <c r="D206" s="93"/>
      <c r="E206" s="2"/>
      <c r="F206" s="2"/>
      <c r="G206" s="10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106"/>
      <c r="AE206" s="2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</row>
    <row r="207" spans="1:51">
      <c r="A207" s="2"/>
      <c r="B207" s="2"/>
      <c r="C207" s="2"/>
      <c r="D207" s="93"/>
      <c r="E207" s="2"/>
      <c r="F207" s="2"/>
      <c r="G207" s="10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106"/>
      <c r="AE207" s="2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</row>
    <row r="208" spans="1:51">
      <c r="A208" s="2"/>
      <c r="B208" s="2"/>
      <c r="C208" s="2"/>
      <c r="D208" s="93"/>
      <c r="E208" s="2"/>
      <c r="F208" s="2"/>
      <c r="G208" s="10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106"/>
      <c r="AE208" s="2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</row>
    <row r="209" spans="1:51">
      <c r="A209" s="2"/>
      <c r="B209" s="2"/>
      <c r="C209" s="2"/>
      <c r="D209" s="93"/>
      <c r="E209" s="2"/>
      <c r="F209" s="2"/>
      <c r="G209" s="10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106"/>
      <c r="AE209" s="2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</row>
    <row r="210" spans="1:51">
      <c r="A210" s="2"/>
      <c r="B210" s="2"/>
      <c r="C210" s="2"/>
      <c r="D210" s="93"/>
      <c r="E210" s="2"/>
      <c r="F210" s="2"/>
      <c r="G210" s="10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106"/>
      <c r="AE210" s="2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</row>
    <row r="211" spans="1:51">
      <c r="A211" s="2"/>
      <c r="B211" s="2"/>
      <c r="C211" s="2"/>
      <c r="D211" s="93"/>
      <c r="E211" s="2"/>
      <c r="F211" s="2"/>
      <c r="G211" s="10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106"/>
      <c r="AE211" s="2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</row>
    <row r="212" spans="1:51">
      <c r="A212" s="2"/>
      <c r="B212" s="2"/>
      <c r="C212" s="2"/>
      <c r="D212" s="93"/>
      <c r="E212" s="2"/>
      <c r="F212" s="2"/>
      <c r="G212" s="10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106"/>
      <c r="AE212" s="2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</row>
    <row r="213" spans="1:51">
      <c r="A213" s="2"/>
      <c r="B213" s="2"/>
      <c r="C213" s="2"/>
      <c r="D213" s="93"/>
      <c r="E213" s="2"/>
      <c r="F213" s="2"/>
      <c r="G213" s="10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106"/>
      <c r="AE213" s="2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</row>
    <row r="214" spans="1:51">
      <c r="A214" s="2"/>
      <c r="B214" s="2"/>
      <c r="C214" s="2"/>
      <c r="D214" s="93"/>
      <c r="E214" s="2"/>
      <c r="F214" s="2"/>
      <c r="G214" s="10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106"/>
      <c r="AE214" s="2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</row>
    <row r="215" spans="1:51">
      <c r="A215" s="2"/>
      <c r="B215" s="2"/>
      <c r="C215" s="2"/>
      <c r="D215" s="93"/>
      <c r="E215" s="2"/>
      <c r="F215" s="2"/>
      <c r="G215" s="10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106"/>
      <c r="AE215" s="2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</row>
    <row r="216" spans="1:51">
      <c r="A216" s="2"/>
      <c r="B216" s="2"/>
      <c r="C216" s="2"/>
      <c r="D216" s="93"/>
      <c r="E216" s="2"/>
      <c r="F216" s="2"/>
      <c r="G216" s="10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106"/>
      <c r="AE216" s="2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</row>
    <row r="217" spans="1:51">
      <c r="A217" s="2"/>
      <c r="B217" s="2"/>
      <c r="C217" s="2"/>
      <c r="D217" s="93"/>
      <c r="E217" s="2"/>
      <c r="F217" s="2"/>
      <c r="G217" s="10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106"/>
      <c r="AE217" s="2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</row>
    <row r="218" spans="1:51">
      <c r="A218" s="2"/>
      <c r="B218" s="2"/>
      <c r="C218" s="2"/>
      <c r="D218" s="93"/>
      <c r="E218" s="2"/>
      <c r="F218" s="2"/>
      <c r="G218" s="10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106"/>
      <c r="AE218" s="2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</row>
    <row r="219" spans="1:51">
      <c r="A219" s="2"/>
      <c r="B219" s="2"/>
      <c r="C219" s="2"/>
      <c r="D219" s="93"/>
      <c r="E219" s="2"/>
      <c r="F219" s="2"/>
      <c r="G219" s="10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106"/>
      <c r="AE219" s="2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</row>
    <row r="220" spans="1:51">
      <c r="A220" s="2"/>
      <c r="B220" s="2"/>
      <c r="C220" s="2"/>
      <c r="D220" s="93"/>
      <c r="E220" s="2"/>
      <c r="F220" s="2"/>
      <c r="G220" s="10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106"/>
      <c r="AE220" s="2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</row>
    <row r="221" spans="1:51">
      <c r="A221" s="2"/>
      <c r="B221" s="2"/>
      <c r="C221" s="2"/>
      <c r="D221" s="93"/>
      <c r="E221" s="2"/>
      <c r="F221" s="2"/>
      <c r="G221" s="10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106"/>
      <c r="AE221" s="2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</row>
    <row r="222" spans="1:51">
      <c r="A222" s="2"/>
      <c r="B222" s="2"/>
      <c r="C222" s="2"/>
      <c r="D222" s="93"/>
      <c r="E222" s="2"/>
      <c r="F222" s="2"/>
      <c r="G222" s="10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106"/>
      <c r="AE222" s="2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</row>
    <row r="223" spans="1:51">
      <c r="A223" s="2"/>
      <c r="B223" s="2"/>
      <c r="C223" s="2"/>
      <c r="D223" s="93"/>
      <c r="E223" s="2"/>
      <c r="F223" s="2"/>
      <c r="G223" s="10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106"/>
      <c r="AE223" s="2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</row>
    <row r="224" spans="1:51">
      <c r="A224" s="2"/>
      <c r="B224" s="2"/>
      <c r="C224" s="2"/>
      <c r="D224" s="93"/>
      <c r="E224" s="2"/>
      <c r="F224" s="2"/>
      <c r="G224" s="10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106"/>
      <c r="AE224" s="2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</row>
    <row r="225" spans="1:51">
      <c r="A225" s="2"/>
      <c r="B225" s="2"/>
      <c r="C225" s="2"/>
      <c r="D225" s="93"/>
      <c r="E225" s="2"/>
      <c r="F225" s="2"/>
      <c r="G225" s="10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106"/>
      <c r="AE225" s="2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</row>
    <row r="226" spans="1:51">
      <c r="A226" s="2"/>
      <c r="B226" s="2"/>
      <c r="C226" s="2"/>
      <c r="D226" s="93"/>
      <c r="E226" s="2"/>
      <c r="F226" s="2"/>
      <c r="G226" s="10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106"/>
      <c r="AE226" s="2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</row>
    <row r="227" spans="1:51">
      <c r="A227" s="2"/>
      <c r="B227" s="2"/>
      <c r="C227" s="2"/>
      <c r="D227" s="93"/>
      <c r="E227" s="2"/>
      <c r="F227" s="2"/>
      <c r="G227" s="10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106"/>
      <c r="AE227" s="2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</row>
    <row r="228" spans="1:51">
      <c r="A228" s="2"/>
      <c r="B228" s="2"/>
      <c r="C228" s="2"/>
      <c r="D228" s="93"/>
      <c r="E228" s="2"/>
      <c r="F228" s="2"/>
      <c r="G228" s="10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106"/>
      <c r="AE228" s="2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</row>
    <row r="229" spans="1:51">
      <c r="A229" s="2"/>
      <c r="B229" s="2"/>
      <c r="C229" s="2"/>
      <c r="D229" s="93"/>
      <c r="E229" s="2"/>
      <c r="F229" s="2"/>
      <c r="G229" s="10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106"/>
      <c r="AE229" s="2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</row>
    <row r="230" spans="1:51">
      <c r="A230" s="2"/>
      <c r="B230" s="2"/>
      <c r="C230" s="2"/>
      <c r="D230" s="93"/>
      <c r="E230" s="2"/>
      <c r="F230" s="2"/>
      <c r="G230" s="10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106"/>
      <c r="AE230" s="2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</row>
    <row r="231" spans="1:51">
      <c r="A231" s="2"/>
      <c r="B231" s="2"/>
      <c r="C231" s="2"/>
      <c r="D231" s="93"/>
      <c r="E231" s="2"/>
      <c r="F231" s="2"/>
      <c r="G231" s="10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106"/>
      <c r="AE231" s="2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</row>
    <row r="232" spans="1:51">
      <c r="A232" s="2"/>
      <c r="B232" s="2"/>
      <c r="C232" s="2"/>
      <c r="D232" s="93"/>
      <c r="E232" s="2"/>
      <c r="F232" s="2"/>
      <c r="G232" s="10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106"/>
      <c r="AE232" s="2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</row>
    <row r="233" spans="1:51">
      <c r="A233" s="2"/>
      <c r="B233" s="2"/>
      <c r="C233" s="2"/>
      <c r="D233" s="93"/>
      <c r="E233" s="2"/>
      <c r="F233" s="2"/>
      <c r="G233" s="10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106"/>
      <c r="AE233" s="2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</row>
    <row r="234" spans="1:51">
      <c r="A234" s="2"/>
      <c r="B234" s="2"/>
      <c r="C234" s="2"/>
      <c r="D234" s="93"/>
      <c r="E234" s="2"/>
      <c r="F234" s="2"/>
      <c r="G234" s="10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106"/>
      <c r="AE234" s="2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</row>
    <row r="235" spans="1:51">
      <c r="A235" s="2"/>
      <c r="B235" s="2"/>
      <c r="C235" s="2"/>
      <c r="D235" s="93"/>
      <c r="E235" s="2"/>
      <c r="F235" s="2"/>
      <c r="G235" s="10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106"/>
      <c r="AE235" s="2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</row>
    <row r="236" spans="1:51">
      <c r="A236" s="2"/>
      <c r="B236" s="2"/>
      <c r="C236" s="2"/>
      <c r="D236" s="93"/>
      <c r="E236" s="2"/>
      <c r="F236" s="2"/>
      <c r="G236" s="10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106"/>
      <c r="AE236" s="2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</row>
    <row r="237" spans="1:51">
      <c r="A237" s="2"/>
      <c r="B237" s="2"/>
      <c r="C237" s="2"/>
      <c r="D237" s="93"/>
      <c r="E237" s="2"/>
      <c r="F237" s="2"/>
      <c r="G237" s="10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106"/>
      <c r="AE237" s="2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</row>
    <row r="238" spans="1:51">
      <c r="A238" s="2"/>
      <c r="B238" s="2"/>
      <c r="C238" s="2"/>
      <c r="D238" s="93"/>
      <c r="E238" s="2"/>
      <c r="F238" s="2"/>
      <c r="G238" s="10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106"/>
      <c r="AE238" s="2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</row>
    <row r="239" spans="1:51">
      <c r="A239" s="2"/>
      <c r="B239" s="2"/>
      <c r="C239" s="2"/>
      <c r="D239" s="93"/>
      <c r="E239" s="2"/>
      <c r="F239" s="2"/>
      <c r="G239" s="10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106"/>
      <c r="AE239" s="2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</row>
    <row r="240" spans="1:51">
      <c r="A240" s="2"/>
      <c r="B240" s="2"/>
      <c r="C240" s="2"/>
      <c r="D240" s="93"/>
      <c r="E240" s="2"/>
      <c r="F240" s="2"/>
      <c r="G240" s="10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106"/>
      <c r="AE240" s="2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</row>
    <row r="241" spans="1:51">
      <c r="A241" s="2"/>
      <c r="B241" s="2"/>
      <c r="C241" s="2"/>
      <c r="D241" s="93"/>
      <c r="E241" s="2"/>
      <c r="F241" s="2"/>
      <c r="G241" s="10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106"/>
      <c r="AE241" s="2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</row>
    <row r="242" spans="1:51">
      <c r="A242" s="2"/>
      <c r="B242" s="2"/>
      <c r="C242" s="2"/>
      <c r="D242" s="93"/>
      <c r="E242" s="2"/>
      <c r="F242" s="2"/>
      <c r="G242" s="10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106"/>
      <c r="AE242" s="2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</row>
    <row r="243" spans="1:51">
      <c r="A243" s="2"/>
      <c r="B243" s="2"/>
      <c r="C243" s="2"/>
      <c r="D243" s="93"/>
      <c r="E243" s="2"/>
      <c r="F243" s="2"/>
      <c r="G243" s="10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106"/>
      <c r="AE243" s="2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</row>
  </sheetData>
  <sheetProtection algorithmName="SHA-512" hashValue="nsvfJa/C4iH4v+MT0BpWFTp9oNDtB+JHwjJ63TZCwvyElK2KE02pTD4Ln8qrFmNwN1P73DyOfsweo0swbgyukQ==" saltValue="X/vDveYB9+chNXvG/nWgKQ==" spinCount="100000" sheet="1" objects="1" scenarios="1" selectLockedCells="1"/>
  <protectedRanges>
    <protectedRange algorithmName="SHA-512" hashValue="Wu67NOxuS9B1Qg6zkhN2gHjB2pYPiw05JotlL/Yx6aMXcrp5aEh2CHgx0SiK9JbbaQiZmbw2FprezZrCQwHwEg==" saltValue="qYjbclHz7zrpEE71FJ1Yuw==" spinCount="100000" sqref="H15:W24 H6:W13" name="Bereich1_2"/>
  </protectedRanges>
  <mergeCells count="10">
    <mergeCell ref="U29:AC29"/>
    <mergeCell ref="A6:A13"/>
    <mergeCell ref="A15:A22"/>
    <mergeCell ref="W28:AC28"/>
    <mergeCell ref="H2:V2"/>
    <mergeCell ref="X5:AC5"/>
    <mergeCell ref="X25:AC25"/>
    <mergeCell ref="X26:AC26"/>
    <mergeCell ref="W27:AC27"/>
    <mergeCell ref="X14:AC14"/>
  </mergeCells>
  <hyperlinks>
    <hyperlink ref="D4" location="Conclusion!A1" display="Click" xr:uid="{00000000-0004-0000-0200-000000000000}"/>
  </hyperlinks>
  <pageMargins left="0.7" right="0.7" top="0.78740157499999996" bottom="0.78740157499999996" header="0.3" footer="0.3"/>
  <pageSetup paperSize="9" scale="10" fitToHeight="0" orientation="portrait" horizontalDpi="1200" verticalDpi="1200" r:id="rId1"/>
  <ignoredErrors>
    <ignoredError sqref="AG21:AG24 AG6:AG13 AG15:AG20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/>
  <dimension ref="A1:W401"/>
  <sheetViews>
    <sheetView topLeftCell="A64" zoomScaleNormal="100" workbookViewId="0">
      <selection activeCell="J5" sqref="J5"/>
    </sheetView>
  </sheetViews>
  <sheetFormatPr defaultColWidth="11.44140625" defaultRowHeight="14.4"/>
  <sheetData>
    <row r="1" spans="1:2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W2" s="4"/>
    </row>
    <row r="3" spans="1:2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W3" s="4"/>
    </row>
    <row r="4" spans="1:2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R4" s="4"/>
      <c r="S4" s="4"/>
      <c r="T4" s="4"/>
      <c r="U4" s="4"/>
      <c r="V4" s="4"/>
      <c r="W4" s="4"/>
    </row>
    <row r="5" spans="1:23">
      <c r="A5" s="4"/>
      <c r="B5" s="4"/>
      <c r="C5" s="4"/>
      <c r="D5" s="4"/>
      <c r="E5" s="4"/>
      <c r="F5" s="4"/>
      <c r="G5" s="4"/>
      <c r="H5" s="4"/>
      <c r="I5" s="4"/>
      <c r="J5" s="59" t="s">
        <v>268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>
      <c r="A6" s="4"/>
      <c r="B6" s="4"/>
      <c r="C6" s="4"/>
      <c r="D6" s="4"/>
      <c r="E6" s="4"/>
      <c r="F6" s="4"/>
      <c r="G6" s="4"/>
      <c r="H6" s="4"/>
      <c r="I6" s="4"/>
      <c r="J6" s="58" t="s">
        <v>208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</sheetData>
  <hyperlinks>
    <hyperlink ref="J6" location="Conclusion!A1" display="Click" xr:uid="{00000000-0004-0000-0300-000000000000}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Conclusion</vt:lpstr>
      <vt:lpstr>Climbing Holds</vt:lpstr>
      <vt:lpstr>Macros</vt:lpstr>
      <vt:lpstr>AGB-Terms and Conditions</vt:lpstr>
      <vt:lpstr>Conclusion!Print_Area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Meiner</dc:creator>
  <cp:keywords/>
  <dc:description/>
  <cp:lastModifiedBy>Katherine Mills</cp:lastModifiedBy>
  <cp:revision/>
  <dcterms:created xsi:type="dcterms:W3CDTF">2019-06-04T15:05:37Z</dcterms:created>
  <dcterms:modified xsi:type="dcterms:W3CDTF">2022-12-26T19:12:55Z</dcterms:modified>
  <cp:category/>
  <cp:contentStatus/>
</cp:coreProperties>
</file>