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lectricity summer" sheetId="1" r:id="rId1"/>
    <sheet name="One week baseline" sheetId="3" r:id="rId2"/>
    <sheet name="My household usage 09-18" sheetId="4" r:id="rId3"/>
  </sheets>
  <calcPr calcId="124519"/>
</workbook>
</file>

<file path=xl/calcChain.xml><?xml version="1.0" encoding="utf-8"?>
<calcChain xmlns="http://schemas.openxmlformats.org/spreadsheetml/2006/main">
  <c r="B5" i="1"/>
  <c r="B3"/>
  <c r="D3" s="1"/>
  <c r="D5" s="1"/>
  <c r="D8"/>
  <c r="B23" i="4"/>
  <c r="C22" i="3"/>
  <c r="B14"/>
  <c r="B13"/>
  <c r="B12"/>
  <c r="D11" i="1"/>
  <c r="B16" i="3" l="1"/>
</calcChain>
</file>

<file path=xl/sharedStrings.xml><?xml version="1.0" encoding="utf-8"?>
<sst xmlns="http://schemas.openxmlformats.org/spreadsheetml/2006/main" count="38" uniqueCount="38">
  <si>
    <t>Emission Source</t>
  </si>
  <si>
    <t>Emissions (kg of CO2e)</t>
  </si>
  <si>
    <t>Amount (kWh)</t>
  </si>
  <si>
    <t>Emissions Factor (kgCO2e/kWh)</t>
  </si>
  <si>
    <t>Emission Factors</t>
  </si>
  <si>
    <t>Electricity used (peak)</t>
  </si>
  <si>
    <t>Electricity used (shoulder)</t>
  </si>
  <si>
    <t>Electricity used (off peak)</t>
  </si>
  <si>
    <t>Electricity (KWH)</t>
  </si>
  <si>
    <t>Electricity used in Week 19 baseline</t>
  </si>
  <si>
    <t>Electricity meter 13 January (Meter readout 4 / bill 1 / peak)</t>
  </si>
  <si>
    <t>Electricity meter 13 January (Meter readout 5 / bill 2 / shoulder)</t>
  </si>
  <si>
    <t>Electricity meter 13 January (Meter readout 6 / bill 3 / off peak)</t>
  </si>
  <si>
    <t>Electricity meter 20 January (Meter readout 4 / bill 1 / peak)</t>
  </si>
  <si>
    <t>Electricity meter 20 January (Meter readout 5 / bill 2 / shoulder)</t>
  </si>
  <si>
    <t>Electricity meter 20 January (Meter readout 6 / bill 3 / off peak)</t>
  </si>
  <si>
    <t>Water meter 13 January</t>
  </si>
  <si>
    <t>Water meter 20 January</t>
  </si>
  <si>
    <t>Water used in Week 19 baseline</t>
  </si>
  <si>
    <t xml:space="preserve">Water </t>
  </si>
  <si>
    <t>*Based on my meter readings 13.01.19 to 20.01.19</t>
  </si>
  <si>
    <t>Meter readings taken 13.01.19 and 20.01.19</t>
  </si>
  <si>
    <t xml:space="preserve">**Based on my average electricity usage over 12 weeks of summer from </t>
  </si>
  <si>
    <t>My household summer electricity usage (KWH)</t>
  </si>
  <si>
    <t>Billing date (applies to usage previous quarter)</t>
  </si>
  <si>
    <t>Notes</t>
  </si>
  <si>
    <t>NA</t>
  </si>
  <si>
    <t>This is the summer I was pregnant and had a newborn baby. Our usage went through the roof.</t>
  </si>
  <si>
    <t>Our usage is higher from 2015 onwards, as I spent most of the time working from home.</t>
  </si>
  <si>
    <t>Meter readings</t>
  </si>
  <si>
    <t>No data for this period due to billing error from ACTEW</t>
  </si>
  <si>
    <t>My household total if this average lasted 12 weeks of summer</t>
  </si>
  <si>
    <t>Average over past 3 years</t>
  </si>
  <si>
    <t>Average Australian household usage for summer for my postcode***</t>
  </si>
  <si>
    <t>Puchased electricity from the NSW / ACT grid', Table 41, National Greenhouse Accounts Factors combined EF for scope 2 asnd scope 3, latest estimate, published July 2018 at http://www.environment.gov.au/system/files/resources/80f603e7-175b-4f97-8a9b-2d207f46594a/files/national-greenhouse-accounts-factors-july-2018.pdf</t>
  </si>
  <si>
    <t>My household electricity usage for week ending 20.01.19*</t>
  </si>
  <si>
    <t>My actual household summer usage averaged over last 3 years**</t>
  </si>
  <si>
    <t>***A typical 3 bedroom household in my suburb in Canberra uses 1,292 KWH over summer according to https://www.energymadeeasy.gov.au/benchmark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</si>
</sst>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/>
    <xf numFmtId="0" fontId="1" fillId="0" borderId="0" xfId="0" applyFont="1"/>
    <xf numFmtId="0" fontId="5" fillId="0" borderId="0" xfId="0" applyFont="1"/>
    <xf numFmtId="17" fontId="5" fillId="0" borderId="0" xfId="0" quotePrefix="1" applyNumberFormat="1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2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0" xfId="0" applyFont="1" applyBorder="1"/>
    <xf numFmtId="0" fontId="3" fillId="0" borderId="1" xfId="0" applyFont="1" applyBorder="1" applyAlignment="1">
      <alignment wrapText="1"/>
    </xf>
    <xf numFmtId="15" fontId="1" fillId="0" borderId="1" xfId="0" applyNumberFormat="1" applyFont="1" applyBorder="1"/>
    <xf numFmtId="17" fontId="1" fillId="0" borderId="1" xfId="0" applyNumberFormat="1" applyFont="1" applyBorder="1"/>
    <xf numFmtId="1" fontId="1" fillId="0" borderId="1" xfId="0" applyNumberFormat="1" applyFont="1" applyBorder="1"/>
    <xf numFmtId="164" fontId="1" fillId="0" borderId="1" xfId="1" applyNumberFormat="1" applyFont="1" applyBorder="1"/>
    <xf numFmtId="1" fontId="4" fillId="0" borderId="1" xfId="0" applyNumberFormat="1" applyFont="1" applyBorder="1"/>
    <xf numFmtId="0" fontId="5" fillId="2" borderId="1" xfId="0" applyFont="1" applyFill="1" applyBorder="1"/>
    <xf numFmtId="0" fontId="1" fillId="2" borderId="1" xfId="0" applyFont="1" applyFill="1" applyBorder="1"/>
    <xf numFmtId="1" fontId="1" fillId="3" borderId="1" xfId="0" applyNumberFormat="1" applyFont="1" applyFill="1" applyBorder="1"/>
    <xf numFmtId="0" fontId="1" fillId="3" borderId="1" xfId="0" applyFont="1" applyFill="1" applyBorder="1"/>
    <xf numFmtId="164" fontId="1" fillId="3" borderId="1" xfId="1" applyNumberFormat="1" applyFont="1" applyFill="1" applyBorder="1"/>
    <xf numFmtId="0" fontId="1" fillId="4" borderId="1" xfId="0" applyFont="1" applyFill="1" applyBorder="1"/>
    <xf numFmtId="164" fontId="1" fillId="4" borderId="1" xfId="1" applyNumberFormat="1" applyFont="1" applyFill="1" applyBorder="1"/>
    <xf numFmtId="0" fontId="5" fillId="4" borderId="1" xfId="0" applyFont="1" applyFill="1" applyBorder="1"/>
    <xf numFmtId="164" fontId="5" fillId="2" borderId="1" xfId="1" applyNumberFormat="1" applyFont="1" applyFill="1" applyBorder="1"/>
    <xf numFmtId="164" fontId="1" fillId="2" borderId="1" xfId="1" applyNumberFormat="1" applyFont="1" applyFill="1" applyBorder="1"/>
    <xf numFmtId="164" fontId="5" fillId="0" borderId="1" xfId="1" applyNumberFormat="1" applyFont="1" applyBorder="1"/>
    <xf numFmtId="1" fontId="1" fillId="2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A37" sqref="A37"/>
    </sheetView>
  </sheetViews>
  <sheetFormatPr defaultRowHeight="15"/>
  <cols>
    <col min="1" max="1" width="74.5703125" customWidth="1"/>
    <col min="2" max="2" width="19.42578125" style="2" customWidth="1"/>
    <col min="3" max="3" width="34" style="2" customWidth="1"/>
    <col min="4" max="4" width="25.5703125" customWidth="1"/>
  </cols>
  <sheetData>
    <row r="1" spans="1:19">
      <c r="A1" s="10" t="s">
        <v>0</v>
      </c>
      <c r="B1" s="10" t="s">
        <v>2</v>
      </c>
      <c r="C1" s="10" t="s">
        <v>3</v>
      </c>
      <c r="D1" s="10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9"/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>
      <c r="A3" s="24" t="s">
        <v>35</v>
      </c>
      <c r="B3" s="24">
        <f>'One week baseline'!B16</f>
        <v>109</v>
      </c>
      <c r="C3" s="24">
        <v>0.92</v>
      </c>
      <c r="D3" s="34">
        <f>B3*C3</f>
        <v>100.28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5" customFormat="1">
      <c r="A4" s="23"/>
      <c r="B4" s="24"/>
      <c r="C4" s="24"/>
      <c r="D4" s="3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5" customFormat="1">
      <c r="A5" s="24" t="s">
        <v>31</v>
      </c>
      <c r="B5" s="24">
        <f>12*B3</f>
        <v>1308</v>
      </c>
      <c r="C5" s="24"/>
      <c r="D5" s="32">
        <f>D3*12</f>
        <v>1203.3600000000001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5" customFormat="1">
      <c r="A6" s="9"/>
      <c r="B6" s="9"/>
      <c r="C6" s="9"/>
      <c r="D6" s="3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>
      <c r="A7" s="12"/>
      <c r="B7" s="9"/>
      <c r="C7" s="9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>
      <c r="A8" s="26" t="s">
        <v>36</v>
      </c>
      <c r="B8" s="25">
        <v>1038</v>
      </c>
      <c r="C8" s="26">
        <v>0.92</v>
      </c>
      <c r="D8" s="27">
        <f>B8*C8</f>
        <v>954.96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>
      <c r="A9" s="9"/>
      <c r="B9" s="20"/>
      <c r="C9" s="9"/>
      <c r="D9" s="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9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0" t="s">
        <v>33</v>
      </c>
      <c r="B11" s="28">
        <v>1292</v>
      </c>
      <c r="C11" s="28">
        <v>0.92</v>
      </c>
      <c r="D11" s="29">
        <f>B11*C11</f>
        <v>1188.6400000000001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4" t="s">
        <v>4</v>
      </c>
    </row>
    <row r="16" spans="1:19">
      <c r="A16" s="8" t="s">
        <v>34</v>
      </c>
    </row>
    <row r="17" spans="1:1">
      <c r="A17" s="7"/>
    </row>
    <row r="18" spans="1:1" s="5" customFormat="1">
      <c r="A18" s="7"/>
    </row>
    <row r="19" spans="1:1">
      <c r="A19" s="6" t="s">
        <v>20</v>
      </c>
    </row>
    <row r="20" spans="1:1">
      <c r="A20" s="6" t="s">
        <v>22</v>
      </c>
    </row>
    <row r="21" spans="1:1">
      <c r="A21" s="6" t="s">
        <v>37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F7" sqref="F7"/>
    </sheetView>
  </sheetViews>
  <sheetFormatPr defaultRowHeight="15"/>
  <cols>
    <col min="1" max="1" width="60.140625" customWidth="1"/>
    <col min="2" max="2" width="22" customWidth="1"/>
  </cols>
  <sheetData>
    <row r="1" spans="1:3">
      <c r="A1" s="10" t="s">
        <v>29</v>
      </c>
      <c r="B1" s="13" t="s">
        <v>8</v>
      </c>
      <c r="C1" s="10" t="s">
        <v>19</v>
      </c>
    </row>
    <row r="2" spans="1:3">
      <c r="A2" s="9"/>
      <c r="B2" s="14"/>
      <c r="C2" s="9"/>
    </row>
    <row r="3" spans="1:3">
      <c r="A3" s="9"/>
      <c r="B3" s="14"/>
      <c r="C3" s="9"/>
    </row>
    <row r="4" spans="1:3">
      <c r="A4" s="9" t="s">
        <v>10</v>
      </c>
      <c r="B4" s="14">
        <v>13505</v>
      </c>
      <c r="C4" s="9"/>
    </row>
    <row r="5" spans="1:3">
      <c r="A5" s="9" t="s">
        <v>11</v>
      </c>
      <c r="B5" s="14">
        <v>18272</v>
      </c>
      <c r="C5" s="9"/>
    </row>
    <row r="6" spans="1:3">
      <c r="A6" s="9" t="s">
        <v>12</v>
      </c>
      <c r="B6" s="14">
        <v>8648</v>
      </c>
      <c r="C6" s="9"/>
    </row>
    <row r="7" spans="1:3">
      <c r="A7" s="12"/>
      <c r="B7" s="14"/>
      <c r="C7" s="9"/>
    </row>
    <row r="8" spans="1:3">
      <c r="A8" s="9" t="s">
        <v>13</v>
      </c>
      <c r="B8" s="35">
        <v>13533</v>
      </c>
      <c r="C8" s="9"/>
    </row>
    <row r="9" spans="1:3">
      <c r="A9" s="9" t="s">
        <v>14</v>
      </c>
      <c r="B9" s="35">
        <v>18325</v>
      </c>
      <c r="C9" s="9"/>
    </row>
    <row r="10" spans="1:3">
      <c r="A10" s="9" t="s">
        <v>15</v>
      </c>
      <c r="B10" s="35">
        <v>8676</v>
      </c>
      <c r="C10" s="9"/>
    </row>
    <row r="11" spans="1:3">
      <c r="A11" s="9"/>
      <c r="B11" s="14"/>
      <c r="C11" s="9"/>
    </row>
    <row r="12" spans="1:3">
      <c r="A12" s="9" t="s">
        <v>5</v>
      </c>
      <c r="B12" s="14">
        <f>B8-B4</f>
        <v>28</v>
      </c>
      <c r="C12" s="9"/>
    </row>
    <row r="13" spans="1:3">
      <c r="A13" s="9" t="s">
        <v>6</v>
      </c>
      <c r="B13" s="14">
        <f>B9-B5</f>
        <v>53</v>
      </c>
      <c r="C13" s="9"/>
    </row>
    <row r="14" spans="1:3">
      <c r="A14" s="9" t="s">
        <v>7</v>
      </c>
      <c r="B14" s="14">
        <f>B10-B6</f>
        <v>28</v>
      </c>
      <c r="C14" s="9"/>
    </row>
    <row r="15" spans="1:3">
      <c r="A15" s="9"/>
      <c r="B15" s="14"/>
      <c r="C15" s="9"/>
    </row>
    <row r="16" spans="1:3">
      <c r="A16" s="11" t="s">
        <v>9</v>
      </c>
      <c r="B16" s="15">
        <f>B12+B13+B14</f>
        <v>109</v>
      </c>
      <c r="C16" s="9"/>
    </row>
    <row r="17" spans="1:3">
      <c r="A17" s="9"/>
      <c r="B17" s="14"/>
      <c r="C17" s="9"/>
    </row>
    <row r="18" spans="1:3">
      <c r="A18" s="9"/>
      <c r="B18" s="14"/>
      <c r="C18" s="9"/>
    </row>
    <row r="19" spans="1:3">
      <c r="A19" s="9" t="s">
        <v>16</v>
      </c>
      <c r="B19" s="14"/>
      <c r="C19" s="9">
        <v>406764</v>
      </c>
    </row>
    <row r="20" spans="1:3">
      <c r="A20" s="9" t="s">
        <v>17</v>
      </c>
      <c r="B20" s="35"/>
      <c r="C20" s="36">
        <v>413711</v>
      </c>
    </row>
    <row r="21" spans="1:3">
      <c r="A21" s="9"/>
      <c r="B21" s="14"/>
      <c r="C21" s="9"/>
    </row>
    <row r="22" spans="1:3">
      <c r="A22" s="11" t="s">
        <v>18</v>
      </c>
      <c r="B22" s="14"/>
      <c r="C22" s="11">
        <f>C20-C19</f>
        <v>6947</v>
      </c>
    </row>
    <row r="23" spans="1:3">
      <c r="C23" s="16"/>
    </row>
    <row r="25" spans="1:3">
      <c r="A25" s="6" t="s">
        <v>21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42" sqref="A42"/>
    </sheetView>
  </sheetViews>
  <sheetFormatPr defaultRowHeight="15"/>
  <cols>
    <col min="1" max="1" width="49.42578125" customWidth="1"/>
    <col min="2" max="2" width="50" customWidth="1"/>
    <col min="3" max="3" width="92.5703125" customWidth="1"/>
  </cols>
  <sheetData>
    <row r="1" spans="1:16">
      <c r="A1" s="10" t="s">
        <v>24</v>
      </c>
      <c r="B1" s="17" t="s">
        <v>23</v>
      </c>
      <c r="C1" s="10" t="s">
        <v>25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9"/>
      <c r="B2" s="9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18">
        <v>39890</v>
      </c>
      <c r="B3" s="9">
        <v>640</v>
      </c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9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>
      <c r="A5" s="18">
        <v>40257</v>
      </c>
      <c r="B5" s="9">
        <v>830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5" customFormat="1">
      <c r="A6" s="9"/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8">
        <v>40628</v>
      </c>
      <c r="B7" s="9">
        <v>591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9"/>
      <c r="B8" s="9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18">
        <v>40985</v>
      </c>
      <c r="B9" s="9">
        <v>600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9"/>
      <c r="B10" s="9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18">
        <v>41354</v>
      </c>
      <c r="B11" s="9">
        <v>642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9"/>
      <c r="B12" s="9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18">
        <v>41712</v>
      </c>
      <c r="B13" s="9">
        <v>1215</v>
      </c>
      <c r="C13" s="9" t="s">
        <v>27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9"/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19">
        <v>42064</v>
      </c>
      <c r="B15" s="6" t="s">
        <v>26</v>
      </c>
      <c r="C15" s="9" t="s">
        <v>30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9"/>
      <c r="B16" s="9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18">
        <v>42458</v>
      </c>
      <c r="B17" s="9">
        <v>990</v>
      </c>
      <c r="C17" s="9" t="s">
        <v>28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9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18">
        <v>42821</v>
      </c>
      <c r="B19" s="9">
        <v>1045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9"/>
      <c r="B20" s="9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18">
        <v>43175</v>
      </c>
      <c r="B21" s="9">
        <v>1078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9"/>
      <c r="B22" s="9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11" t="s">
        <v>32</v>
      </c>
      <c r="B23" s="22">
        <f>AVERAGE(B17:B22)</f>
        <v>1037.6666666666667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 summer</vt:lpstr>
      <vt:lpstr>One week baseline</vt:lpstr>
      <vt:lpstr>My household usage 09-18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2019-01-21T05:32:24Z</dcterms:modified>
</cp:coreProperties>
</file>