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a2d6ada7eb2db83/GripZ UK/Brand stuff/Latest order forms GBP/"/>
    </mc:Choice>
  </mc:AlternateContent>
  <xr:revisionPtr revIDLastSave="54" documentId="11_05CEFC08E31C2BF81D7D29F112640FA4BC56F344" xr6:coauthVersionLast="47" xr6:coauthVersionMax="47" xr10:uidLastSave="{6931520E-7419-43B1-B4D0-A0A13D78F067}"/>
  <bookViews>
    <workbookView xWindow="-108" yWindow="-108" windowWidth="23256" windowHeight="12456" tabRatio="500" activeTab="6" xr2:uid="{00000000-000D-0000-FFFF-FFFF00000000}"/>
  </bookViews>
  <sheets>
    <sheet name="Order summary" sheetId="1" r:id="rId1"/>
    <sheet name="Dannolite" sheetId="2" state="hidden" r:id="rId2"/>
    <sheet name="PU holds" sheetId="3" r:id="rId3"/>
    <sheet name="PE holds" sheetId="4" r:id="rId4"/>
    <sheet name="Macros" sheetId="5" r:id="rId5"/>
    <sheet name="Hardware &amp; others" sheetId="6" r:id="rId6"/>
    <sheet name="Shipping" sheetId="7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30" i="6" l="1"/>
  <c r="H29" i="6"/>
  <c r="F29" i="6"/>
  <c r="H28" i="6"/>
  <c r="H30" i="6" s="1"/>
  <c r="F28" i="6"/>
  <c r="F30" i="6" s="1"/>
  <c r="T23" i="6"/>
  <c r="T22" i="6"/>
  <c r="S22" i="6"/>
  <c r="R22" i="6"/>
  <c r="T21" i="6"/>
  <c r="S21" i="6"/>
  <c r="R21" i="6"/>
  <c r="T20" i="6"/>
  <c r="S23" i="6" s="1"/>
  <c r="S20" i="6"/>
  <c r="R23" i="6" s="1"/>
  <c r="R20" i="6"/>
  <c r="Q23" i="6" s="1"/>
  <c r="J6" i="6"/>
  <c r="N6" i="6" s="1"/>
  <c r="N18" i="5"/>
  <c r="J18" i="5"/>
  <c r="H18" i="5"/>
  <c r="F18" i="5"/>
  <c r="O17" i="5"/>
  <c r="R17" i="5" s="1"/>
  <c r="E17" i="5"/>
  <c r="D17" i="5"/>
  <c r="C17" i="5"/>
  <c r="R16" i="5"/>
  <c r="O16" i="5"/>
  <c r="Q16" i="5" s="1"/>
  <c r="R15" i="5"/>
  <c r="P15" i="5"/>
  <c r="O15" i="5"/>
  <c r="Q15" i="5" s="1"/>
  <c r="R14" i="5"/>
  <c r="O14" i="5"/>
  <c r="Q14" i="5" s="1"/>
  <c r="R13" i="5"/>
  <c r="P13" i="5"/>
  <c r="O13" i="5"/>
  <c r="Q13" i="5" s="1"/>
  <c r="R12" i="5"/>
  <c r="O12" i="5"/>
  <c r="Q12" i="5" s="1"/>
  <c r="R10" i="5"/>
  <c r="P10" i="5"/>
  <c r="O10" i="5"/>
  <c r="Q10" i="5" s="1"/>
  <c r="E10" i="5"/>
  <c r="C10" i="5"/>
  <c r="I18" i="5" s="1"/>
  <c r="P9" i="5"/>
  <c r="O9" i="5"/>
  <c r="R9" i="5" s="1"/>
  <c r="R8" i="5"/>
  <c r="P8" i="5"/>
  <c r="O8" i="5"/>
  <c r="Q8" i="5" s="1"/>
  <c r="P7" i="5"/>
  <c r="O7" i="5"/>
  <c r="R7" i="5" s="1"/>
  <c r="R6" i="5"/>
  <c r="P6" i="5"/>
  <c r="O6" i="5"/>
  <c r="Q6" i="5" s="1"/>
  <c r="P5" i="5"/>
  <c r="O5" i="5"/>
  <c r="O18" i="5" s="1"/>
  <c r="N45" i="4"/>
  <c r="F45" i="4"/>
  <c r="V44" i="4"/>
  <c r="S44" i="4"/>
  <c r="U44" i="4" s="1"/>
  <c r="V43" i="4"/>
  <c r="U43" i="4"/>
  <c r="T43" i="4"/>
  <c r="S43" i="4"/>
  <c r="AD41" i="4"/>
  <c r="AC41" i="4"/>
  <c r="AB41" i="4"/>
  <c r="AA41" i="4"/>
  <c r="Z41" i="4"/>
  <c r="Y41" i="4"/>
  <c r="X41" i="4"/>
  <c r="W41" i="4"/>
  <c r="V41" i="4"/>
  <c r="S41" i="4"/>
  <c r="U41" i="4" s="1"/>
  <c r="D41" i="4"/>
  <c r="AD40" i="4"/>
  <c r="AC40" i="4"/>
  <c r="AB40" i="4"/>
  <c r="AA40" i="4"/>
  <c r="Z40" i="4"/>
  <c r="Y40" i="4"/>
  <c r="X40" i="4"/>
  <c r="W40" i="4"/>
  <c r="U40" i="4"/>
  <c r="S40" i="4"/>
  <c r="V40" i="4" s="1"/>
  <c r="S39" i="4"/>
  <c r="V39" i="4" s="1"/>
  <c r="U38" i="4"/>
  <c r="S38" i="4"/>
  <c r="V38" i="4" s="1"/>
  <c r="S37" i="4"/>
  <c r="V37" i="4" s="1"/>
  <c r="U36" i="4"/>
  <c r="S36" i="4"/>
  <c r="V36" i="4" s="1"/>
  <c r="S35" i="4"/>
  <c r="V35" i="4" s="1"/>
  <c r="U34" i="4"/>
  <c r="S34" i="4"/>
  <c r="V34" i="4" s="1"/>
  <c r="S33" i="4"/>
  <c r="V33" i="4" s="1"/>
  <c r="U32" i="4"/>
  <c r="S32" i="4"/>
  <c r="V32" i="4" s="1"/>
  <c r="S31" i="4"/>
  <c r="V31" i="4" s="1"/>
  <c r="U30" i="4"/>
  <c r="S30" i="4"/>
  <c r="V30" i="4" s="1"/>
  <c r="S29" i="4"/>
  <c r="V29" i="4" s="1"/>
  <c r="AD27" i="4"/>
  <c r="AC27" i="4"/>
  <c r="AB27" i="4"/>
  <c r="AA27" i="4"/>
  <c r="Z27" i="4"/>
  <c r="Y27" i="4"/>
  <c r="X27" i="4"/>
  <c r="W27" i="4"/>
  <c r="U27" i="4"/>
  <c r="S27" i="4"/>
  <c r="V27" i="4" s="1"/>
  <c r="D27" i="4"/>
  <c r="T26" i="4"/>
  <c r="S26" i="4"/>
  <c r="V26" i="4" s="1"/>
  <c r="V25" i="4"/>
  <c r="T25" i="4"/>
  <c r="S25" i="4"/>
  <c r="U25" i="4" s="1"/>
  <c r="T24" i="4"/>
  <c r="S24" i="4"/>
  <c r="V24" i="4" s="1"/>
  <c r="V23" i="4"/>
  <c r="T23" i="4"/>
  <c r="S23" i="4"/>
  <c r="U23" i="4" s="1"/>
  <c r="T22" i="4"/>
  <c r="S22" i="4"/>
  <c r="V22" i="4" s="1"/>
  <c r="V21" i="4"/>
  <c r="T21" i="4"/>
  <c r="S21" i="4"/>
  <c r="U21" i="4" s="1"/>
  <c r="T20" i="4"/>
  <c r="S20" i="4"/>
  <c r="V20" i="4" s="1"/>
  <c r="V19" i="4"/>
  <c r="T19" i="4"/>
  <c r="S19" i="4"/>
  <c r="U19" i="4" s="1"/>
  <c r="AD17" i="4"/>
  <c r="AC17" i="4"/>
  <c r="AB17" i="4"/>
  <c r="AA17" i="4"/>
  <c r="Z17" i="4"/>
  <c r="Y17" i="4"/>
  <c r="X17" i="4"/>
  <c r="W17" i="4"/>
  <c r="T17" i="4"/>
  <c r="S17" i="4"/>
  <c r="V17" i="4" s="1"/>
  <c r="D17" i="4"/>
  <c r="U16" i="4"/>
  <c r="T16" i="4"/>
  <c r="S16" i="4"/>
  <c r="V16" i="4" s="1"/>
  <c r="S15" i="4"/>
  <c r="T15" i="4" s="1"/>
  <c r="U14" i="4"/>
  <c r="T14" i="4"/>
  <c r="S14" i="4"/>
  <c r="V14" i="4" s="1"/>
  <c r="S13" i="4"/>
  <c r="T13" i="4" s="1"/>
  <c r="AD11" i="4"/>
  <c r="AC11" i="4"/>
  <c r="AB11" i="4"/>
  <c r="AA11" i="4"/>
  <c r="Z11" i="4"/>
  <c r="Y11" i="4"/>
  <c r="X11" i="4"/>
  <c r="W11" i="4"/>
  <c r="U11" i="4"/>
  <c r="S11" i="4"/>
  <c r="V11" i="4" s="1"/>
  <c r="D11" i="4"/>
  <c r="C11" i="4"/>
  <c r="O45" i="4" s="1"/>
  <c r="U10" i="4"/>
  <c r="S10" i="4"/>
  <c r="V10" i="4" s="1"/>
  <c r="S9" i="4"/>
  <c r="V9" i="4" s="1"/>
  <c r="U8" i="4"/>
  <c r="S8" i="4"/>
  <c r="V8" i="4" s="1"/>
  <c r="S7" i="4"/>
  <c r="V7" i="4" s="1"/>
  <c r="U6" i="4"/>
  <c r="S6" i="4"/>
  <c r="V6" i="4" s="1"/>
  <c r="S5" i="4"/>
  <c r="W45" i="4" s="1"/>
  <c r="I121" i="3"/>
  <c r="G121" i="3"/>
  <c r="AA120" i="3"/>
  <c r="Z120" i="3"/>
  <c r="Y120" i="3"/>
  <c r="AB120" i="3" s="1"/>
  <c r="F120" i="3"/>
  <c r="AB119" i="3"/>
  <c r="AA119" i="3"/>
  <c r="Z119" i="3"/>
  <c r="Y119" i="3"/>
  <c r="F119" i="3"/>
  <c r="AB118" i="3"/>
  <c r="Z118" i="3"/>
  <c r="Y118" i="3"/>
  <c r="AA118" i="3" s="1"/>
  <c r="F118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Z116" i="3"/>
  <c r="Y116" i="3"/>
  <c r="AA116" i="3" s="1"/>
  <c r="E116" i="3"/>
  <c r="F116" i="3" s="1"/>
  <c r="D116" i="3"/>
  <c r="C116" i="3"/>
  <c r="AB115" i="3"/>
  <c r="Z115" i="3"/>
  <c r="Y115" i="3"/>
  <c r="AA115" i="3" s="1"/>
  <c r="F115" i="3"/>
  <c r="AB114" i="3"/>
  <c r="Z114" i="3"/>
  <c r="Y114" i="3"/>
  <c r="AA114" i="3" s="1"/>
  <c r="F114" i="3"/>
  <c r="AB113" i="3"/>
  <c r="Z113" i="3"/>
  <c r="Y113" i="3"/>
  <c r="AA113" i="3" s="1"/>
  <c r="F113" i="3"/>
  <c r="AB112" i="3"/>
  <c r="AA112" i="3"/>
  <c r="Y112" i="3"/>
  <c r="Z112" i="3" s="1"/>
  <c r="F112" i="3"/>
  <c r="AB111" i="3"/>
  <c r="AA111" i="3"/>
  <c r="Y111" i="3"/>
  <c r="Z111" i="3" s="1"/>
  <c r="F111" i="3"/>
  <c r="Y110" i="3"/>
  <c r="F110" i="3"/>
  <c r="AA109" i="3"/>
  <c r="Z109" i="3"/>
  <c r="Y109" i="3"/>
  <c r="AB109" i="3" s="1"/>
  <c r="F109" i="3"/>
  <c r="AB108" i="3"/>
  <c r="AA108" i="3"/>
  <c r="Z108" i="3"/>
  <c r="Y108" i="3"/>
  <c r="F108" i="3"/>
  <c r="AB107" i="3"/>
  <c r="Z107" i="3"/>
  <c r="Y107" i="3"/>
  <c r="AA107" i="3" s="1"/>
  <c r="F107" i="3"/>
  <c r="AB106" i="3"/>
  <c r="Z106" i="3"/>
  <c r="Y106" i="3"/>
  <c r="AA106" i="3" s="1"/>
  <c r="Y105" i="3"/>
  <c r="F105" i="3"/>
  <c r="F104" i="3"/>
  <c r="AM103" i="3"/>
  <c r="AL103" i="3"/>
  <c r="AK103" i="3"/>
  <c r="AJ103" i="3"/>
  <c r="AI103" i="3"/>
  <c r="AH103" i="3"/>
  <c r="AG103" i="3"/>
  <c r="AF103" i="3"/>
  <c r="AE103" i="3"/>
  <c r="AD103" i="3"/>
  <c r="AC103" i="3"/>
  <c r="Y103" i="3"/>
  <c r="AA103" i="3" s="1"/>
  <c r="D103" i="3"/>
  <c r="C103" i="3"/>
  <c r="AB102" i="3"/>
  <c r="Z102" i="3"/>
  <c r="Y102" i="3"/>
  <c r="AA102" i="3" s="1"/>
  <c r="Y101" i="3"/>
  <c r="Z101" i="3" s="1"/>
  <c r="AB100" i="3"/>
  <c r="Z100" i="3"/>
  <c r="Y100" i="3"/>
  <c r="AA100" i="3" s="1"/>
  <c r="AB99" i="3"/>
  <c r="AA99" i="3"/>
  <c r="Y99" i="3"/>
  <c r="Z99" i="3" s="1"/>
  <c r="AB98" i="3"/>
  <c r="Z98" i="3"/>
  <c r="Y98" i="3"/>
  <c r="AA98" i="3" s="1"/>
  <c r="AB97" i="3"/>
  <c r="AA97" i="3"/>
  <c r="Y97" i="3"/>
  <c r="Z97" i="3" s="1"/>
  <c r="AB96" i="3"/>
  <c r="Z96" i="3"/>
  <c r="Y96" i="3"/>
  <c r="AA96" i="3" s="1"/>
  <c r="AB95" i="3"/>
  <c r="AA95" i="3"/>
  <c r="Y95" i="3"/>
  <c r="Z95" i="3" s="1"/>
  <c r="AB94" i="3"/>
  <c r="Z94" i="3"/>
  <c r="Y94" i="3"/>
  <c r="AA94" i="3" s="1"/>
  <c r="Y93" i="3"/>
  <c r="Z93" i="3" s="1"/>
  <c r="AB92" i="3"/>
  <c r="Z92" i="3"/>
  <c r="Y92" i="3"/>
  <c r="AA92" i="3" s="1"/>
  <c r="AB91" i="3"/>
  <c r="AA91" i="3"/>
  <c r="Y91" i="3"/>
  <c r="Z91" i="3" s="1"/>
  <c r="AB90" i="3"/>
  <c r="Z90" i="3"/>
  <c r="Y90" i="3"/>
  <c r="AA90" i="3" s="1"/>
  <c r="F89" i="3"/>
  <c r="AJ88" i="3"/>
  <c r="AG88" i="3"/>
  <c r="AF88" i="3"/>
  <c r="AE88" i="3"/>
  <c r="AC88" i="3"/>
  <c r="AB88" i="3"/>
  <c r="Y88" i="3"/>
  <c r="AA88" i="3" s="1"/>
  <c r="F88" i="3"/>
  <c r="E88" i="3"/>
  <c r="D88" i="3"/>
  <c r="C88" i="3"/>
  <c r="Z88" i="3" s="1"/>
  <c r="AM87" i="3"/>
  <c r="AM88" i="3" s="1"/>
  <c r="AL87" i="3"/>
  <c r="AL88" i="3" s="1"/>
  <c r="AK87" i="3"/>
  <c r="AK88" i="3" s="1"/>
  <c r="AJ87" i="3"/>
  <c r="AI87" i="3"/>
  <c r="AI88" i="3" s="1"/>
  <c r="AH87" i="3"/>
  <c r="AH88" i="3" s="1"/>
  <c r="AG87" i="3"/>
  <c r="AF87" i="3"/>
  <c r="AE87" i="3"/>
  <c r="AD87" i="3"/>
  <c r="AD88" i="3" s="1"/>
  <c r="AC87" i="3"/>
  <c r="AA87" i="3"/>
  <c r="Z87" i="3"/>
  <c r="Y87" i="3"/>
  <c r="F87" i="3"/>
  <c r="E87" i="3"/>
  <c r="AB87" i="3" s="1"/>
  <c r="D87" i="3"/>
  <c r="AB86" i="3"/>
  <c r="AA86" i="3"/>
  <c r="Z86" i="3"/>
  <c r="Y86" i="3"/>
  <c r="AA85" i="3"/>
  <c r="Z85" i="3"/>
  <c r="Y85" i="3"/>
  <c r="AB85" i="3" s="1"/>
  <c r="F85" i="3"/>
  <c r="AB84" i="3"/>
  <c r="AA84" i="3"/>
  <c r="Z84" i="3"/>
  <c r="Y84" i="3"/>
  <c r="F84" i="3"/>
  <c r="AB83" i="3"/>
  <c r="Z83" i="3"/>
  <c r="Y83" i="3"/>
  <c r="AA83" i="3" s="1"/>
  <c r="F83" i="3"/>
  <c r="AB82" i="3"/>
  <c r="Z82" i="3"/>
  <c r="Y82" i="3"/>
  <c r="AA82" i="3" s="1"/>
  <c r="F82" i="3"/>
  <c r="AB81" i="3"/>
  <c r="AA81" i="3"/>
  <c r="Z81" i="3"/>
  <c r="Y81" i="3"/>
  <c r="F81" i="3"/>
  <c r="Y80" i="3"/>
  <c r="Z80" i="3" s="1"/>
  <c r="AB79" i="3"/>
  <c r="AA79" i="3"/>
  <c r="Z79" i="3"/>
  <c r="Y79" i="3"/>
  <c r="F79" i="3"/>
  <c r="Y78" i="3"/>
  <c r="AA78" i="3" s="1"/>
  <c r="F78" i="3"/>
  <c r="AB77" i="3"/>
  <c r="Z77" i="3"/>
  <c r="Y77" i="3"/>
  <c r="AA77" i="3" s="1"/>
  <c r="F77" i="3"/>
  <c r="Z76" i="3"/>
  <c r="Y76" i="3"/>
  <c r="AB76" i="3" s="1"/>
  <c r="F76" i="3"/>
  <c r="Y75" i="3"/>
  <c r="Z75" i="3" s="1"/>
  <c r="F75" i="3"/>
  <c r="F74" i="3"/>
  <c r="AB73" i="3"/>
  <c r="Z73" i="3"/>
  <c r="Y73" i="3"/>
  <c r="F73" i="3"/>
  <c r="D73" i="3"/>
  <c r="C73" i="3"/>
  <c r="Y72" i="3"/>
  <c r="Z72" i="3" s="1"/>
  <c r="F72" i="3"/>
  <c r="AA71" i="3"/>
  <c r="Z71" i="3"/>
  <c r="Y71" i="3"/>
  <c r="AB71" i="3" s="1"/>
  <c r="F71" i="3"/>
  <c r="AA70" i="3"/>
  <c r="Z70" i="3"/>
  <c r="Y70" i="3"/>
  <c r="AB70" i="3" s="1"/>
  <c r="F70" i="3"/>
  <c r="F69" i="3"/>
  <c r="AM68" i="3"/>
  <c r="AK68" i="3"/>
  <c r="AI68" i="3"/>
  <c r="AH68" i="3"/>
  <c r="AG68" i="3"/>
  <c r="AF68" i="3"/>
  <c r="AE68" i="3"/>
  <c r="AD68" i="3"/>
  <c r="AC68" i="3"/>
  <c r="AB68" i="3"/>
  <c r="Y68" i="3"/>
  <c r="AA68" i="3" s="1"/>
  <c r="E68" i="3"/>
  <c r="C68" i="3"/>
  <c r="Z68" i="3" s="1"/>
  <c r="AB67" i="3"/>
  <c r="AA67" i="3"/>
  <c r="Z67" i="3"/>
  <c r="Y67" i="3"/>
  <c r="F67" i="3"/>
  <c r="Y66" i="3"/>
  <c r="AA66" i="3" s="1"/>
  <c r="F66" i="3"/>
  <c r="AB65" i="3"/>
  <c r="Z65" i="3"/>
  <c r="Y65" i="3"/>
  <c r="AA65" i="3" s="1"/>
  <c r="F65" i="3"/>
  <c r="Z64" i="3"/>
  <c r="Y64" i="3"/>
  <c r="AB64" i="3" s="1"/>
  <c r="F64" i="3"/>
  <c r="Y63" i="3"/>
  <c r="Z63" i="3" s="1"/>
  <c r="F63" i="3"/>
  <c r="AA62" i="3"/>
  <c r="Y62" i="3"/>
  <c r="Z62" i="3" s="1"/>
  <c r="F62" i="3"/>
  <c r="Y61" i="3"/>
  <c r="AB61" i="3" s="1"/>
  <c r="F61" i="3"/>
  <c r="AA60" i="3"/>
  <c r="Z60" i="3"/>
  <c r="Y60" i="3"/>
  <c r="AB60" i="3" s="1"/>
  <c r="F60" i="3"/>
  <c r="AB59" i="3"/>
  <c r="AA59" i="3"/>
  <c r="Z59" i="3"/>
  <c r="Y59" i="3"/>
  <c r="F59" i="3"/>
  <c r="F58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Y57" i="3"/>
  <c r="F57" i="3"/>
  <c r="E57" i="3"/>
  <c r="D57" i="3"/>
  <c r="AA57" i="3" s="1"/>
  <c r="C57" i="3"/>
  <c r="Y56" i="3"/>
  <c r="Z56" i="3" s="1"/>
  <c r="F56" i="3"/>
  <c r="Y55" i="3"/>
  <c r="AB55" i="3" s="1"/>
  <c r="F55" i="3"/>
  <c r="AA54" i="3"/>
  <c r="Z54" i="3"/>
  <c r="Y54" i="3"/>
  <c r="AB54" i="3" s="1"/>
  <c r="F54" i="3"/>
  <c r="AB53" i="3"/>
  <c r="AA53" i="3"/>
  <c r="Z53" i="3"/>
  <c r="Y53" i="3"/>
  <c r="F53" i="3"/>
  <c r="AB52" i="3"/>
  <c r="Z52" i="3"/>
  <c r="Y52" i="3"/>
  <c r="AA52" i="3" s="1"/>
  <c r="Y51" i="3"/>
  <c r="Z51" i="3" s="1"/>
  <c r="F51" i="3"/>
  <c r="Y50" i="3"/>
  <c r="AB50" i="3" s="1"/>
  <c r="F50" i="3"/>
  <c r="AA49" i="3"/>
  <c r="Z49" i="3"/>
  <c r="Y49" i="3"/>
  <c r="AB49" i="3" s="1"/>
  <c r="Y48" i="3"/>
  <c r="AA48" i="3" s="1"/>
  <c r="F48" i="3"/>
  <c r="Y47" i="3"/>
  <c r="Z47" i="3" s="1"/>
  <c r="F47" i="3"/>
  <c r="Y46" i="3"/>
  <c r="Z46" i="3" s="1"/>
  <c r="F46" i="3"/>
  <c r="Y45" i="3"/>
  <c r="AB45" i="3" s="1"/>
  <c r="F45" i="3"/>
  <c r="F44" i="3"/>
  <c r="AM43" i="3"/>
  <c r="AL43" i="3"/>
  <c r="AK43" i="3"/>
  <c r="AJ43" i="3"/>
  <c r="AI43" i="3"/>
  <c r="AH43" i="3"/>
  <c r="AG43" i="3"/>
  <c r="AF43" i="3"/>
  <c r="AE43" i="3"/>
  <c r="AD43" i="3"/>
  <c r="AC43" i="3"/>
  <c r="AA43" i="3"/>
  <c r="Z43" i="3"/>
  <c r="Y43" i="3"/>
  <c r="AB43" i="3" s="1"/>
  <c r="F43" i="3"/>
  <c r="AB42" i="3"/>
  <c r="AA42" i="3"/>
  <c r="Y42" i="3"/>
  <c r="Z42" i="3" s="1"/>
  <c r="F42" i="3"/>
  <c r="AB41" i="3"/>
  <c r="AA41" i="3"/>
  <c r="Y41" i="3"/>
  <c r="Z41" i="3" s="1"/>
  <c r="F41" i="3"/>
  <c r="AA40" i="3"/>
  <c r="Z40" i="3"/>
  <c r="Y40" i="3"/>
  <c r="AB40" i="3" s="1"/>
  <c r="F40" i="3"/>
  <c r="AA39" i="3"/>
  <c r="Z39" i="3"/>
  <c r="Y39" i="3"/>
  <c r="AB39" i="3" s="1"/>
  <c r="F39" i="3"/>
  <c r="AA37" i="3"/>
  <c r="Z37" i="3"/>
  <c r="Y37" i="3"/>
  <c r="E37" i="3"/>
  <c r="AB37" i="3" s="1"/>
  <c r="C37" i="3"/>
  <c r="AB36" i="3"/>
  <c r="AA36" i="3"/>
  <c r="Z36" i="3"/>
  <c r="Y36" i="3"/>
  <c r="F36" i="3"/>
  <c r="AB35" i="3"/>
  <c r="AA35" i="3"/>
  <c r="Y35" i="3"/>
  <c r="Z35" i="3" s="1"/>
  <c r="F35" i="3"/>
  <c r="AB34" i="3"/>
  <c r="AA34" i="3"/>
  <c r="Y34" i="3"/>
  <c r="Z34" i="3" s="1"/>
  <c r="F34" i="3"/>
  <c r="AA33" i="3"/>
  <c r="Z33" i="3"/>
  <c r="Y33" i="3"/>
  <c r="AB33" i="3" s="1"/>
  <c r="F33" i="3"/>
  <c r="AA32" i="3"/>
  <c r="Z32" i="3"/>
  <c r="Y32" i="3"/>
  <c r="AB32" i="3" s="1"/>
  <c r="F32" i="3"/>
  <c r="AB31" i="3"/>
  <c r="AA31" i="3"/>
  <c r="Z31" i="3"/>
  <c r="Y31" i="3"/>
  <c r="F31" i="3"/>
  <c r="AB30" i="3"/>
  <c r="Z30" i="3"/>
  <c r="Y30" i="3"/>
  <c r="AA30" i="3" s="1"/>
  <c r="F30" i="3"/>
  <c r="AB29" i="3"/>
  <c r="Z29" i="3"/>
  <c r="Y29" i="3"/>
  <c r="AA29" i="3" s="1"/>
  <c r="F29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Z27" i="3"/>
  <c r="Y27" i="3"/>
  <c r="F27" i="3"/>
  <c r="D27" i="3"/>
  <c r="C27" i="3"/>
  <c r="Y26" i="3"/>
  <c r="Z26" i="3" s="1"/>
  <c r="F26" i="3"/>
  <c r="AA25" i="3"/>
  <c r="Y25" i="3"/>
  <c r="AB25" i="3" s="1"/>
  <c r="F25" i="3"/>
  <c r="AA24" i="3"/>
  <c r="Z24" i="3"/>
  <c r="Y24" i="3"/>
  <c r="AB24" i="3" s="1"/>
  <c r="F24" i="3"/>
  <c r="AB23" i="3"/>
  <c r="AA23" i="3"/>
  <c r="Z23" i="3"/>
  <c r="Y23" i="3"/>
  <c r="F23" i="3"/>
  <c r="Y22" i="3"/>
  <c r="AA22" i="3" s="1"/>
  <c r="F22" i="3"/>
  <c r="Y21" i="3"/>
  <c r="AA21" i="3" s="1"/>
  <c r="F21" i="3"/>
  <c r="AA20" i="3"/>
  <c r="Z20" i="3"/>
  <c r="Y20" i="3"/>
  <c r="AB20" i="3" s="1"/>
  <c r="F20" i="3"/>
  <c r="AB19" i="3"/>
  <c r="AA19" i="3"/>
  <c r="Y19" i="3"/>
  <c r="Z19" i="3" s="1"/>
  <c r="AB18" i="3"/>
  <c r="AA18" i="3"/>
  <c r="Z18" i="3"/>
  <c r="Y18" i="3"/>
  <c r="F18" i="3"/>
  <c r="AB17" i="3"/>
  <c r="Z17" i="3"/>
  <c r="Y17" i="3"/>
  <c r="AA17" i="3" s="1"/>
  <c r="F17" i="3"/>
  <c r="AB16" i="3"/>
  <c r="Z16" i="3"/>
  <c r="Y16" i="3"/>
  <c r="AA16" i="3" s="1"/>
  <c r="F16" i="3"/>
  <c r="AB15" i="3"/>
  <c r="AA15" i="3"/>
  <c r="Z15" i="3"/>
  <c r="Y15" i="3"/>
  <c r="F15" i="3"/>
  <c r="AB14" i="3"/>
  <c r="AA14" i="3"/>
  <c r="Y14" i="3"/>
  <c r="Z14" i="3" s="1"/>
  <c r="F14" i="3"/>
  <c r="AB13" i="3"/>
  <c r="AA13" i="3"/>
  <c r="Y13" i="3"/>
  <c r="Z13" i="3" s="1"/>
  <c r="F13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Y11" i="3"/>
  <c r="F11" i="3"/>
  <c r="D11" i="3"/>
  <c r="C11" i="3"/>
  <c r="O121" i="3" s="1"/>
  <c r="N16" i="1" s="1"/>
  <c r="N19" i="1" s="1"/>
  <c r="AB10" i="3"/>
  <c r="AA10" i="3"/>
  <c r="Z10" i="3"/>
  <c r="Y10" i="3"/>
  <c r="Y9" i="3"/>
  <c r="Z9" i="3" s="1"/>
  <c r="AB8" i="3"/>
  <c r="AA8" i="3"/>
  <c r="Z8" i="3"/>
  <c r="Y8" i="3"/>
  <c r="AB7" i="3"/>
  <c r="AA7" i="3"/>
  <c r="Y7" i="3"/>
  <c r="Z7" i="3" s="1"/>
  <c r="AB6" i="3"/>
  <c r="AA6" i="3"/>
  <c r="Z6" i="3"/>
  <c r="Y6" i="3"/>
  <c r="AB5" i="3"/>
  <c r="AA5" i="3"/>
  <c r="Y5" i="3"/>
  <c r="H72" i="2"/>
  <c r="G72" i="2"/>
  <c r="U71" i="2"/>
  <c r="T71" i="2"/>
  <c r="R71" i="2"/>
  <c r="S71" i="2" s="1"/>
  <c r="U70" i="2"/>
  <c r="T70" i="2"/>
  <c r="S70" i="2"/>
  <c r="R70" i="2"/>
  <c r="U69" i="2"/>
  <c r="T69" i="2"/>
  <c r="R69" i="2"/>
  <c r="S69" i="2" s="1"/>
  <c r="AE67" i="2"/>
  <c r="AD67" i="2"/>
  <c r="AC67" i="2"/>
  <c r="AB67" i="2"/>
  <c r="AA67" i="2"/>
  <c r="Z67" i="2"/>
  <c r="Y67" i="2"/>
  <c r="X67" i="2"/>
  <c r="W67" i="2"/>
  <c r="V67" i="2"/>
  <c r="U67" i="2"/>
  <c r="S67" i="2"/>
  <c r="R67" i="2"/>
  <c r="C67" i="2"/>
  <c r="T67" i="2" s="1"/>
  <c r="B67" i="2"/>
  <c r="U66" i="2"/>
  <c r="T66" i="2"/>
  <c r="S66" i="2"/>
  <c r="R66" i="2"/>
  <c r="U65" i="2"/>
  <c r="T65" i="2"/>
  <c r="S65" i="2"/>
  <c r="R65" i="2"/>
  <c r="U64" i="2"/>
  <c r="T64" i="2"/>
  <c r="S64" i="2"/>
  <c r="R64" i="2"/>
  <c r="U63" i="2"/>
  <c r="T63" i="2"/>
  <c r="S63" i="2"/>
  <c r="R63" i="2"/>
  <c r="U62" i="2"/>
  <c r="T62" i="2"/>
  <c r="S62" i="2"/>
  <c r="R62" i="2"/>
  <c r="U61" i="2"/>
  <c r="T61" i="2"/>
  <c r="S61" i="2"/>
  <c r="R61" i="2"/>
  <c r="U60" i="2"/>
  <c r="T60" i="2"/>
  <c r="S60" i="2"/>
  <c r="R60" i="2"/>
  <c r="U59" i="2"/>
  <c r="T59" i="2"/>
  <c r="S59" i="2"/>
  <c r="R59" i="2"/>
  <c r="U58" i="2"/>
  <c r="T58" i="2"/>
  <c r="S58" i="2"/>
  <c r="R58" i="2"/>
  <c r="U57" i="2"/>
  <c r="T57" i="2"/>
  <c r="S57" i="2"/>
  <c r="R57" i="2"/>
  <c r="U56" i="2"/>
  <c r="T56" i="2"/>
  <c r="S56" i="2"/>
  <c r="R56" i="2"/>
  <c r="Y54" i="2"/>
  <c r="W54" i="2"/>
  <c r="V54" i="2"/>
  <c r="T54" i="2"/>
  <c r="R54" i="2"/>
  <c r="D54" i="2"/>
  <c r="U54" i="2" s="1"/>
  <c r="C54" i="2"/>
  <c r="B54" i="2"/>
  <c r="S54" i="2" s="1"/>
  <c r="AE53" i="2"/>
  <c r="AE54" i="2" s="1"/>
  <c r="AD53" i="2"/>
  <c r="AD54" i="2" s="1"/>
  <c r="AC53" i="2"/>
  <c r="AC54" i="2" s="1"/>
  <c r="AB53" i="2"/>
  <c r="AB54" i="2" s="1"/>
  <c r="AA53" i="2"/>
  <c r="AA54" i="2" s="1"/>
  <c r="Z53" i="2"/>
  <c r="Z54" i="2" s="1"/>
  <c r="Y53" i="2"/>
  <c r="X53" i="2"/>
  <c r="X54" i="2" s="1"/>
  <c r="W53" i="2"/>
  <c r="V53" i="2"/>
  <c r="R53" i="2"/>
  <c r="U53" i="2" s="1"/>
  <c r="D53" i="2"/>
  <c r="C53" i="2"/>
  <c r="T53" i="2" s="1"/>
  <c r="U52" i="2"/>
  <c r="T52" i="2"/>
  <c r="S52" i="2"/>
  <c r="R52" i="2"/>
  <c r="R51" i="2"/>
  <c r="S51" i="2" s="1"/>
  <c r="U50" i="2"/>
  <c r="R50" i="2"/>
  <c r="T50" i="2" s="1"/>
  <c r="R49" i="2"/>
  <c r="S49" i="2" s="1"/>
  <c r="U48" i="2"/>
  <c r="T48" i="2"/>
  <c r="S48" i="2"/>
  <c r="R48" i="2"/>
  <c r="U47" i="2"/>
  <c r="T47" i="2"/>
  <c r="R47" i="2"/>
  <c r="S47" i="2" s="1"/>
  <c r="U46" i="2"/>
  <c r="T46" i="2"/>
  <c r="S46" i="2"/>
  <c r="R46" i="2"/>
  <c r="U45" i="2"/>
  <c r="T45" i="2"/>
  <c r="R45" i="2"/>
  <c r="S45" i="2" s="1"/>
  <c r="T44" i="2"/>
  <c r="S44" i="2"/>
  <c r="R44" i="2"/>
  <c r="U44" i="2" s="1"/>
  <c r="R43" i="2"/>
  <c r="S43" i="2" s="1"/>
  <c r="R42" i="2"/>
  <c r="S42" i="2" s="1"/>
  <c r="U41" i="2"/>
  <c r="T41" i="2"/>
  <c r="R41" i="2"/>
  <c r="S41" i="2" s="1"/>
  <c r="R40" i="2"/>
  <c r="U40" i="2" s="1"/>
  <c r="U38" i="2"/>
  <c r="T38" i="2"/>
  <c r="R38" i="2"/>
  <c r="C38" i="2"/>
  <c r="B38" i="2"/>
  <c r="R37" i="2"/>
  <c r="AC72" i="2" s="1"/>
  <c r="T36" i="2"/>
  <c r="S36" i="2"/>
  <c r="R36" i="2"/>
  <c r="U36" i="2" s="1"/>
  <c r="R35" i="2"/>
  <c r="U35" i="2" s="1"/>
  <c r="AE33" i="2"/>
  <c r="AD33" i="2"/>
  <c r="AB33" i="2"/>
  <c r="AA33" i="2"/>
  <c r="Z33" i="2"/>
  <c r="Y33" i="2"/>
  <c r="X33" i="2"/>
  <c r="W33" i="2"/>
  <c r="V33" i="2"/>
  <c r="U33" i="2"/>
  <c r="R33" i="2"/>
  <c r="T33" i="2" s="1"/>
  <c r="B33" i="2"/>
  <c r="T32" i="2"/>
  <c r="S32" i="2"/>
  <c r="R32" i="2"/>
  <c r="U32" i="2" s="1"/>
  <c r="U31" i="2"/>
  <c r="T31" i="2"/>
  <c r="S31" i="2"/>
  <c r="R31" i="2"/>
  <c r="T30" i="2"/>
  <c r="S30" i="2"/>
  <c r="R30" i="2"/>
  <c r="U30" i="2" s="1"/>
  <c r="U29" i="2"/>
  <c r="T29" i="2"/>
  <c r="S29" i="2"/>
  <c r="R29" i="2"/>
  <c r="T28" i="2"/>
  <c r="S28" i="2"/>
  <c r="R28" i="2"/>
  <c r="U28" i="2" s="1"/>
  <c r="U27" i="2"/>
  <c r="T27" i="2"/>
  <c r="S27" i="2"/>
  <c r="R27" i="2"/>
  <c r="T26" i="2"/>
  <c r="S26" i="2"/>
  <c r="R26" i="2"/>
  <c r="U26" i="2" s="1"/>
  <c r="U25" i="2"/>
  <c r="T25" i="2"/>
  <c r="S25" i="2"/>
  <c r="R25" i="2"/>
  <c r="T24" i="2"/>
  <c r="S24" i="2"/>
  <c r="R24" i="2"/>
  <c r="U24" i="2" s="1"/>
  <c r="AE22" i="2"/>
  <c r="AD22" i="2"/>
  <c r="AC22" i="2"/>
  <c r="AB22" i="2"/>
  <c r="AA22" i="2"/>
  <c r="Z22" i="2"/>
  <c r="Y22" i="2"/>
  <c r="X22" i="2"/>
  <c r="W22" i="2"/>
  <c r="V22" i="2"/>
  <c r="R22" i="2"/>
  <c r="U22" i="2" s="1"/>
  <c r="C22" i="2"/>
  <c r="T22" i="2" s="1"/>
  <c r="B22" i="2"/>
  <c r="U21" i="2"/>
  <c r="T21" i="2"/>
  <c r="S21" i="2"/>
  <c r="R21" i="2"/>
  <c r="T20" i="2"/>
  <c r="S20" i="2"/>
  <c r="R20" i="2"/>
  <c r="U20" i="2" s="1"/>
  <c r="U19" i="2"/>
  <c r="T19" i="2"/>
  <c r="S19" i="2"/>
  <c r="R19" i="2"/>
  <c r="T18" i="2"/>
  <c r="S18" i="2"/>
  <c r="R18" i="2"/>
  <c r="U18" i="2" s="1"/>
  <c r="U17" i="2"/>
  <c r="T17" i="2"/>
  <c r="S17" i="2"/>
  <c r="R17" i="2"/>
  <c r="T16" i="2"/>
  <c r="S16" i="2"/>
  <c r="R16" i="2"/>
  <c r="U16" i="2" s="1"/>
  <c r="U15" i="2"/>
  <c r="T15" i="2"/>
  <c r="S15" i="2"/>
  <c r="R15" i="2"/>
  <c r="T14" i="2"/>
  <c r="S14" i="2"/>
  <c r="R14" i="2"/>
  <c r="U14" i="2" s="1"/>
  <c r="U13" i="2"/>
  <c r="T13" i="2"/>
  <c r="S13" i="2"/>
  <c r="R13" i="2"/>
  <c r="T12" i="2"/>
  <c r="S12" i="2"/>
  <c r="R12" i="2"/>
  <c r="U12" i="2" s="1"/>
  <c r="U11" i="2"/>
  <c r="T11" i="2"/>
  <c r="S11" i="2"/>
  <c r="R11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R8" i="2"/>
  <c r="U8" i="2" s="1"/>
  <c r="U7" i="2"/>
  <c r="T7" i="2"/>
  <c r="S7" i="2"/>
  <c r="R7" i="2"/>
  <c r="R6" i="2"/>
  <c r="U6" i="2" s="1"/>
  <c r="U5" i="2"/>
  <c r="T5" i="2"/>
  <c r="S5" i="2"/>
  <c r="R5" i="2"/>
  <c r="V72" i="2" s="1"/>
  <c r="E24" i="1"/>
  <c r="P23" i="1"/>
  <c r="E22" i="1"/>
  <c r="D22" i="1"/>
  <c r="C22" i="1"/>
  <c r="R20" i="1"/>
  <c r="K20" i="1"/>
  <c r="J20" i="1"/>
  <c r="I20" i="1"/>
  <c r="G20" i="1"/>
  <c r="B20" i="1"/>
  <c r="F19" i="1"/>
  <c r="O17" i="1"/>
  <c r="N17" i="1"/>
  <c r="F17" i="1"/>
  <c r="B10" i="1"/>
  <c r="L72" i="2" l="1"/>
  <c r="B72" i="2"/>
  <c r="Q72" i="2"/>
  <c r="I72" i="2"/>
  <c r="F72" i="2"/>
  <c r="P72" i="2"/>
  <c r="AA72" i="2"/>
  <c r="AB48" i="3"/>
  <c r="U121" i="3"/>
  <c r="T16" i="1" s="1"/>
  <c r="T19" i="1" s="1"/>
  <c r="M121" i="3"/>
  <c r="T121" i="3"/>
  <c r="S16" i="1" s="1"/>
  <c r="R121" i="3"/>
  <c r="J121" i="3"/>
  <c r="I16" i="1" s="1"/>
  <c r="X121" i="3"/>
  <c r="W16" i="1" s="1"/>
  <c r="W19" i="1" s="1"/>
  <c r="P121" i="3"/>
  <c r="O16" i="1" s="1"/>
  <c r="O19" i="1" s="1"/>
  <c r="H121" i="3"/>
  <c r="G16" i="1" s="1"/>
  <c r="Q121" i="3"/>
  <c r="P16" i="1" s="1"/>
  <c r="AA51" i="3"/>
  <c r="Z55" i="3"/>
  <c r="AB105" i="3"/>
  <c r="Z105" i="3"/>
  <c r="C121" i="3"/>
  <c r="S6" i="2"/>
  <c r="S8" i="2"/>
  <c r="S22" i="2"/>
  <c r="S72" i="2" s="1"/>
  <c r="S35" i="2"/>
  <c r="T37" i="2"/>
  <c r="S40" i="2"/>
  <c r="T42" i="2"/>
  <c r="T49" i="2"/>
  <c r="U51" i="2"/>
  <c r="S53" i="2"/>
  <c r="J72" i="2"/>
  <c r="AE72" i="2"/>
  <c r="O23" i="1" s="1"/>
  <c r="AA9" i="3"/>
  <c r="AA121" i="3" s="1"/>
  <c r="D16" i="1" s="1"/>
  <c r="AB22" i="3"/>
  <c r="AA26" i="3"/>
  <c r="AA45" i="3"/>
  <c r="AB47" i="3"/>
  <c r="AB51" i="3"/>
  <c r="AA55" i="3"/>
  <c r="AB62" i="3"/>
  <c r="AA64" i="3"/>
  <c r="Z66" i="3"/>
  <c r="AA72" i="3"/>
  <c r="AA76" i="3"/>
  <c r="Z78" i="3"/>
  <c r="AA80" i="3"/>
  <c r="AA93" i="3"/>
  <c r="AA101" i="3"/>
  <c r="Z103" i="3"/>
  <c r="AA105" i="3"/>
  <c r="V121" i="3"/>
  <c r="U16" i="1" s="1"/>
  <c r="U19" i="1" s="1"/>
  <c r="AD72" i="2"/>
  <c r="N23" i="1" s="1"/>
  <c r="Z22" i="3"/>
  <c r="F37" i="3"/>
  <c r="Z45" i="3"/>
  <c r="AA47" i="3"/>
  <c r="S121" i="3"/>
  <c r="R16" i="1" s="1"/>
  <c r="T6" i="2"/>
  <c r="T8" i="2"/>
  <c r="T35" i="2"/>
  <c r="U37" i="2"/>
  <c r="U72" i="2" s="1"/>
  <c r="T40" i="2"/>
  <c r="U42" i="2"/>
  <c r="U49" i="2"/>
  <c r="K72" i="2"/>
  <c r="AM121" i="3"/>
  <c r="AE121" i="3"/>
  <c r="AL121" i="3"/>
  <c r="AD121" i="3"/>
  <c r="AK121" i="3"/>
  <c r="AC121" i="3"/>
  <c r="F23" i="1" s="1"/>
  <c r="AJ121" i="3"/>
  <c r="AI121" i="3"/>
  <c r="AH121" i="3"/>
  <c r="Z5" i="3"/>
  <c r="AG121" i="3"/>
  <c r="AF121" i="3"/>
  <c r="AB9" i="3"/>
  <c r="Z11" i="3"/>
  <c r="AB26" i="3"/>
  <c r="Z57" i="3"/>
  <c r="AB66" i="3"/>
  <c r="AB72" i="3"/>
  <c r="AB78" i="3"/>
  <c r="AB80" i="3"/>
  <c r="AB93" i="3"/>
  <c r="AB101" i="3"/>
  <c r="AB103" i="3"/>
  <c r="W121" i="3"/>
  <c r="V16" i="1" s="1"/>
  <c r="V19" i="1" s="1"/>
  <c r="R72" i="2"/>
  <c r="AB110" i="3"/>
  <c r="Z110" i="3"/>
  <c r="K121" i="3"/>
  <c r="Y121" i="3"/>
  <c r="B16" i="1" s="1"/>
  <c r="S37" i="2"/>
  <c r="T51" i="2"/>
  <c r="W72" i="2"/>
  <c r="C23" i="1" s="1"/>
  <c r="AB72" i="2"/>
  <c r="Y72" i="2"/>
  <c r="I23" i="1" s="1"/>
  <c r="T72" i="2"/>
  <c r="S33" i="2"/>
  <c r="T43" i="2"/>
  <c r="S50" i="2"/>
  <c r="N72" i="2"/>
  <c r="X72" i="2"/>
  <c r="Z21" i="3"/>
  <c r="AA27" i="3"/>
  <c r="AA46" i="3"/>
  <c r="Z48" i="3"/>
  <c r="Z50" i="3"/>
  <c r="AA56" i="3"/>
  <c r="Z61" i="3"/>
  <c r="AA63" i="3"/>
  <c r="AA73" i="3"/>
  <c r="AA75" i="3"/>
  <c r="AA110" i="3"/>
  <c r="L121" i="3"/>
  <c r="K16" i="1" s="1"/>
  <c r="M72" i="2"/>
  <c r="S38" i="2"/>
  <c r="U43" i="2"/>
  <c r="E72" i="2"/>
  <c r="O72" i="2"/>
  <c r="Z72" i="2"/>
  <c r="AB21" i="3"/>
  <c r="Z25" i="3"/>
  <c r="AB46" i="3"/>
  <c r="AB121" i="3" s="1"/>
  <c r="E16" i="1" s="1"/>
  <c r="AA50" i="3"/>
  <c r="AB56" i="3"/>
  <c r="AA61" i="3"/>
  <c r="AB63" i="3"/>
  <c r="AB75" i="3"/>
  <c r="N121" i="3"/>
  <c r="M16" i="1" s="1"/>
  <c r="U13" i="4"/>
  <c r="U15" i="4"/>
  <c r="H45" i="4"/>
  <c r="H17" i="1" s="1"/>
  <c r="H19" i="1" s="1"/>
  <c r="P45" i="4"/>
  <c r="P17" i="1" s="1"/>
  <c r="X45" i="4"/>
  <c r="T5" i="4"/>
  <c r="T7" i="4"/>
  <c r="T9" i="4"/>
  <c r="V13" i="4"/>
  <c r="V15" i="4"/>
  <c r="U17" i="4"/>
  <c r="U20" i="4"/>
  <c r="U22" i="4"/>
  <c r="U24" i="4"/>
  <c r="U26" i="4"/>
  <c r="T29" i="4"/>
  <c r="T31" i="4"/>
  <c r="T33" i="4"/>
  <c r="T35" i="4"/>
  <c r="T37" i="4"/>
  <c r="T39" i="4"/>
  <c r="I45" i="4"/>
  <c r="I17" i="1" s="1"/>
  <c r="Q45" i="4"/>
  <c r="Q17" i="1" s="1"/>
  <c r="Q19" i="1" s="1"/>
  <c r="Y45" i="4"/>
  <c r="Q5" i="5"/>
  <c r="Q7" i="5"/>
  <c r="Q9" i="5"/>
  <c r="P17" i="5"/>
  <c r="K18" i="5"/>
  <c r="L20" i="1" s="1"/>
  <c r="U5" i="4"/>
  <c r="U7" i="4"/>
  <c r="U9" i="4"/>
  <c r="U29" i="4"/>
  <c r="U31" i="4"/>
  <c r="U33" i="4"/>
  <c r="U35" i="4"/>
  <c r="U37" i="4"/>
  <c r="U39" i="4"/>
  <c r="T41" i="4"/>
  <c r="T44" i="4"/>
  <c r="J45" i="4"/>
  <c r="J17" i="1" s="1"/>
  <c r="J19" i="1" s="1"/>
  <c r="R45" i="4"/>
  <c r="R17" i="1" s="1"/>
  <c r="Z45" i="4"/>
  <c r="R5" i="5"/>
  <c r="R18" i="5" s="1"/>
  <c r="E20" i="1" s="1"/>
  <c r="P12" i="5"/>
  <c r="P18" i="5" s="1"/>
  <c r="C20" i="1" s="1"/>
  <c r="P14" i="5"/>
  <c r="P16" i="5"/>
  <c r="Q17" i="5"/>
  <c r="L18" i="5"/>
  <c r="M20" i="1" s="1"/>
  <c r="L6" i="6"/>
  <c r="D24" i="1" s="1"/>
  <c r="V5" i="4"/>
  <c r="T11" i="4"/>
  <c r="K45" i="4"/>
  <c r="K17" i="1" s="1"/>
  <c r="S45" i="4"/>
  <c r="AA45" i="4"/>
  <c r="M18" i="5"/>
  <c r="S20" i="1" s="1"/>
  <c r="L45" i="4"/>
  <c r="L17" i="1" s="1"/>
  <c r="L19" i="1" s="1"/>
  <c r="AB45" i="4"/>
  <c r="T6" i="4"/>
  <c r="T8" i="4"/>
  <c r="T10" i="4"/>
  <c r="T27" i="4"/>
  <c r="T30" i="4"/>
  <c r="T32" i="4"/>
  <c r="T34" i="4"/>
  <c r="T36" i="4"/>
  <c r="T38" i="4"/>
  <c r="T40" i="4"/>
  <c r="C45" i="4"/>
  <c r="M45" i="4"/>
  <c r="M17" i="1" s="1"/>
  <c r="AC45" i="4"/>
  <c r="G18" i="5"/>
  <c r="H20" i="1" s="1"/>
  <c r="AD45" i="4"/>
  <c r="M23" i="1" s="1"/>
  <c r="G45" i="4"/>
  <c r="G17" i="1" s="1"/>
  <c r="Q18" i="5" l="1"/>
  <c r="D20" i="1" s="1"/>
  <c r="K19" i="1"/>
  <c r="B19" i="1"/>
  <c r="M19" i="1"/>
  <c r="P19" i="1"/>
  <c r="J23" i="1"/>
  <c r="G19" i="1"/>
  <c r="Z121" i="3"/>
  <c r="C16" i="1" s="1"/>
  <c r="K23" i="1"/>
  <c r="L23" i="1"/>
  <c r="D23" i="1"/>
  <c r="S17" i="1"/>
  <c r="S19" i="1" s="1"/>
  <c r="B17" i="1"/>
  <c r="H23" i="1"/>
  <c r="G23" i="1"/>
  <c r="E23" i="1" s="1"/>
  <c r="I19" i="1"/>
  <c r="U45" i="4"/>
  <c r="D17" i="1" s="1"/>
  <c r="D19" i="1" s="1"/>
  <c r="D25" i="1" s="1"/>
  <c r="T45" i="4"/>
  <c r="C17" i="1" s="1"/>
  <c r="V45" i="4"/>
  <c r="E17" i="1" s="1"/>
  <c r="E19" i="1" s="1"/>
  <c r="R19" i="1"/>
  <c r="E25" i="1" l="1"/>
  <c r="E29" i="1" s="1"/>
  <c r="C19" i="1"/>
</calcChain>
</file>

<file path=xl/sharedStrings.xml><?xml version="1.0" encoding="utf-8"?>
<sst xmlns="http://schemas.openxmlformats.org/spreadsheetml/2006/main" count="579" uniqueCount="299">
  <si>
    <t>Company/Name:</t>
  </si>
  <si>
    <t>EU VAT No.:</t>
  </si>
  <si>
    <t>Contact Name:</t>
  </si>
  <si>
    <t>GYM ORDER FORM</t>
  </si>
  <si>
    <t>Billing Address:</t>
  </si>
  <si>
    <t>Shipping Address:</t>
  </si>
  <si>
    <t>Contact: sales@kitkaclimbing.com</t>
  </si>
  <si>
    <t>tel.:</t>
  </si>
  <si>
    <t>www.kitkaclimbing.com</t>
  </si>
  <si>
    <t>e-mail:</t>
  </si>
  <si>
    <t>ADD BOLTS – cap head</t>
  </si>
  <si>
    <t>Please fill your order to the separate sheets found in tabs.</t>
  </si>
  <si>
    <t>Check stock levels:</t>
  </si>
  <si>
    <t>https://kitkaclimbing.com/stock-status/</t>
  </si>
  <si>
    <t>Ver. 2026-05 NEW PRICES</t>
  </si>
  <si>
    <t>Summary</t>
  </si>
  <si>
    <t>Hold &amp; bolt count</t>
  </si>
  <si>
    <t>Sets</t>
  </si>
  <si>
    <t>PCS</t>
  </si>
  <si>
    <t>Weight
 (kg)</t>
  </si>
  <si>
    <t>Price</t>
  </si>
  <si>
    <t>White</t>
  </si>
  <si>
    <t>YELLOW</t>
  </si>
  <si>
    <t>GREEN</t>
  </si>
  <si>
    <t>Red</t>
  </si>
  <si>
    <t>Orange</t>
  </si>
  <si>
    <t>BLUE</t>
  </si>
  <si>
    <t>Grey</t>
  </si>
  <si>
    <t>Black</t>
  </si>
  <si>
    <t>F. Orange</t>
  </si>
  <si>
    <t>F. Green</t>
  </si>
  <si>
    <t>F. Pink</t>
  </si>
  <si>
    <t>F. Yellow</t>
  </si>
  <si>
    <t>Signal Violet</t>
  </si>
  <si>
    <t>Mint</t>
  </si>
  <si>
    <t>US Orange</t>
  </si>
  <si>
    <t>US Green dark</t>
  </si>
  <si>
    <t>US Green light</t>
  </si>
  <si>
    <t>Pure White</t>
  </si>
  <si>
    <t>PU Dannomond</t>
  </si>
  <si>
    <t>x</t>
  </si>
  <si>
    <t>COLORS</t>
  </si>
  <si>
    <t>PE holds</t>
  </si>
  <si>
    <t>Traffic White RAL 9016</t>
  </si>
  <si>
    <t>ALL HOLDS</t>
  </si>
  <si>
    <t>Traffic Yellow RAL 1023</t>
  </si>
  <si>
    <t>Macros</t>
  </si>
  <si>
    <t>Required bolts</t>
  </si>
  <si>
    <t>Leaf Green RAL 6002</t>
  </si>
  <si>
    <t>Selected bolts</t>
  </si>
  <si>
    <t>Traffic Red RAL 3020</t>
  </si>
  <si>
    <t>Add required bolts</t>
  </si>
  <si>
    <t>Pastel Orange RAL 2003</t>
  </si>
  <si>
    <t>Others</t>
  </si>
  <si>
    <t>Sky Blue RAL 5015</t>
  </si>
  <si>
    <t>ALL</t>
  </si>
  <si>
    <t>Silver Grey RAL 7001</t>
  </si>
  <si>
    <t>Jet Black RAL 9005</t>
  </si>
  <si>
    <t xml:space="preserve"> </t>
  </si>
  <si>
    <t>F. Orange RAL 2005</t>
  </si>
  <si>
    <t>F. Green PANTONE 802C</t>
  </si>
  <si>
    <t>F. Pink PANTONE 806C</t>
  </si>
  <si>
    <t>F. Yellow RAL 1026</t>
  </si>
  <si>
    <t>Signal Violet RAL 4008</t>
  </si>
  <si>
    <t>Mint RAL 6027</t>
  </si>
  <si>
    <t>Pure White (PU)</t>
  </si>
  <si>
    <t>Bolt lenghts (mm)</t>
  </si>
  <si>
    <t>SET</t>
  </si>
  <si>
    <t>Holds</t>
  </si>
  <si>
    <t>Weight (kg)</t>
  </si>
  <si>
    <t>PRICE VAT 0 %</t>
  </si>
  <si>
    <t>Purple</t>
  </si>
  <si>
    <t>Total weight (kg)</t>
  </si>
  <si>
    <t>PRICE VAT 0%</t>
  </si>
  <si>
    <t>PU Dannolite</t>
  </si>
  <si>
    <t>GROOVY</t>
  </si>
  <si>
    <t>Groovy Edges - Medium</t>
  </si>
  <si>
    <t>Groovy Edges - Small</t>
  </si>
  <si>
    <t>Groovy Slopers -  Big</t>
  </si>
  <si>
    <t>Groovy Slopers - Medium</t>
  </si>
  <si>
    <t>Goovy Bundle</t>
  </si>
  <si>
    <t>GRANITE</t>
  </si>
  <si>
    <t>Granite Big Sticks</t>
  </si>
  <si>
    <t>Granite Edge</t>
  </si>
  <si>
    <t>Granite Edge - L</t>
  </si>
  <si>
    <t>Granite Feet - Micro</t>
  </si>
  <si>
    <t>Granite Feet - Mini</t>
  </si>
  <si>
    <t>Granite Incuts</t>
  </si>
  <si>
    <t>Granite Oversize - M</t>
  </si>
  <si>
    <t>Granite Pinch</t>
  </si>
  <si>
    <t>Granite Plates</t>
  </si>
  <si>
    <t>Granite Rocks</t>
  </si>
  <si>
    <t>Granite Oversize - S</t>
  </si>
  <si>
    <t>Granite Bundle</t>
  </si>
  <si>
    <t>HALF DOME</t>
  </si>
  <si>
    <t>Half Dome - Arcturas</t>
  </si>
  <si>
    <t>Half Dome - Artic Sea</t>
  </si>
  <si>
    <t>Half Dome - Big Chill</t>
  </si>
  <si>
    <t>Half Dome - Bushido</t>
  </si>
  <si>
    <t>Half Dome - Feet</t>
  </si>
  <si>
    <t>Half Dome - Jet Stream</t>
  </si>
  <si>
    <t>Half Dome - Repo Man</t>
  </si>
  <si>
    <t>Half Dome - Shadows</t>
  </si>
  <si>
    <t>Half Dome - Zenith</t>
  </si>
  <si>
    <t>Half Dome Bundle</t>
  </si>
  <si>
    <t>MARE</t>
  </si>
  <si>
    <t>Mare Rings - L</t>
  </si>
  <si>
    <t>Mare Rings - M</t>
  </si>
  <si>
    <t>Mare Rings - S</t>
  </si>
  <si>
    <t>Mare Rings Bundle</t>
  </si>
  <si>
    <t>SCANDINAVIA</t>
  </si>
  <si>
    <t>Scandi Ergo Jugs - MEGA</t>
  </si>
  <si>
    <t>Scandi Fat Pinches</t>
  </si>
  <si>
    <t>Scandi Feet - Mini</t>
  </si>
  <si>
    <t>Scandi Feet - Nano</t>
  </si>
  <si>
    <t>Scandi Feet - Nano 2</t>
  </si>
  <si>
    <t>Scandi Jugs - L</t>
  </si>
  <si>
    <t>Scandi Jugs - M</t>
  </si>
  <si>
    <t>Scandi Jugs - MEGA</t>
  </si>
  <si>
    <t>Scandi Pinches - L</t>
  </si>
  <si>
    <t>Scandi Pinches - M</t>
  </si>
  <si>
    <t>Scandi Round Edges</t>
  </si>
  <si>
    <t>Scandi Round</t>
  </si>
  <si>
    <t>Scandi Two Hand Jugs</t>
  </si>
  <si>
    <t>Scandinavia Bundle Easy</t>
  </si>
  <si>
    <t>Scandinavia Bundle All</t>
  </si>
  <si>
    <t>SPACE</t>
  </si>
  <si>
    <t>Space Blocks - Mega</t>
  </si>
  <si>
    <t>Space Blocks - L</t>
  </si>
  <si>
    <t>Space Blocks - XL</t>
  </si>
  <si>
    <t>Space Edges</t>
  </si>
  <si>
    <t>Space Feet - Nano</t>
  </si>
  <si>
    <t>Space Flat Heads</t>
  </si>
  <si>
    <t>Space Oversize - L</t>
  </si>
  <si>
    <t>Space Long Edges</t>
  </si>
  <si>
    <t>Space Oversize - M</t>
  </si>
  <si>
    <t>Space Oversize - S</t>
  </si>
  <si>
    <t>Space Short Edges</t>
  </si>
  <si>
    <t>Space Bundle</t>
  </si>
  <si>
    <t>SPECIALS</t>
  </si>
  <si>
    <t>Ice cubes</t>
  </si>
  <si>
    <t>Three Way - Big</t>
  </si>
  <si>
    <t xml:space="preserve">Valentine´s </t>
  </si>
  <si>
    <t>Number of holds</t>
  </si>
  <si>
    <t>Bolt lengths (mm)</t>
  </si>
  <si>
    <t>ID</t>
  </si>
  <si>
    <t>DISTRIBUTOR PRICE VAT 0%</t>
  </si>
  <si>
    <t>US Gren light</t>
  </si>
  <si>
    <t>PU DANNOMOND</t>
  </si>
  <si>
    <t>DIMPLE</t>
  </si>
  <si>
    <t>Dimple 2 Hand jugs</t>
  </si>
  <si>
    <t>Dimple Jugs M</t>
  </si>
  <si>
    <t>Dimple Feet</t>
  </si>
  <si>
    <t>Dimple Jugs L</t>
  </si>
  <si>
    <t>Dimple Jugs S</t>
  </si>
  <si>
    <t>Dimple Jugs XL</t>
  </si>
  <si>
    <t>Dimple Bundle</t>
  </si>
  <si>
    <t>FACETS</t>
  </si>
  <si>
    <t>Facets 001</t>
  </si>
  <si>
    <t>Facets 002</t>
  </si>
  <si>
    <t>Facets 003</t>
  </si>
  <si>
    <t>Facets 004</t>
  </si>
  <si>
    <t>Facets 005</t>
  </si>
  <si>
    <t>Facets 006</t>
  </si>
  <si>
    <t>Facets 007</t>
  </si>
  <si>
    <t>Facets 008</t>
  </si>
  <si>
    <t>Facets 009</t>
  </si>
  <si>
    <t>Facets 010</t>
  </si>
  <si>
    <t>Facets 011</t>
  </si>
  <si>
    <t>Facets 012</t>
  </si>
  <si>
    <t>Facets 013</t>
  </si>
  <si>
    <t>Facets 014</t>
  </si>
  <si>
    <t>Facets Bundle</t>
  </si>
  <si>
    <t>FINALLY PU ( NEW!!!)</t>
  </si>
  <si>
    <t>Finally 001</t>
  </si>
  <si>
    <t>Finally 002</t>
  </si>
  <si>
    <t>Finally 003</t>
  </si>
  <si>
    <t>Finally 004</t>
  </si>
  <si>
    <t>Finally 005</t>
  </si>
  <si>
    <t>Finally 006</t>
  </si>
  <si>
    <t>Finally 007</t>
  </si>
  <si>
    <t>Finally 008</t>
  </si>
  <si>
    <t>Finally Bundle</t>
  </si>
  <si>
    <t>Groovy Edges – Medium</t>
  </si>
  <si>
    <t>Groovy Slopers – Big</t>
  </si>
  <si>
    <t>Groovy Bundle</t>
  </si>
  <si>
    <t>Granite Feet Micro II</t>
  </si>
  <si>
    <t>Half Dome Arcturas</t>
  </si>
  <si>
    <t>Half Dome Arctic Sea</t>
  </si>
  <si>
    <t>Half Dome Big Chill</t>
  </si>
  <si>
    <t>Half Dome Bushido</t>
  </si>
  <si>
    <t>Half Dome Feet</t>
  </si>
  <si>
    <t>Half Dome Jet Stream</t>
  </si>
  <si>
    <t>Half Dome Repo Man</t>
  </si>
  <si>
    <t>Half Dome Shadows</t>
  </si>
  <si>
    <t>Half Dome Zenith</t>
  </si>
  <si>
    <t>Scandi Feet – Mini</t>
  </si>
  <si>
    <t>Scandi Jugs – L</t>
  </si>
  <si>
    <t>Scandi Bundle Easy</t>
  </si>
  <si>
    <t>Scandi Bundle All</t>
  </si>
  <si>
    <t>SLICKS</t>
  </si>
  <si>
    <t>Slicks 001</t>
  </si>
  <si>
    <t>Slicks 002</t>
  </si>
  <si>
    <t>Slicks 003</t>
  </si>
  <si>
    <t>Slicks 005</t>
  </si>
  <si>
    <t>Slicks 006</t>
  </si>
  <si>
    <t>Slicks 007</t>
  </si>
  <si>
    <t>Slicks 008</t>
  </si>
  <si>
    <t>Slicks 009</t>
  </si>
  <si>
    <t>Slicks 010</t>
  </si>
  <si>
    <t>Slicks 011</t>
  </si>
  <si>
    <t>Slicks 012</t>
  </si>
  <si>
    <t>Slicks 013</t>
  </si>
  <si>
    <t>Slicks 014</t>
  </si>
  <si>
    <t>Slicks Bundle</t>
  </si>
  <si>
    <t>Valentine´s</t>
  </si>
  <si>
    <t>PE Climbing holds</t>
  </si>
  <si>
    <t>Dimple 2 Hand Jugs</t>
  </si>
  <si>
    <t>Dimple bundle</t>
  </si>
  <si>
    <t>Weight
(kg)</t>
  </si>
  <si>
    <t>Macros – fiberglass</t>
  </si>
  <si>
    <t>FINALLY TEXTURE</t>
  </si>
  <si>
    <t>Finally MC 01</t>
  </si>
  <si>
    <t>Finally MC 02</t>
  </si>
  <si>
    <t>Finally MC 03</t>
  </si>
  <si>
    <t>Finally MC 04</t>
  </si>
  <si>
    <t>Finally MC 05</t>
  </si>
  <si>
    <t>Finally MC Bundle</t>
  </si>
  <si>
    <t>FINALLY DUAL</t>
  </si>
  <si>
    <t>Finally Dual 01</t>
  </si>
  <si>
    <t>Finally Dual 02</t>
  </si>
  <si>
    <t>Finally Dual 03</t>
  </si>
  <si>
    <t>Finally Dual 04</t>
  </si>
  <si>
    <t>Finally Dual 05</t>
  </si>
  <si>
    <t>Finally Dual Bundle</t>
  </si>
  <si>
    <t>Rolls</t>
  </si>
  <si>
    <t>Grip tapes</t>
  </si>
  <si>
    <t>Grip tape 18.3m</t>
  </si>
  <si>
    <t>Bolts - price list</t>
  </si>
  <si>
    <t>M10 Cap head bolts DIN 912</t>
  </si>
  <si>
    <t>M10 Countersunk bolt DIN 7991</t>
  </si>
  <si>
    <t>5 mm wood screw - philips head</t>
  </si>
  <si>
    <t>Weight (g/10mm)</t>
  </si>
  <si>
    <t>35 mm</t>
  </si>
  <si>
    <t>40 mm</t>
  </si>
  <si>
    <t>50 mm</t>
  </si>
  <si>
    <t>60 mm</t>
  </si>
  <si>
    <t>70 mm</t>
  </si>
  <si>
    <t>80 mm</t>
  </si>
  <si>
    <t>90 mm</t>
  </si>
  <si>
    <t>100 mm</t>
  </si>
  <si>
    <t>120 mm</t>
  </si>
  <si>
    <t>140 mm</t>
  </si>
  <si>
    <t>160 mm</t>
  </si>
  <si>
    <t>180 mm</t>
  </si>
  <si>
    <t>200 mm</t>
  </si>
  <si>
    <t>233 mm</t>
  </si>
  <si>
    <t>Pieces</t>
  </si>
  <si>
    <t>Bolts and screws</t>
  </si>
  <si>
    <t>Totals</t>
  </si>
  <si>
    <t>T-nuts</t>
  </si>
  <si>
    <t>T-nut 13mm</t>
  </si>
  <si>
    <t>Square plate nut</t>
  </si>
  <si>
    <t>Shipping cost</t>
  </si>
  <si>
    <t>Country</t>
  </si>
  <si>
    <t>0-25 kg</t>
  </si>
  <si>
    <t>25-55 kg</t>
  </si>
  <si>
    <t>55-80 kg</t>
  </si>
  <si>
    <t>plus 80 kg</t>
  </si>
  <si>
    <t>Germany</t>
  </si>
  <si>
    <t>Austria</t>
  </si>
  <si>
    <t>Belgium</t>
  </si>
  <si>
    <t>Croatia</t>
  </si>
  <si>
    <t>Czech Republic</t>
  </si>
  <si>
    <t>Denmark</t>
  </si>
  <si>
    <t>France</t>
  </si>
  <si>
    <t>Hungary</t>
  </si>
  <si>
    <t>Italy</t>
  </si>
  <si>
    <t>Luxembourg</t>
  </si>
  <si>
    <t>Netherlands</t>
  </si>
  <si>
    <t>Poland</t>
  </si>
  <si>
    <t>Slovakia</t>
  </si>
  <si>
    <t>Slovenia</t>
  </si>
  <si>
    <t>Spain</t>
  </si>
  <si>
    <t>UK</t>
  </si>
  <si>
    <t>Finland</t>
  </si>
  <si>
    <t>Estonia</t>
  </si>
  <si>
    <t>Ireland</t>
  </si>
  <si>
    <t>Latvia</t>
  </si>
  <si>
    <t>Lithuania</t>
  </si>
  <si>
    <t>Portugal</t>
  </si>
  <si>
    <t>Sweden</t>
  </si>
  <si>
    <t>TOTAL EXC. VAT</t>
  </si>
  <si>
    <t>PLEASE NOTE:  Prices are excluding VAT. Shipping and export/ import charges - FOC for orders over £250 exc. VAT</t>
  </si>
  <si>
    <t>Orders to: kate.gripz@gmail.com</t>
  </si>
  <si>
    <t>PRICE exc. VAT</t>
  </si>
  <si>
    <t>£70 + £0.30 per 1 kg (from 80 kg)</t>
  </si>
  <si>
    <t>£100 + £0.46 per 1 kg (from 80 kg)</t>
  </si>
  <si>
    <t xml:space="preserve"> £150 + £0.60  per 1 kg (from 80 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</si>
</sst>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[$$]#,##0.00;[Red]\-[$$]#,##0.00"/>
    <numFmt numFmtId="165" formatCode="0.0"/>
    <numFmt numFmtId="166" formatCode="#,##0.00\ [$€-1]"/>
    <numFmt numFmtId="167" formatCode="#,##0.00\ [$€-1];[Red]\-#,##0.00\ [$€-1]"/>
    <numFmt numFmtId="168" formatCode="#,##0\ [$€-1];[Red]\-#,##0\ [$€-1]"/>
    <numFmt numFmtId="169" formatCode="#,##0\ [$€-40C]"/>
    <numFmt numFmtId="170" formatCode="#,##0.00&quot; €&quot;"/>
    <numFmt numFmtId="171" formatCode="0.000"/>
    <numFmt numFmtId="172" formatCode="#,##0.00\ [$€-40B]"/>
    <numFmt numFmtId="175" formatCode="_-[$£-809]* #,##0.00_-;\-[$£-809]* #,##0.00_-;_-[$£-809]* &quot;-&quot;??_-;_-@_-"/>
  </numFmts>
  <fonts count="61">
    <font>
      <sz val="10"/>
      <name val="Arial"/>
      <family val="2"/>
      <charset val="1"/>
    </font>
    <font>
      <u/>
      <sz val="10"/>
      <name val="Arial Unicode MS"/>
      <family val="2"/>
      <charset val="1"/>
    </font>
    <font>
      <sz val="12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sz val="10"/>
      <color rgb="FFFFFFFF"/>
      <name val="Calibri"/>
      <family val="2"/>
      <charset val="1"/>
    </font>
    <font>
      <u/>
      <sz val="12"/>
      <color rgb="FF0000FF"/>
      <name val="Calibri"/>
      <family val="2"/>
      <charset val="1"/>
    </font>
    <font>
      <u/>
      <sz val="10"/>
      <color rgb="FF0000D4"/>
      <name val="Calibri"/>
      <family val="2"/>
      <charset val="1"/>
    </font>
    <font>
      <b/>
      <u/>
      <sz val="12"/>
      <color rgb="FFFFFFFF"/>
      <name val="Calibri"/>
      <charset val="1"/>
    </font>
    <font>
      <u/>
      <sz val="10"/>
      <color rgb="FFFFFFFF"/>
      <name val="Calibri"/>
      <charset val="1"/>
    </font>
    <font>
      <sz val="18"/>
      <color rgb="FF000000"/>
      <name val="Calibri"/>
      <charset val="1"/>
    </font>
    <font>
      <u/>
      <sz val="10"/>
      <color rgb="FF1F497D"/>
      <name val="Calibri"/>
      <charset val="1"/>
    </font>
    <font>
      <sz val="10"/>
      <color rgb="FFFFFFFF"/>
      <name val="Arial"/>
      <family val="2"/>
      <charset val="1"/>
    </font>
    <font>
      <sz val="22"/>
      <color rgb="FFFFFFFF"/>
      <name val="Arial"/>
      <family val="2"/>
      <charset val="1"/>
    </font>
    <font>
      <b/>
      <sz val="22"/>
      <color rgb="FFFFFFFF"/>
      <name val="Arial"/>
      <family val="2"/>
      <charset val="1"/>
    </font>
    <font>
      <sz val="22"/>
      <color rgb="FFFFFFFF"/>
      <name val="Calibri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FFFFFF"/>
      <name val="Arial"/>
      <family val="2"/>
      <charset val="1"/>
    </font>
    <font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22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0"/>
      <name val="Arial"/>
      <family val="2"/>
      <charset val="1"/>
    </font>
    <font>
      <sz val="12"/>
      <color rgb="FFFFFFFF"/>
      <name val="Arial"/>
      <family val="2"/>
      <charset val="1"/>
    </font>
    <font>
      <b/>
      <sz val="12"/>
      <name val="Arial"/>
      <family val="2"/>
      <charset val="1"/>
    </font>
    <font>
      <b/>
      <sz val="11"/>
      <name val="Arial"/>
      <family val="2"/>
      <charset val="1"/>
    </font>
    <font>
      <sz val="14"/>
      <color rgb="FF333333"/>
      <name val="Arial"/>
      <family val="2"/>
      <charset val="1"/>
    </font>
    <font>
      <sz val="14"/>
      <color rgb="FF333333"/>
      <name val="Helvetica Neue"/>
      <charset val="1"/>
    </font>
    <font>
      <b/>
      <sz val="12"/>
      <color rgb="FF000000"/>
      <name val="Calibri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charset val="1"/>
    </font>
    <font>
      <b/>
      <sz val="11"/>
      <color rgb="FF000080"/>
      <name val="Calibri"/>
      <charset val="1"/>
    </font>
    <font>
      <b/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2"/>
      <color rgb="FFFFFFFF"/>
      <name val="Calibri"/>
      <family val="2"/>
      <charset val="1"/>
    </font>
    <font>
      <b/>
      <sz val="18"/>
      <color rgb="FFFFFF00"/>
      <name val="Calibri"/>
      <charset val="1"/>
    </font>
    <font>
      <sz val="12"/>
      <color rgb="FFA6A6A6"/>
      <name val="Calibri"/>
      <charset val="1"/>
    </font>
    <font>
      <sz val="12"/>
      <color rgb="FF0000FF"/>
      <name val="Calibri"/>
      <charset val="1"/>
    </font>
    <font>
      <sz val="10"/>
      <name val="Calibri"/>
      <charset val="1"/>
    </font>
    <font>
      <b/>
      <sz val="12"/>
      <color rgb="FF0000FF"/>
      <name val="Calibri"/>
      <charset val="1"/>
    </font>
    <font>
      <sz val="12"/>
      <color rgb="FF000090"/>
      <name val="Calibri"/>
      <charset val="1"/>
    </font>
    <font>
      <b/>
      <sz val="12"/>
      <color rgb="FF000090"/>
      <name val="Calibri"/>
      <charset val="1"/>
    </font>
    <font>
      <b/>
      <sz val="10"/>
      <name val="Calibri"/>
      <charset val="1"/>
    </font>
    <font>
      <sz val="10"/>
      <name val="Calibri"/>
      <family val="2"/>
      <charset val="1"/>
    </font>
    <font>
      <b/>
      <sz val="11"/>
      <color rgb="FF000080"/>
      <name val="Arial"/>
      <family val="2"/>
      <charset val="1"/>
    </font>
    <font>
      <b/>
      <sz val="18"/>
      <color rgb="FFFFFF00"/>
      <name val="Calibri"/>
      <family val="2"/>
      <charset val="1"/>
    </font>
    <font>
      <sz val="12"/>
      <color rgb="FFFFFFFF"/>
      <name val="Calibri"/>
      <charset val="1"/>
    </font>
    <font>
      <sz val="10"/>
      <color rgb="FF000000"/>
      <name val="Calibri"/>
      <charset val="1"/>
    </font>
    <font>
      <b/>
      <sz val="11"/>
      <color rgb="FF000000"/>
      <name val="Calibri"/>
      <charset val="1"/>
    </font>
    <font>
      <b/>
      <sz val="16"/>
      <color rgb="FFFFFF00"/>
      <name val="Calibri"/>
      <charset val="1"/>
    </font>
    <font>
      <b/>
      <sz val="10"/>
      <name val="Calibri"/>
      <family val="2"/>
      <charset val="1"/>
    </font>
    <font>
      <b/>
      <sz val="12"/>
      <color rgb="FFFFFFFF"/>
      <name val="Calibri"/>
      <charset val="1"/>
    </font>
    <font>
      <sz val="22"/>
      <color rgb="FF000000"/>
      <name val="Calibri"/>
      <charset val="1"/>
    </font>
    <font>
      <b/>
      <sz val="22"/>
      <color rgb="FF000000"/>
      <name val="Calibri"/>
      <charset val="1"/>
    </font>
    <font>
      <b/>
      <sz val="12"/>
      <color rgb="FF000000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4F81BD"/>
        <bgColor rgb="FF808080"/>
      </patternFill>
    </fill>
    <fill>
      <patternFill patternType="solid">
        <fgColor rgb="FFFFFFFF"/>
        <bgColor rgb="FFF2F2F2"/>
      </patternFill>
    </fill>
    <fill>
      <patternFill patternType="solid">
        <fgColor rgb="FF000000"/>
        <bgColor rgb="FF000080"/>
      </patternFill>
    </fill>
    <fill>
      <patternFill patternType="solid">
        <fgColor rgb="FF999999"/>
        <bgColor rgb="FF969696"/>
      </patternFill>
    </fill>
    <fill>
      <patternFill patternType="solid">
        <fgColor rgb="FFFFFF00"/>
        <bgColor rgb="FFFCF305"/>
      </patternFill>
    </fill>
    <fill>
      <patternFill patternType="solid">
        <fgColor rgb="FF008000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FF6600"/>
        <bgColor rgb="FFFF9900"/>
      </patternFill>
    </fill>
    <fill>
      <patternFill patternType="solid">
        <fgColor rgb="FF3366FF"/>
        <bgColor rgb="FF4F81BD"/>
      </patternFill>
    </fill>
    <fill>
      <patternFill patternType="solid">
        <fgColor rgb="FF808080"/>
        <bgColor rgb="FF969696"/>
      </patternFill>
    </fill>
    <fill>
      <patternFill patternType="solid">
        <fgColor rgb="FF00FF00"/>
        <bgColor rgb="FF1FB714"/>
      </patternFill>
    </fill>
    <fill>
      <patternFill patternType="solid">
        <fgColor rgb="FFFF00FF"/>
        <bgColor rgb="FFFF00FF"/>
      </patternFill>
    </fill>
    <fill>
      <patternFill patternType="solid">
        <fgColor rgb="FFCC99FF"/>
        <bgColor rgb="FFFF99CC"/>
      </patternFill>
    </fill>
    <fill>
      <patternFill patternType="solid">
        <fgColor rgb="FF00CCCC"/>
        <bgColor rgb="FF33CCCC"/>
      </patternFill>
    </fill>
    <fill>
      <patternFill patternType="solid">
        <fgColor rgb="FF9BBB59"/>
        <bgColor rgb="FFA6A6A6"/>
      </patternFill>
    </fill>
    <fill>
      <patternFill patternType="solid">
        <fgColor rgb="FFF2F2F2"/>
        <bgColor rgb="FFEEEEEE"/>
      </patternFill>
    </fill>
    <fill>
      <patternFill patternType="solid">
        <fgColor rgb="FFEEEEEE"/>
        <bgColor rgb="FFF2F2F2"/>
      </patternFill>
    </fill>
    <fill>
      <patternFill patternType="solid">
        <fgColor rgb="FF604A7B"/>
        <bgColor rgb="FF404040"/>
      </patternFill>
    </fill>
    <fill>
      <patternFill patternType="solid">
        <fgColor rgb="FFCCCCCC"/>
        <bgColor rgb="FFC0C0C0"/>
      </patternFill>
    </fill>
    <fill>
      <patternFill patternType="solid">
        <fgColor rgb="FF000090"/>
        <bgColor rgb="FF000080"/>
      </patternFill>
    </fill>
    <fill>
      <patternFill patternType="solid">
        <fgColor rgb="FF404040"/>
        <bgColor rgb="FF333333"/>
      </patternFill>
    </fill>
    <fill>
      <patternFill patternType="solid">
        <fgColor rgb="FFA6A6A6"/>
        <bgColor rgb="FF999999"/>
      </patternFill>
    </fill>
    <fill>
      <patternFill patternType="solid">
        <fgColor rgb="FFCCFFCC"/>
        <bgColor rgb="FFCFE7F5"/>
      </patternFill>
    </fill>
    <fill>
      <patternFill patternType="solid">
        <fgColor rgb="FFFFFF99"/>
        <bgColor rgb="FFF2F2F2"/>
      </patternFill>
    </fill>
    <fill>
      <patternFill patternType="solid">
        <fgColor rgb="FFFCF305"/>
        <bgColor rgb="FFFFFF00"/>
      </patternFill>
    </fill>
    <fill>
      <patternFill patternType="solid">
        <fgColor rgb="FF1FB714"/>
        <bgColor rgb="FF008000"/>
      </patternFill>
    </fill>
    <fill>
      <patternFill patternType="solid">
        <fgColor rgb="FF3333FF"/>
        <bgColor rgb="FF333399"/>
      </patternFill>
    </fill>
    <fill>
      <patternFill patternType="solid">
        <fgColor rgb="FF333333"/>
        <bgColor rgb="FF404040"/>
      </patternFill>
    </fill>
    <fill>
      <patternFill patternType="solid">
        <fgColor rgb="FFCFE7F5"/>
        <bgColor rgb="FFEEEEEE"/>
      </patternFill>
    </fill>
    <fill>
      <patternFill patternType="solid">
        <fgColor rgb="FF17375E"/>
        <bgColor rgb="FF193769"/>
      </patternFill>
    </fill>
    <fill>
      <patternFill patternType="solid">
        <fgColor rgb="FF969696"/>
        <bgColor rgb="FF999999"/>
      </patternFill>
    </fill>
    <fill>
      <patternFill patternType="solid">
        <fgColor rgb="FFC0C0C0"/>
        <bgColor rgb="FFCCCCCC"/>
      </patternFill>
    </fill>
    <fill>
      <patternFill patternType="solid">
        <fgColor rgb="FF333399"/>
        <bgColor rgb="FF193769"/>
      </patternFill>
    </fill>
    <fill>
      <patternFill patternType="solid">
        <fgColor rgb="FF193769"/>
        <bgColor rgb="FF17375E"/>
      </patternFill>
    </fill>
    <fill>
      <patternFill patternType="solid">
        <fgColor rgb="FF99CC00"/>
        <bgColor rgb="FF9BBB59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ck">
        <color auto="1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ck">
        <color auto="1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 style="hair">
        <color auto="1"/>
      </left>
      <right/>
      <top style="thin">
        <color rgb="FFC0C0C0"/>
      </top>
      <bottom style="thin">
        <color rgb="FFC0C0C0"/>
      </bottom>
      <diagonal/>
    </border>
    <border>
      <left style="hair">
        <color auto="1"/>
      </left>
      <right/>
      <top/>
      <bottom style="thin">
        <color rgb="FFC0C0C0"/>
      </bottom>
      <diagonal/>
    </border>
    <border>
      <left style="thick">
        <color auto="1"/>
      </left>
      <right/>
      <top style="thin">
        <color rgb="FFC0C0C0"/>
      </top>
      <bottom style="thick">
        <color auto="1"/>
      </bottom>
      <diagonal/>
    </border>
    <border>
      <left/>
      <right/>
      <top style="thin">
        <color rgb="FFC0C0C0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rgb="FFC0C0C0"/>
      </bottom>
      <diagonal/>
    </border>
    <border>
      <left/>
      <right style="thin">
        <color auto="1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 style="thin">
        <color rgb="FFC0C0C0"/>
      </top>
      <bottom/>
      <diagonal/>
    </border>
    <border>
      <left/>
      <right/>
      <top style="thin">
        <color rgb="FFC0C0C0"/>
      </top>
      <bottom style="thin">
        <color auto="1"/>
      </bottom>
      <diagonal/>
    </border>
    <border>
      <left/>
      <right style="thin">
        <color auto="1"/>
      </right>
      <top style="thin">
        <color rgb="FFC0C0C0"/>
      </top>
      <bottom style="thin">
        <color auto="1"/>
      </bottom>
      <diagonal/>
    </border>
    <border>
      <left style="thick">
        <color auto="1"/>
      </left>
      <right/>
      <top style="thin">
        <color rgb="FFC0C0C0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n">
        <color rgb="FFC0C0C0"/>
      </top>
      <bottom style="thin">
        <color rgb="FFC0C0C0"/>
      </bottom>
      <diagonal/>
    </border>
    <border>
      <left/>
      <right style="thick">
        <color auto="1"/>
      </right>
      <top style="thin">
        <color rgb="FFC0C0C0"/>
      </top>
      <bottom style="thick">
        <color auto="1"/>
      </bottom>
      <diagonal/>
    </border>
    <border>
      <left/>
      <right style="thick">
        <color auto="1"/>
      </right>
      <top/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7" fillId="0" borderId="0" applyBorder="0" applyProtection="0"/>
    <xf numFmtId="164" fontId="1" fillId="0" borderId="0" applyBorder="0" applyProtection="0"/>
    <xf numFmtId="0" fontId="38" fillId="2" borderId="0" applyBorder="0" applyProtection="0"/>
  </cellStyleXfs>
  <cellXfs count="799">
    <xf numFmtId="0" fontId="0" fillId="0" borderId="0" xfId="0"/>
    <xf numFmtId="167" fontId="0" fillId="3" borderId="0" xfId="0" applyNumberFormat="1" applyFill="1" applyAlignment="1" applyProtection="1">
      <alignment horizontal="center"/>
      <protection hidden="1"/>
    </xf>
    <xf numFmtId="0" fontId="0" fillId="3" borderId="0" xfId="0" applyFill="1" applyAlignment="1" applyProtection="1">
      <alignment horizontal="left"/>
      <protection hidden="1"/>
    </xf>
    <xf numFmtId="0" fontId="20" fillId="20" borderId="13" xfId="0" applyFont="1" applyFill="1" applyBorder="1" applyAlignment="1" applyProtection="1">
      <alignment horizontal="left"/>
      <protection hidden="1"/>
    </xf>
    <xf numFmtId="1" fontId="24" fillId="4" borderId="12" xfId="0" applyNumberFormat="1" applyFont="1" applyFill="1" applyBorder="1" applyAlignment="1" applyProtection="1">
      <alignment horizontal="center"/>
      <protection hidden="1"/>
    </xf>
    <xf numFmtId="0" fontId="15" fillId="4" borderId="0" xfId="0" applyFont="1" applyFill="1" applyAlignment="1" applyProtection="1">
      <alignment horizontal="left"/>
      <protection hidden="1"/>
    </xf>
    <xf numFmtId="0" fontId="9" fillId="3" borderId="0" xfId="1" applyFont="1" applyFill="1" applyBorder="1" applyAlignment="1" applyProtection="1">
      <alignment horizontal="center" vertical="center" wrapText="1"/>
      <protection hidden="1"/>
    </xf>
    <xf numFmtId="49" fontId="2" fillId="3" borderId="3" xfId="0" applyNumberFormat="1" applyFont="1" applyFill="1" applyBorder="1" applyAlignment="1" applyProtection="1">
      <alignment horizontal="left"/>
      <protection locked="0"/>
    </xf>
    <xf numFmtId="49" fontId="2" fillId="3" borderId="2" xfId="0" applyNumberFormat="1" applyFont="1" applyFill="1" applyBorder="1" applyAlignment="1" applyProtection="1">
      <alignment horizontal="left" wrapText="1"/>
      <protection locked="0"/>
    </xf>
    <xf numFmtId="0" fontId="5" fillId="3" borderId="0" xfId="0" applyFont="1" applyFill="1" applyProtection="1">
      <protection hidden="1"/>
    </xf>
    <xf numFmtId="49" fontId="2" fillId="3" borderId="2" xfId="0" applyNumberFormat="1" applyFont="1" applyFill="1" applyBorder="1" applyAlignment="1" applyProtection="1">
      <alignment horizontal="left"/>
      <protection locked="0"/>
    </xf>
    <xf numFmtId="0" fontId="4" fillId="3" borderId="0" xfId="0" applyFont="1" applyFill="1" applyAlignment="1" applyProtection="1">
      <alignment horizontal="right" vertical="top"/>
      <protection hidden="1"/>
    </xf>
    <xf numFmtId="0" fontId="0" fillId="3" borderId="1" xfId="0" applyFill="1" applyBorder="1" applyAlignment="1" applyProtection="1">
      <alignment horizontal="left"/>
      <protection locked="0"/>
    </xf>
    <xf numFmtId="0" fontId="3" fillId="3" borderId="0" xfId="0" applyFont="1" applyFill="1" applyAlignment="1" applyProtection="1">
      <alignment horizontal="right" vertical="top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2" fillId="3" borderId="0" xfId="0" applyFont="1" applyFill="1" applyProtection="1"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0" fillId="3" borderId="0" xfId="0" applyFill="1" applyProtection="1">
      <protection hidden="1"/>
    </xf>
    <xf numFmtId="0" fontId="4" fillId="3" borderId="0" xfId="0" applyFont="1" applyFill="1" applyAlignment="1" applyProtection="1">
      <alignment horizontal="right" vertical="top"/>
      <protection hidden="1"/>
    </xf>
    <xf numFmtId="49" fontId="2" fillId="3" borderId="0" xfId="0" applyNumberFormat="1" applyFont="1" applyFill="1" applyAlignment="1" applyProtection="1">
      <alignment horizontal="left"/>
      <protection hidden="1"/>
    </xf>
    <xf numFmtId="0" fontId="4" fillId="3" borderId="0" xfId="0" applyFont="1" applyFill="1" applyProtection="1">
      <protection hidden="1"/>
    </xf>
    <xf numFmtId="0" fontId="4" fillId="3" borderId="0" xfId="0" applyFont="1" applyFill="1" applyAlignment="1" applyProtection="1">
      <alignment horizontal="center"/>
      <protection hidden="1"/>
    </xf>
    <xf numFmtId="49" fontId="2" fillId="3" borderId="0" xfId="0" applyNumberFormat="1" applyFont="1" applyFill="1" applyAlignment="1" applyProtection="1">
      <alignment horizontal="left" wrapText="1"/>
      <protection hidden="1"/>
    </xf>
    <xf numFmtId="0" fontId="3" fillId="3" borderId="0" xfId="0" applyFont="1" applyFill="1" applyProtection="1">
      <protection hidden="1"/>
    </xf>
    <xf numFmtId="0" fontId="6" fillId="3" borderId="0" xfId="0" applyFont="1" applyFill="1" applyAlignment="1" applyProtection="1">
      <alignment horizontal="center"/>
      <protection hidden="1"/>
    </xf>
    <xf numFmtId="0" fontId="6" fillId="3" borderId="0" xfId="0" applyFont="1" applyFill="1" applyProtection="1">
      <protection hidden="1"/>
    </xf>
    <xf numFmtId="49" fontId="2" fillId="3" borderId="0" xfId="0" applyNumberFormat="1" applyFont="1" applyFill="1" applyAlignment="1" applyProtection="1">
      <alignment horizontal="center" wrapText="1"/>
      <protection hidden="1"/>
    </xf>
    <xf numFmtId="0" fontId="4" fillId="3" borderId="0" xfId="0" applyFont="1" applyFill="1" applyAlignment="1" applyProtection="1">
      <alignment horizontal="right"/>
      <protection hidden="1"/>
    </xf>
    <xf numFmtId="0" fontId="7" fillId="3" borderId="0" xfId="1" applyFill="1" applyBorder="1" applyProtection="1"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8" fillId="3" borderId="0" xfId="0" applyFont="1" applyFill="1" applyProtection="1">
      <protection hidden="1"/>
    </xf>
    <xf numFmtId="0" fontId="10" fillId="3" borderId="0" xfId="0" applyFont="1" applyFill="1" applyAlignment="1" applyProtection="1">
      <alignment horizontal="center"/>
      <protection hidden="1"/>
    </xf>
    <xf numFmtId="0" fontId="10" fillId="3" borderId="0" xfId="0" applyFont="1" applyFill="1" applyAlignment="1" applyProtection="1">
      <alignment horizontal="center"/>
      <protection locked="0" hidden="1"/>
    </xf>
    <xf numFmtId="0" fontId="11" fillId="3" borderId="0" xfId="0" applyFont="1" applyFill="1" applyAlignment="1" applyProtection="1">
      <alignment horizontal="left"/>
      <protection hidden="1"/>
    </xf>
    <xf numFmtId="0" fontId="12" fillId="3" borderId="0" xfId="0" applyFont="1" applyFill="1" applyAlignment="1" applyProtection="1">
      <alignment horizontal="center"/>
      <protection hidden="1"/>
    </xf>
    <xf numFmtId="0" fontId="13" fillId="4" borderId="0" xfId="0" applyFont="1" applyFill="1" applyProtection="1">
      <protection hidden="1"/>
    </xf>
    <xf numFmtId="0" fontId="13" fillId="4" borderId="0" xfId="0" applyFont="1" applyFill="1" applyAlignment="1" applyProtection="1">
      <alignment horizontal="center"/>
      <protection hidden="1"/>
    </xf>
    <xf numFmtId="0" fontId="13" fillId="4" borderId="0" xfId="0" applyFont="1" applyFill="1" applyAlignment="1" applyProtection="1">
      <alignment horizontal="right"/>
      <protection hidden="1"/>
    </xf>
    <xf numFmtId="0" fontId="14" fillId="4" borderId="0" xfId="0" applyFont="1" applyFill="1" applyProtection="1">
      <protection hidden="1"/>
    </xf>
    <xf numFmtId="0" fontId="15" fillId="4" borderId="0" xfId="0" applyFont="1" applyFill="1" applyAlignment="1" applyProtection="1">
      <alignment horizontal="center"/>
      <protection hidden="1"/>
    </xf>
    <xf numFmtId="0" fontId="14" fillId="4" borderId="0" xfId="0" applyFont="1" applyFill="1" applyAlignment="1" applyProtection="1">
      <alignment horizontal="right"/>
      <protection hidden="1"/>
    </xf>
    <xf numFmtId="0" fontId="14" fillId="3" borderId="0" xfId="0" applyFont="1" applyFill="1" applyProtection="1">
      <protection hidden="1"/>
    </xf>
    <xf numFmtId="0" fontId="0" fillId="3" borderId="0" xfId="0" applyFill="1"/>
    <xf numFmtId="0" fontId="16" fillId="3" borderId="0" xfId="0" applyFont="1" applyFill="1" applyProtection="1">
      <protection hidden="1"/>
    </xf>
    <xf numFmtId="0" fontId="17" fillId="5" borderId="4" xfId="0" applyFont="1" applyFill="1" applyBorder="1" applyAlignment="1" applyProtection="1">
      <alignment horizontal="left"/>
      <protection hidden="1"/>
    </xf>
    <xf numFmtId="0" fontId="17" fillId="5" borderId="3" xfId="0" applyFont="1" applyFill="1" applyBorder="1" applyAlignment="1" applyProtection="1">
      <alignment horizontal="center"/>
      <protection hidden="1"/>
    </xf>
    <xf numFmtId="0" fontId="17" fillId="5" borderId="3" xfId="0" applyFont="1" applyFill="1" applyBorder="1" applyAlignment="1" applyProtection="1">
      <alignment horizontal="center" wrapText="1"/>
      <protection hidden="1"/>
    </xf>
    <xf numFmtId="0" fontId="18" fillId="3" borderId="1" xfId="0" applyFont="1" applyFill="1" applyBorder="1" applyAlignment="1" applyProtection="1">
      <alignment horizontal="right" textRotation="90"/>
      <protection hidden="1"/>
    </xf>
    <xf numFmtId="0" fontId="18" fillId="6" borderId="1" xfId="0" applyFont="1" applyFill="1" applyBorder="1" applyAlignment="1" applyProtection="1">
      <alignment horizontal="right" textRotation="90"/>
      <protection hidden="1"/>
    </xf>
    <xf numFmtId="0" fontId="18" fillId="7" borderId="1" xfId="0" applyFont="1" applyFill="1" applyBorder="1" applyAlignment="1" applyProtection="1">
      <alignment horizontal="right" textRotation="90"/>
      <protection hidden="1"/>
    </xf>
    <xf numFmtId="0" fontId="18" fillId="8" borderId="1" xfId="0" applyFont="1" applyFill="1" applyBorder="1" applyAlignment="1" applyProtection="1">
      <alignment horizontal="right" textRotation="90"/>
      <protection hidden="1"/>
    </xf>
    <xf numFmtId="0" fontId="18" fillId="9" borderId="1" xfId="0" applyFont="1" applyFill="1" applyBorder="1" applyAlignment="1" applyProtection="1">
      <alignment horizontal="right" textRotation="90"/>
      <protection hidden="1"/>
    </xf>
    <xf numFmtId="0" fontId="18" fillId="10" borderId="1" xfId="0" applyFont="1" applyFill="1" applyBorder="1" applyAlignment="1" applyProtection="1">
      <alignment horizontal="right" textRotation="90"/>
      <protection hidden="1"/>
    </xf>
    <xf numFmtId="0" fontId="18" fillId="11" borderId="1" xfId="0" applyFont="1" applyFill="1" applyBorder="1" applyAlignment="1" applyProtection="1">
      <alignment horizontal="right" textRotation="90"/>
      <protection hidden="1"/>
    </xf>
    <xf numFmtId="0" fontId="19" fillId="4" borderId="1" xfId="0" applyFont="1" applyFill="1" applyBorder="1" applyAlignment="1" applyProtection="1">
      <alignment horizontal="right" textRotation="90"/>
      <protection hidden="1"/>
    </xf>
    <xf numFmtId="0" fontId="18" fillId="12" borderId="1" xfId="0" applyFont="1" applyFill="1" applyBorder="1" applyAlignment="1" applyProtection="1">
      <alignment horizontal="right" textRotation="90"/>
      <protection hidden="1"/>
    </xf>
    <xf numFmtId="0" fontId="18" fillId="13" borderId="1" xfId="0" applyFont="1" applyFill="1" applyBorder="1" applyAlignment="1" applyProtection="1">
      <alignment horizontal="right" textRotation="90"/>
      <protection hidden="1"/>
    </xf>
    <xf numFmtId="0" fontId="18" fillId="14" borderId="1" xfId="0" applyFont="1" applyFill="1" applyBorder="1" applyAlignment="1" applyProtection="1">
      <alignment horizontal="right" textRotation="90"/>
      <protection hidden="1"/>
    </xf>
    <xf numFmtId="0" fontId="18" fillId="15" borderId="1" xfId="0" applyFont="1" applyFill="1" applyBorder="1" applyAlignment="1" applyProtection="1">
      <alignment horizontal="right" textRotation="90"/>
      <protection hidden="1"/>
    </xf>
    <xf numFmtId="0" fontId="19" fillId="7" borderId="1" xfId="0" applyFont="1" applyFill="1" applyBorder="1" applyAlignment="1" applyProtection="1">
      <alignment horizontal="right" textRotation="90"/>
      <protection hidden="1"/>
    </xf>
    <xf numFmtId="0" fontId="20" fillId="16" borderId="1" xfId="0" applyFont="1" applyFill="1" applyBorder="1" applyAlignment="1" applyProtection="1">
      <alignment horizontal="right" textRotation="90"/>
      <protection hidden="1"/>
    </xf>
    <xf numFmtId="0" fontId="18" fillId="17" borderId="1" xfId="0" applyFont="1" applyFill="1" applyBorder="1" applyAlignment="1" applyProtection="1">
      <alignment horizontal="right" textRotation="90"/>
      <protection hidden="1"/>
    </xf>
    <xf numFmtId="0" fontId="17" fillId="18" borderId="5" xfId="0" applyFont="1" applyFill="1" applyBorder="1" applyAlignment="1" applyProtection="1">
      <alignment horizontal="left"/>
      <protection hidden="1"/>
    </xf>
    <xf numFmtId="1" fontId="21" fillId="18" borderId="0" xfId="0" applyNumberFormat="1" applyFont="1" applyFill="1" applyAlignment="1" applyProtection="1">
      <alignment horizontal="center"/>
      <protection hidden="1"/>
    </xf>
    <xf numFmtId="165" fontId="21" fillId="18" borderId="0" xfId="0" applyNumberFormat="1" applyFont="1" applyFill="1" applyAlignment="1" applyProtection="1">
      <alignment horizontal="center"/>
      <protection hidden="1"/>
    </xf>
    <xf numFmtId="1" fontId="21" fillId="4" borderId="1" xfId="0" applyNumberFormat="1" applyFont="1" applyFill="1" applyBorder="1" applyAlignment="1" applyProtection="1">
      <alignment horizontal="center"/>
      <protection hidden="1"/>
    </xf>
    <xf numFmtId="1" fontId="21" fillId="6" borderId="1" xfId="0" applyNumberFormat="1" applyFont="1" applyFill="1" applyBorder="1" applyProtection="1">
      <protection hidden="1"/>
    </xf>
    <xf numFmtId="1" fontId="21" fillId="8" borderId="1" xfId="0" applyNumberFormat="1" applyFont="1" applyFill="1" applyBorder="1" applyProtection="1">
      <protection hidden="1"/>
    </xf>
    <xf numFmtId="1" fontId="21" fillId="10" borderId="1" xfId="0" applyNumberFormat="1" applyFont="1" applyFill="1" applyBorder="1" applyProtection="1">
      <protection hidden="1"/>
    </xf>
    <xf numFmtId="1" fontId="13" fillId="4" borderId="1" xfId="0" applyNumberFormat="1" applyFont="1" applyFill="1" applyBorder="1" applyProtection="1">
      <protection hidden="1"/>
    </xf>
    <xf numFmtId="1" fontId="21" fillId="9" borderId="1" xfId="0" applyNumberFormat="1" applyFont="1" applyFill="1" applyBorder="1" applyProtection="1">
      <protection hidden="1"/>
    </xf>
    <xf numFmtId="1" fontId="21" fillId="12" borderId="1" xfId="0" applyNumberFormat="1" applyFont="1" applyFill="1" applyBorder="1" applyProtection="1">
      <protection hidden="1"/>
    </xf>
    <xf numFmtId="1" fontId="21" fillId="13" borderId="1" xfId="0" applyNumberFormat="1" applyFont="1" applyFill="1" applyBorder="1" applyProtection="1">
      <protection hidden="1"/>
    </xf>
    <xf numFmtId="1" fontId="21" fillId="14" borderId="1" xfId="0" applyNumberFormat="1" applyFont="1" applyFill="1" applyBorder="1" applyProtection="1">
      <protection hidden="1"/>
    </xf>
    <xf numFmtId="1" fontId="21" fillId="15" borderId="1" xfId="0" applyNumberFormat="1" applyFont="1" applyFill="1" applyBorder="1" applyProtection="1">
      <protection hidden="1"/>
    </xf>
    <xf numFmtId="1" fontId="21" fillId="7" borderId="1" xfId="0" applyNumberFormat="1" applyFont="1" applyFill="1" applyBorder="1" applyProtection="1">
      <protection hidden="1"/>
    </xf>
    <xf numFmtId="1" fontId="21" fillId="16" borderId="1" xfId="0" applyNumberFormat="1" applyFont="1" applyFill="1" applyBorder="1" applyProtection="1">
      <protection hidden="1"/>
    </xf>
    <xf numFmtId="1" fontId="21" fillId="17" borderId="1" xfId="0" applyNumberFormat="1" applyFont="1" applyFill="1" applyBorder="1" applyProtection="1">
      <protection hidden="1"/>
    </xf>
    <xf numFmtId="0" fontId="22" fillId="3" borderId="0" xfId="0" applyFont="1" applyFill="1" applyProtection="1">
      <protection hidden="1"/>
    </xf>
    <xf numFmtId="0" fontId="17" fillId="18" borderId="6" xfId="0" applyFont="1" applyFill="1" applyBorder="1" applyAlignment="1" applyProtection="1">
      <alignment horizontal="left"/>
      <protection hidden="1"/>
    </xf>
    <xf numFmtId="1" fontId="21" fillId="18" borderId="2" xfId="0" applyNumberFormat="1" applyFont="1" applyFill="1" applyBorder="1" applyAlignment="1" applyProtection="1">
      <alignment horizontal="center"/>
      <protection hidden="1"/>
    </xf>
    <xf numFmtId="165" fontId="21" fillId="18" borderId="2" xfId="0" applyNumberFormat="1" applyFont="1" applyFill="1" applyBorder="1" applyAlignment="1" applyProtection="1">
      <alignment horizontal="center"/>
      <protection hidden="1"/>
    </xf>
    <xf numFmtId="1" fontId="21" fillId="3" borderId="2" xfId="0" applyNumberFormat="1" applyFont="1" applyFill="1" applyBorder="1" applyProtection="1">
      <protection hidden="1"/>
    </xf>
    <xf numFmtId="1" fontId="21" fillId="6" borderId="2" xfId="0" applyNumberFormat="1" applyFont="1" applyFill="1" applyBorder="1" applyProtection="1">
      <protection hidden="1"/>
    </xf>
    <xf numFmtId="1" fontId="21" fillId="7" borderId="2" xfId="0" applyNumberFormat="1" applyFont="1" applyFill="1" applyBorder="1" applyProtection="1">
      <protection hidden="1"/>
    </xf>
    <xf numFmtId="1" fontId="21" fillId="8" borderId="2" xfId="0" applyNumberFormat="1" applyFont="1" applyFill="1" applyBorder="1" applyProtection="1">
      <protection hidden="1"/>
    </xf>
    <xf numFmtId="1" fontId="21" fillId="9" borderId="2" xfId="0" applyNumberFormat="1" applyFont="1" applyFill="1" applyBorder="1" applyProtection="1">
      <protection hidden="1"/>
    </xf>
    <xf numFmtId="1" fontId="21" fillId="10" borderId="2" xfId="0" applyNumberFormat="1" applyFont="1" applyFill="1" applyBorder="1" applyProtection="1">
      <protection hidden="1"/>
    </xf>
    <xf numFmtId="1" fontId="21" fillId="11" borderId="2" xfId="0" applyNumberFormat="1" applyFont="1" applyFill="1" applyBorder="1" applyProtection="1">
      <protection hidden="1"/>
    </xf>
    <xf numFmtId="1" fontId="13" fillId="4" borderId="2" xfId="0" applyNumberFormat="1" applyFont="1" applyFill="1" applyBorder="1" applyProtection="1">
      <protection hidden="1"/>
    </xf>
    <xf numFmtId="1" fontId="21" fillId="12" borderId="2" xfId="0" applyNumberFormat="1" applyFont="1" applyFill="1" applyBorder="1" applyProtection="1">
      <protection hidden="1"/>
    </xf>
    <xf numFmtId="1" fontId="21" fillId="13" borderId="2" xfId="0" applyNumberFormat="1" applyFont="1" applyFill="1" applyBorder="1" applyProtection="1">
      <protection hidden="1"/>
    </xf>
    <xf numFmtId="1" fontId="21" fillId="4" borderId="0" xfId="0" applyNumberFormat="1" applyFont="1" applyFill="1" applyProtection="1">
      <protection hidden="1"/>
    </xf>
    <xf numFmtId="1" fontId="21" fillId="4" borderId="2" xfId="0" applyNumberFormat="1" applyFont="1" applyFill="1" applyBorder="1" applyProtection="1">
      <protection hidden="1"/>
    </xf>
    <xf numFmtId="1" fontId="21" fillId="4" borderId="7" xfId="0" applyNumberFormat="1" applyFont="1" applyFill="1" applyBorder="1" applyProtection="1">
      <protection hidden="1"/>
    </xf>
    <xf numFmtId="0" fontId="18" fillId="3" borderId="0" xfId="0" applyFont="1" applyFill="1" applyProtection="1">
      <protection hidden="1"/>
    </xf>
    <xf numFmtId="0" fontId="0" fillId="18" borderId="0" xfId="0" applyFill="1" applyProtection="1">
      <protection hidden="1"/>
    </xf>
    <xf numFmtId="0" fontId="0" fillId="18" borderId="0" xfId="0" applyFill="1" applyAlignment="1" applyProtection="1">
      <alignment horizontal="center"/>
      <protection hidden="1"/>
    </xf>
    <xf numFmtId="165" fontId="0" fillId="18" borderId="0" xfId="0" applyNumberFormat="1" applyFill="1" applyAlignment="1" applyProtection="1">
      <alignment horizontal="right"/>
      <protection hidden="1"/>
    </xf>
    <xf numFmtId="0" fontId="0" fillId="15" borderId="0" xfId="0" applyFill="1" applyProtection="1">
      <protection hidden="1"/>
    </xf>
    <xf numFmtId="0" fontId="0" fillId="9" borderId="0" xfId="0" applyFill="1" applyProtection="1">
      <protection hidden="1"/>
    </xf>
    <xf numFmtId="0" fontId="0" fillId="7" borderId="0" xfId="0" applyFill="1" applyProtection="1">
      <protection hidden="1"/>
    </xf>
    <xf numFmtId="0" fontId="0" fillId="16" borderId="0" xfId="0" applyFill="1" applyProtection="1">
      <protection hidden="1"/>
    </xf>
    <xf numFmtId="0" fontId="0" fillId="19" borderId="0" xfId="0" applyFill="1" applyProtection="1">
      <protection hidden="1"/>
    </xf>
    <xf numFmtId="1" fontId="21" fillId="18" borderId="8" xfId="0" applyNumberFormat="1" applyFont="1" applyFill="1" applyBorder="1" applyAlignment="1" applyProtection="1">
      <alignment horizontal="center"/>
      <protection hidden="1"/>
    </xf>
    <xf numFmtId="165" fontId="21" fillId="18" borderId="8" xfId="0" applyNumberFormat="1" applyFont="1" applyFill="1" applyBorder="1" applyAlignment="1" applyProtection="1">
      <alignment horizontal="center"/>
      <protection hidden="1"/>
    </xf>
    <xf numFmtId="1" fontId="23" fillId="3" borderId="8" xfId="0" applyNumberFormat="1" applyFont="1" applyFill="1" applyBorder="1" applyProtection="1">
      <protection hidden="1"/>
    </xf>
    <xf numFmtId="1" fontId="23" fillId="6" borderId="8" xfId="0" applyNumberFormat="1" applyFont="1" applyFill="1" applyBorder="1" applyProtection="1">
      <protection hidden="1"/>
    </xf>
    <xf numFmtId="1" fontId="23" fillId="7" borderId="8" xfId="0" applyNumberFormat="1" applyFont="1" applyFill="1" applyBorder="1" applyProtection="1">
      <protection hidden="1"/>
    </xf>
    <xf numFmtId="1" fontId="23" fillId="8" borderId="8" xfId="0" applyNumberFormat="1" applyFont="1" applyFill="1" applyBorder="1" applyProtection="1">
      <protection hidden="1"/>
    </xf>
    <xf numFmtId="1" fontId="23" fillId="9" borderId="8" xfId="0" applyNumberFormat="1" applyFont="1" applyFill="1" applyBorder="1" applyProtection="1">
      <protection hidden="1"/>
    </xf>
    <xf numFmtId="1" fontId="23" fillId="10" borderId="8" xfId="0" applyNumberFormat="1" applyFont="1" applyFill="1" applyBorder="1" applyProtection="1">
      <protection hidden="1"/>
    </xf>
    <xf numFmtId="1" fontId="23" fillId="11" borderId="8" xfId="0" applyNumberFormat="1" applyFont="1" applyFill="1" applyBorder="1" applyProtection="1">
      <protection hidden="1"/>
    </xf>
    <xf numFmtId="1" fontId="24" fillId="4" borderId="8" xfId="0" applyNumberFormat="1" applyFont="1" applyFill="1" applyBorder="1" applyProtection="1">
      <protection hidden="1"/>
    </xf>
    <xf numFmtId="1" fontId="23" fillId="12" borderId="8" xfId="0" applyNumberFormat="1" applyFont="1" applyFill="1" applyBorder="1" applyProtection="1">
      <protection hidden="1"/>
    </xf>
    <xf numFmtId="1" fontId="23" fillId="13" borderId="8" xfId="0" applyNumberFormat="1" applyFont="1" applyFill="1" applyBorder="1" applyProtection="1">
      <protection hidden="1"/>
    </xf>
    <xf numFmtId="1" fontId="23" fillId="14" borderId="0" xfId="0" applyNumberFormat="1" applyFont="1" applyFill="1" applyProtection="1">
      <protection hidden="1"/>
    </xf>
    <xf numFmtId="1" fontId="23" fillId="15" borderId="0" xfId="0" applyNumberFormat="1" applyFont="1" applyFill="1" applyProtection="1">
      <protection hidden="1"/>
    </xf>
    <xf numFmtId="1" fontId="23" fillId="9" borderId="0" xfId="0" applyNumberFormat="1" applyFont="1" applyFill="1" applyProtection="1">
      <protection hidden="1"/>
    </xf>
    <xf numFmtId="1" fontId="23" fillId="16" borderId="8" xfId="0" applyNumberFormat="1" applyFont="1" applyFill="1" applyBorder="1" applyProtection="1">
      <protection hidden="1"/>
    </xf>
    <xf numFmtId="1" fontId="23" fillId="17" borderId="9" xfId="0" applyNumberFormat="1" applyFont="1" applyFill="1" applyBorder="1" applyProtection="1">
      <protection hidden="1"/>
    </xf>
    <xf numFmtId="0" fontId="18" fillId="6" borderId="0" xfId="0" applyFont="1" applyFill="1" applyProtection="1">
      <protection hidden="1"/>
    </xf>
    <xf numFmtId="1" fontId="23" fillId="4" borderId="8" xfId="0" applyNumberFormat="1" applyFont="1" applyFill="1" applyBorder="1" applyProtection="1">
      <protection hidden="1"/>
    </xf>
    <xf numFmtId="1" fontId="23" fillId="4" borderId="0" xfId="0" applyNumberFormat="1" applyFont="1" applyFill="1" applyProtection="1">
      <protection hidden="1"/>
    </xf>
    <xf numFmtId="1" fontId="23" fillId="4" borderId="9" xfId="0" applyNumberFormat="1" applyFont="1" applyFill="1" applyBorder="1" applyProtection="1">
      <protection hidden="1"/>
    </xf>
    <xf numFmtId="0" fontId="17" fillId="18" borderId="10" xfId="0" applyFont="1" applyFill="1" applyBorder="1" applyAlignment="1" applyProtection="1">
      <alignment horizontal="left"/>
      <protection hidden="1"/>
    </xf>
    <xf numFmtId="2" fontId="21" fillId="18" borderId="0" xfId="0" applyNumberFormat="1" applyFont="1" applyFill="1" applyAlignment="1" applyProtection="1">
      <alignment horizontal="center"/>
      <protection hidden="1"/>
    </xf>
    <xf numFmtId="1" fontId="25" fillId="4" borderId="11" xfId="0" applyNumberFormat="1" applyFont="1" applyFill="1" applyBorder="1" applyProtection="1">
      <protection hidden="1"/>
    </xf>
    <xf numFmtId="1" fontId="24" fillId="4" borderId="0" xfId="0" applyNumberFormat="1" applyFont="1" applyFill="1" applyProtection="1">
      <protection hidden="1"/>
    </xf>
    <xf numFmtId="0" fontId="19" fillId="7" borderId="0" xfId="0" applyFont="1" applyFill="1" applyProtection="1">
      <protection hidden="1"/>
    </xf>
    <xf numFmtId="0" fontId="17" fillId="18" borderId="10" xfId="0" applyFont="1" applyFill="1" applyBorder="1" applyAlignment="1" applyProtection="1">
      <alignment horizontal="left"/>
      <protection locked="0" hidden="1"/>
    </xf>
    <xf numFmtId="1" fontId="21" fillId="18" borderId="0" xfId="0" applyNumberFormat="1" applyFont="1" applyFill="1" applyAlignment="1" applyProtection="1">
      <alignment horizontal="center"/>
      <protection locked="0" hidden="1"/>
    </xf>
    <xf numFmtId="2" fontId="21" fillId="18" borderId="0" xfId="0" applyNumberFormat="1" applyFont="1" applyFill="1" applyAlignment="1" applyProtection="1">
      <alignment horizontal="center"/>
      <protection locked="0" hidden="1"/>
    </xf>
    <xf numFmtId="1" fontId="23" fillId="20" borderId="11" xfId="0" applyNumberFormat="1" applyFont="1" applyFill="1" applyBorder="1" applyProtection="1">
      <protection hidden="1"/>
    </xf>
    <xf numFmtId="1" fontId="23" fillId="20" borderId="0" xfId="0" applyNumberFormat="1" applyFont="1" applyFill="1" applyProtection="1">
      <protection hidden="1"/>
    </xf>
    <xf numFmtId="1" fontId="26" fillId="20" borderId="0" xfId="0" applyNumberFormat="1" applyFont="1" applyFill="1" applyProtection="1">
      <protection hidden="1"/>
    </xf>
    <xf numFmtId="0" fontId="18" fillId="8" borderId="0" xfId="0" applyFont="1" applyFill="1" applyProtection="1">
      <protection hidden="1"/>
    </xf>
    <xf numFmtId="1" fontId="20" fillId="18" borderId="2" xfId="0" applyNumberFormat="1" applyFont="1" applyFill="1" applyBorder="1" applyAlignment="1" applyProtection="1">
      <alignment horizontal="center"/>
      <protection hidden="1"/>
    </xf>
    <xf numFmtId="2" fontId="21" fillId="18" borderId="2" xfId="0" applyNumberFormat="1" applyFont="1" applyFill="1" applyBorder="1" applyAlignment="1" applyProtection="1">
      <alignment horizontal="center"/>
      <protection hidden="1"/>
    </xf>
    <xf numFmtId="1" fontId="23" fillId="18" borderId="13" xfId="0" applyNumberFormat="1" applyFont="1" applyFill="1" applyBorder="1" applyProtection="1">
      <protection hidden="1"/>
    </xf>
    <xf numFmtId="1" fontId="23" fillId="18" borderId="2" xfId="0" applyNumberFormat="1" applyFont="1" applyFill="1" applyBorder="1" applyProtection="1">
      <protection hidden="1"/>
    </xf>
    <xf numFmtId="1" fontId="23" fillId="4" borderId="2" xfId="0" applyNumberFormat="1" applyFont="1" applyFill="1" applyBorder="1" applyProtection="1">
      <protection hidden="1"/>
    </xf>
    <xf numFmtId="0" fontId="18" fillId="9" borderId="0" xfId="0" applyFont="1" applyFill="1" applyProtection="1">
      <protection hidden="1"/>
    </xf>
    <xf numFmtId="0" fontId="17" fillId="18" borderId="14" xfId="0" applyFont="1" applyFill="1" applyBorder="1" applyAlignment="1" applyProtection="1">
      <alignment horizontal="left"/>
      <protection locked="0" hidden="1"/>
    </xf>
    <xf numFmtId="1" fontId="20" fillId="18" borderId="15" xfId="0" applyNumberFormat="1" applyFont="1" applyFill="1" applyBorder="1" applyAlignment="1" applyProtection="1">
      <alignment horizontal="center"/>
      <protection locked="0" hidden="1"/>
    </xf>
    <xf numFmtId="1" fontId="0" fillId="18" borderId="15" xfId="0" applyNumberFormat="1" applyFill="1" applyBorder="1" applyAlignment="1" applyProtection="1">
      <alignment horizontal="center"/>
      <protection locked="0" hidden="1"/>
    </xf>
    <xf numFmtId="2" fontId="21" fillId="18" borderId="15" xfId="0" applyNumberFormat="1" applyFont="1" applyFill="1" applyBorder="1" applyAlignment="1" applyProtection="1">
      <alignment horizontal="center"/>
      <protection locked="0" hidden="1"/>
    </xf>
    <xf numFmtId="1" fontId="23" fillId="18" borderId="16" xfId="0" applyNumberFormat="1" applyFont="1" applyFill="1" applyBorder="1" applyProtection="1">
      <protection hidden="1"/>
    </xf>
    <xf numFmtId="1" fontId="23" fillId="18" borderId="15" xfId="0" applyNumberFormat="1" applyFont="1" applyFill="1" applyBorder="1" applyProtection="1">
      <protection hidden="1"/>
    </xf>
    <xf numFmtId="1" fontId="24" fillId="18" borderId="15" xfId="0" applyNumberFormat="1" applyFont="1" applyFill="1" applyBorder="1" applyProtection="1">
      <protection hidden="1"/>
    </xf>
    <xf numFmtId="1" fontId="23" fillId="4" borderId="15" xfId="0" applyNumberFormat="1" applyFont="1" applyFill="1" applyBorder="1" applyProtection="1">
      <protection hidden="1"/>
    </xf>
    <xf numFmtId="0" fontId="18" fillId="10" borderId="0" xfId="0" applyFont="1" applyFill="1" applyProtection="1">
      <protection hidden="1"/>
    </xf>
    <xf numFmtId="0" fontId="25" fillId="4" borderId="17" xfId="0" applyFont="1" applyFill="1" applyBorder="1" applyAlignment="1" applyProtection="1">
      <alignment horizontal="left"/>
      <protection locked="0" hidden="1"/>
    </xf>
    <xf numFmtId="1" fontId="27" fillId="4" borderId="18" xfId="0" applyNumberFormat="1" applyFont="1" applyFill="1" applyBorder="1" applyAlignment="1" applyProtection="1">
      <alignment horizontal="center"/>
      <protection locked="0" hidden="1"/>
    </xf>
    <xf numFmtId="2" fontId="25" fillId="4" borderId="18" xfId="0" applyNumberFormat="1" applyFont="1" applyFill="1" applyBorder="1" applyAlignment="1" applyProtection="1">
      <alignment horizontal="center"/>
      <protection locked="0" hidden="1"/>
    </xf>
    <xf numFmtId="1" fontId="24" fillId="4" borderId="3" xfId="0" applyNumberFormat="1" applyFont="1" applyFill="1" applyBorder="1" applyProtection="1">
      <protection hidden="1"/>
    </xf>
    <xf numFmtId="0" fontId="18" fillId="11" borderId="0" xfId="0" applyFont="1" applyFill="1" applyProtection="1">
      <protection hidden="1"/>
    </xf>
    <xf numFmtId="0" fontId="17" fillId="3" borderId="0" xfId="0" applyFont="1" applyFill="1" applyAlignment="1" applyProtection="1">
      <alignment horizontal="left"/>
      <protection hidden="1"/>
    </xf>
    <xf numFmtId="1" fontId="20" fillId="3" borderId="0" xfId="0" applyNumberFormat="1" applyFont="1" applyFill="1" applyAlignment="1" applyProtection="1">
      <alignment horizontal="center"/>
      <protection hidden="1"/>
    </xf>
    <xf numFmtId="166" fontId="20" fillId="3" borderId="0" xfId="0" applyNumberFormat="1" applyFont="1" applyFill="1" applyAlignment="1" applyProtection="1">
      <alignment horizontal="center"/>
      <protection hidden="1"/>
    </xf>
    <xf numFmtId="1" fontId="23" fillId="3" borderId="0" xfId="0" applyNumberFormat="1" applyFont="1" applyFill="1" applyProtection="1">
      <protection hidden="1"/>
    </xf>
    <xf numFmtId="1" fontId="24" fillId="3" borderId="0" xfId="0" applyNumberFormat="1" applyFont="1" applyFill="1" applyProtection="1">
      <protection hidden="1"/>
    </xf>
    <xf numFmtId="0" fontId="19" fillId="4" borderId="0" xfId="0" applyFont="1" applyFill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3" borderId="0" xfId="0" applyFill="1" applyAlignment="1" applyProtection="1">
      <alignment horizontal="right"/>
      <protection hidden="1"/>
    </xf>
    <xf numFmtId="0" fontId="25" fillId="4" borderId="13" xfId="0" applyFont="1" applyFill="1" applyBorder="1" applyProtection="1">
      <protection hidden="1"/>
    </xf>
    <xf numFmtId="0" fontId="25" fillId="4" borderId="2" xfId="0" applyFont="1" applyFill="1" applyBorder="1" applyAlignment="1" applyProtection="1">
      <alignment horizontal="center"/>
      <protection hidden="1"/>
    </xf>
    <xf numFmtId="0" fontId="25" fillId="4" borderId="2" xfId="0" applyFont="1" applyFill="1" applyBorder="1" applyProtection="1">
      <protection hidden="1"/>
    </xf>
    <xf numFmtId="0" fontId="25" fillId="4" borderId="2" xfId="0" applyFont="1" applyFill="1" applyBorder="1" applyAlignment="1" applyProtection="1">
      <alignment horizontal="right"/>
      <protection hidden="1"/>
    </xf>
    <xf numFmtId="0" fontId="25" fillId="4" borderId="19" xfId="0" applyFont="1" applyFill="1" applyBorder="1" applyAlignment="1" applyProtection="1">
      <alignment horizontal="right"/>
      <protection hidden="1"/>
    </xf>
    <xf numFmtId="0" fontId="17" fillId="3" borderId="0" xfId="0" applyFont="1" applyFill="1" applyProtection="1">
      <protection hidden="1"/>
    </xf>
    <xf numFmtId="0" fontId="18" fillId="12" borderId="0" xfId="0" applyFont="1" applyFill="1" applyProtection="1">
      <protection hidden="1"/>
    </xf>
    <xf numFmtId="0" fontId="18" fillId="13" borderId="0" xfId="0" applyFont="1" applyFill="1" applyProtection="1">
      <protection hidden="1"/>
    </xf>
    <xf numFmtId="166" fontId="0" fillId="3" borderId="0" xfId="0" applyNumberFormat="1" applyFill="1" applyAlignment="1" applyProtection="1">
      <alignment horizontal="right"/>
      <protection hidden="1"/>
    </xf>
    <xf numFmtId="0" fontId="18" fillId="14" borderId="0" xfId="0" applyFont="1" applyFill="1" applyProtection="1">
      <protection hidden="1"/>
    </xf>
    <xf numFmtId="0" fontId="29" fillId="15" borderId="0" xfId="0" applyFont="1" applyFill="1"/>
    <xf numFmtId="0" fontId="20" fillId="9" borderId="0" xfId="0" applyFont="1" applyFill="1" applyProtection="1">
      <protection hidden="1"/>
    </xf>
    <xf numFmtId="0" fontId="27" fillId="7" borderId="0" xfId="0" applyFont="1" applyFill="1" applyProtection="1">
      <protection hidden="1"/>
    </xf>
    <xf numFmtId="0" fontId="20" fillId="16" borderId="0" xfId="0" applyFont="1" applyFill="1" applyProtection="1">
      <protection hidden="1"/>
    </xf>
    <xf numFmtId="0" fontId="30" fillId="3" borderId="0" xfId="0" applyFont="1" applyFill="1"/>
    <xf numFmtId="0" fontId="20" fillId="17" borderId="0" xfId="0" applyFont="1" applyFill="1" applyProtection="1">
      <protection hidden="1"/>
    </xf>
    <xf numFmtId="0" fontId="31" fillId="3" borderId="0" xfId="0" applyFont="1" applyFill="1"/>
    <xf numFmtId="0" fontId="32" fillId="3" borderId="0" xfId="0" applyFont="1" applyFill="1" applyAlignment="1" applyProtection="1">
      <alignment horizontal="center" vertical="center"/>
      <protection hidden="1"/>
    </xf>
    <xf numFmtId="0" fontId="33" fillId="3" borderId="0" xfId="0" applyFont="1" applyFill="1" applyAlignment="1" applyProtection="1">
      <alignment horizontal="center"/>
      <protection hidden="1"/>
    </xf>
    <xf numFmtId="49" fontId="32" fillId="3" borderId="0" xfId="0" applyNumberFormat="1" applyFont="1" applyFill="1" applyAlignment="1" applyProtection="1">
      <alignment horizontal="center" vertical="center"/>
      <protection hidden="1"/>
    </xf>
    <xf numFmtId="2" fontId="0" fillId="3" borderId="0" xfId="0" applyNumberFormat="1" applyFill="1" applyProtection="1">
      <protection hidden="1"/>
    </xf>
    <xf numFmtId="0" fontId="32" fillId="3" borderId="0" xfId="0" applyFont="1" applyFill="1" applyAlignment="1" applyProtection="1">
      <alignment horizontal="left" vertical="center"/>
      <protection hidden="1"/>
    </xf>
    <xf numFmtId="169" fontId="34" fillId="3" borderId="0" xfId="0" applyNumberFormat="1" applyFont="1" applyFill="1" applyAlignment="1" applyProtection="1">
      <alignment horizontal="left" vertical="center"/>
      <protection hidden="1"/>
    </xf>
    <xf numFmtId="49" fontId="34" fillId="3" borderId="0" xfId="0" applyNumberFormat="1" applyFont="1" applyFill="1" applyAlignment="1" applyProtection="1">
      <alignment horizontal="center" vertical="center"/>
      <protection hidden="1"/>
    </xf>
    <xf numFmtId="169" fontId="34" fillId="3" borderId="0" xfId="0" applyNumberFormat="1" applyFont="1" applyFill="1" applyAlignment="1" applyProtection="1">
      <alignment horizontal="center" vertical="center"/>
      <protection hidden="1"/>
    </xf>
    <xf numFmtId="0" fontId="34" fillId="3" borderId="0" xfId="0" applyFont="1" applyFill="1" applyAlignment="1" applyProtection="1">
      <alignment horizontal="left" vertical="center"/>
      <protection hidden="1"/>
    </xf>
    <xf numFmtId="0" fontId="35" fillId="21" borderId="8" xfId="0" applyFont="1" applyFill="1" applyBorder="1" applyProtection="1">
      <protection hidden="1"/>
    </xf>
    <xf numFmtId="0" fontId="36" fillId="3" borderId="8" xfId="0" applyFont="1" applyFill="1" applyBorder="1" applyAlignment="1" applyProtection="1">
      <alignment horizontal="right" textRotation="90"/>
      <protection hidden="1"/>
    </xf>
    <xf numFmtId="0" fontId="36" fillId="6" borderId="8" xfId="0" applyFont="1" applyFill="1" applyBorder="1" applyAlignment="1" applyProtection="1">
      <alignment horizontal="right" textRotation="90"/>
      <protection hidden="1"/>
    </xf>
    <xf numFmtId="0" fontId="36" fillId="7" borderId="8" xfId="0" applyFont="1" applyFill="1" applyBorder="1" applyAlignment="1" applyProtection="1">
      <alignment horizontal="right" textRotation="90"/>
      <protection hidden="1"/>
    </xf>
    <xf numFmtId="0" fontId="36" fillId="8" borderId="8" xfId="0" applyFont="1" applyFill="1" applyBorder="1" applyAlignment="1" applyProtection="1">
      <alignment horizontal="right" textRotation="90"/>
      <protection hidden="1"/>
    </xf>
    <xf numFmtId="0" fontId="36" fillId="9" borderId="8" xfId="0" applyFont="1" applyFill="1" applyBorder="1" applyAlignment="1" applyProtection="1">
      <alignment horizontal="right" textRotation="90"/>
      <protection hidden="1"/>
    </xf>
    <xf numFmtId="0" fontId="36" fillId="10" borderId="8" xfId="0" applyFont="1" applyFill="1" applyBorder="1" applyAlignment="1" applyProtection="1">
      <alignment horizontal="right" textRotation="90"/>
      <protection hidden="1"/>
    </xf>
    <xf numFmtId="0" fontId="36" fillId="11" borderId="8" xfId="0" applyFont="1" applyFill="1" applyBorder="1" applyAlignment="1" applyProtection="1">
      <alignment horizontal="right" textRotation="90"/>
      <protection hidden="1"/>
    </xf>
    <xf numFmtId="0" fontId="37" fillId="4" borderId="8" xfId="0" applyFont="1" applyFill="1" applyBorder="1" applyAlignment="1" applyProtection="1">
      <alignment horizontal="right" textRotation="90"/>
      <protection hidden="1"/>
    </xf>
    <xf numFmtId="0" fontId="36" fillId="12" borderId="8" xfId="0" applyFont="1" applyFill="1" applyBorder="1" applyAlignment="1" applyProtection="1">
      <alignment horizontal="right" textRotation="90"/>
      <protection hidden="1"/>
    </xf>
    <xf numFmtId="0" fontId="36" fillId="13" borderId="8" xfId="0" applyFont="1" applyFill="1" applyBorder="1" applyAlignment="1" applyProtection="1">
      <alignment horizontal="right" textRotation="90"/>
      <protection hidden="1"/>
    </xf>
    <xf numFmtId="0" fontId="36" fillId="14" borderId="8" xfId="0" applyFont="1" applyFill="1" applyBorder="1" applyAlignment="1" applyProtection="1">
      <alignment horizontal="right" textRotation="90"/>
      <protection hidden="1"/>
    </xf>
    <xf numFmtId="0" fontId="38" fillId="21" borderId="0" xfId="0" applyFont="1" applyFill="1" applyProtection="1">
      <protection hidden="1"/>
    </xf>
    <xf numFmtId="0" fontId="38" fillId="21" borderId="0" xfId="0" applyFont="1" applyFill="1" applyAlignment="1" applyProtection="1">
      <alignment horizontal="left"/>
      <protection hidden="1"/>
    </xf>
    <xf numFmtId="0" fontId="37" fillId="21" borderId="10" xfId="0" applyFont="1" applyFill="1" applyBorder="1" applyProtection="1">
      <protection hidden="1"/>
    </xf>
    <xf numFmtId="0" fontId="37" fillId="21" borderId="0" xfId="0" applyFont="1" applyFill="1" applyAlignment="1" applyProtection="1">
      <alignment horizontal="center"/>
      <protection hidden="1"/>
    </xf>
    <xf numFmtId="0" fontId="37" fillId="21" borderId="0" xfId="0" applyFont="1" applyFill="1" applyAlignment="1" applyProtection="1">
      <alignment horizontal="center" wrapText="1"/>
      <protection hidden="1"/>
    </xf>
    <xf numFmtId="0" fontId="37" fillId="21" borderId="0" xfId="3" applyFont="1" applyFill="1" applyBorder="1" applyAlignment="1" applyProtection="1">
      <alignment horizontal="center" wrapText="1"/>
      <protection hidden="1"/>
    </xf>
    <xf numFmtId="0" fontId="36" fillId="3" borderId="0" xfId="0" applyFont="1" applyFill="1" applyAlignment="1" applyProtection="1">
      <alignment horizontal="right" textRotation="90"/>
      <protection hidden="1"/>
    </xf>
    <xf numFmtId="0" fontId="36" fillId="6" borderId="0" xfId="0" applyFont="1" applyFill="1" applyAlignment="1" applyProtection="1">
      <alignment horizontal="right" textRotation="90"/>
      <protection hidden="1"/>
    </xf>
    <xf numFmtId="0" fontId="36" fillId="7" borderId="0" xfId="0" applyFont="1" applyFill="1" applyAlignment="1" applyProtection="1">
      <alignment horizontal="right" textRotation="90"/>
      <protection hidden="1"/>
    </xf>
    <xf numFmtId="0" fontId="36" fillId="8" borderId="0" xfId="0" applyFont="1" applyFill="1" applyAlignment="1" applyProtection="1">
      <alignment horizontal="right" textRotation="90"/>
      <protection hidden="1"/>
    </xf>
    <xf numFmtId="0" fontId="36" fillId="9" borderId="0" xfId="0" applyFont="1" applyFill="1" applyAlignment="1" applyProtection="1">
      <alignment horizontal="right" textRotation="90"/>
      <protection hidden="1"/>
    </xf>
    <xf numFmtId="0" fontId="36" fillId="10" borderId="0" xfId="0" applyFont="1" applyFill="1" applyAlignment="1" applyProtection="1">
      <alignment horizontal="right" textRotation="90"/>
      <protection hidden="1"/>
    </xf>
    <xf numFmtId="0" fontId="36" fillId="11" borderId="0" xfId="0" applyFont="1" applyFill="1" applyAlignment="1" applyProtection="1">
      <alignment horizontal="right" textRotation="90"/>
      <protection hidden="1"/>
    </xf>
    <xf numFmtId="0" fontId="37" fillId="4" borderId="0" xfId="0" applyFont="1" applyFill="1" applyAlignment="1" applyProtection="1">
      <alignment horizontal="right" textRotation="90"/>
      <protection hidden="1"/>
    </xf>
    <xf numFmtId="0" fontId="36" fillId="12" borderId="0" xfId="0" applyFont="1" applyFill="1" applyAlignment="1" applyProtection="1">
      <alignment horizontal="right" textRotation="90"/>
      <protection hidden="1"/>
    </xf>
    <xf numFmtId="0" fontId="36" fillId="13" borderId="0" xfId="0" applyFont="1" applyFill="1" applyAlignment="1" applyProtection="1">
      <alignment horizontal="right" textRotation="90"/>
      <protection hidden="1"/>
    </xf>
    <xf numFmtId="0" fontId="36" fillId="14" borderId="0" xfId="0" applyFont="1" applyFill="1" applyAlignment="1" applyProtection="1">
      <alignment horizontal="right" textRotation="90"/>
      <protection hidden="1"/>
    </xf>
    <xf numFmtId="0" fontId="39" fillId="8" borderId="0" xfId="0" applyFont="1" applyFill="1" applyProtection="1">
      <protection hidden="1"/>
    </xf>
    <xf numFmtId="0" fontId="39" fillId="22" borderId="0" xfId="0" applyFont="1" applyFill="1" applyProtection="1">
      <protection hidden="1"/>
    </xf>
    <xf numFmtId="0" fontId="37" fillId="22" borderId="0" xfId="0" applyFont="1" applyFill="1" applyProtection="1">
      <protection hidden="1"/>
    </xf>
    <xf numFmtId="0" fontId="37" fillId="22" borderId="0" xfId="0" applyFont="1" applyFill="1" applyAlignment="1" applyProtection="1">
      <alignment horizontal="right" wrapText="1"/>
      <protection hidden="1"/>
    </xf>
    <xf numFmtId="0" fontId="36" fillId="22" borderId="0" xfId="0" applyFont="1" applyFill="1" applyAlignment="1" applyProtection="1">
      <alignment horizontal="right" textRotation="90"/>
      <protection hidden="1"/>
    </xf>
    <xf numFmtId="0" fontId="37" fillId="22" borderId="0" xfId="0" applyFont="1" applyFill="1" applyAlignment="1" applyProtection="1">
      <alignment horizontal="right" textRotation="90"/>
      <protection hidden="1"/>
    </xf>
    <xf numFmtId="0" fontId="37" fillId="22" borderId="0" xfId="0" applyFont="1" applyFill="1" applyAlignment="1" applyProtection="1">
      <alignment horizontal="center"/>
      <protection hidden="1"/>
    </xf>
    <xf numFmtId="0" fontId="37" fillId="22" borderId="0" xfId="0" applyFont="1" applyFill="1" applyAlignment="1" applyProtection="1">
      <alignment horizontal="center" wrapText="1"/>
      <protection hidden="1"/>
    </xf>
    <xf numFmtId="0" fontId="3" fillId="23" borderId="10" xfId="0" applyFont="1" applyFill="1" applyBorder="1" applyProtection="1">
      <protection hidden="1"/>
    </xf>
    <xf numFmtId="0" fontId="2" fillId="23" borderId="0" xfId="0" applyFont="1" applyFill="1" applyAlignment="1" applyProtection="1">
      <alignment horizontal="center"/>
      <protection hidden="1"/>
    </xf>
    <xf numFmtId="0" fontId="2" fillId="23" borderId="0" xfId="0" applyFont="1" applyFill="1" applyProtection="1">
      <protection hidden="1"/>
    </xf>
    <xf numFmtId="170" fontId="3" fillId="23" borderId="0" xfId="0" applyNumberFormat="1" applyFont="1" applyFill="1" applyAlignment="1" applyProtection="1">
      <alignment horizontal="right" vertical="top"/>
      <protection hidden="1"/>
    </xf>
    <xf numFmtId="0" fontId="2" fillId="23" borderId="0" xfId="0" applyFont="1" applyFill="1" applyProtection="1">
      <protection locked="0" hidden="1"/>
    </xf>
    <xf numFmtId="0" fontId="38" fillId="23" borderId="0" xfId="0" applyFont="1" applyFill="1" applyProtection="1">
      <protection locked="0" hidden="1"/>
    </xf>
    <xf numFmtId="1" fontId="4" fillId="23" borderId="0" xfId="0" applyNumberFormat="1" applyFont="1" applyFill="1" applyAlignment="1" applyProtection="1">
      <alignment horizontal="center"/>
      <protection hidden="1"/>
    </xf>
    <xf numFmtId="165" fontId="4" fillId="23" borderId="0" xfId="0" applyNumberFormat="1" applyFont="1" applyFill="1" applyAlignment="1" applyProtection="1">
      <alignment horizontal="center"/>
      <protection hidden="1"/>
    </xf>
    <xf numFmtId="0" fontId="40" fillId="23" borderId="0" xfId="0" applyFont="1" applyFill="1" applyProtection="1">
      <protection hidden="1"/>
    </xf>
    <xf numFmtId="0" fontId="41" fillId="3" borderId="21" xfId="1" applyFont="1" applyFill="1" applyBorder="1" applyProtection="1">
      <protection hidden="1"/>
    </xf>
    <xf numFmtId="0" fontId="4" fillId="3" borderId="22" xfId="0" applyFont="1" applyFill="1" applyBorder="1" applyAlignment="1" applyProtection="1">
      <alignment horizontal="center"/>
      <protection hidden="1"/>
    </xf>
    <xf numFmtId="170" fontId="3" fillId="3" borderId="22" xfId="0" applyNumberFormat="1" applyFont="1" applyFill="1" applyBorder="1" applyAlignment="1" applyProtection="1">
      <alignment horizontal="right" vertical="top"/>
      <protection hidden="1"/>
    </xf>
    <xf numFmtId="1" fontId="4" fillId="3" borderId="22" xfId="0" applyNumberFormat="1" applyFont="1" applyFill="1" applyBorder="1" applyProtection="1">
      <protection locked="0"/>
    </xf>
    <xf numFmtId="1" fontId="4" fillId="6" borderId="22" xfId="0" applyNumberFormat="1" applyFont="1" applyFill="1" applyBorder="1" applyProtection="1">
      <protection locked="0"/>
    </xf>
    <xf numFmtId="1" fontId="4" fillId="7" borderId="22" xfId="0" applyNumberFormat="1" applyFont="1" applyFill="1" applyBorder="1" applyProtection="1">
      <protection locked="0"/>
    </xf>
    <xf numFmtId="1" fontId="4" fillId="8" borderId="22" xfId="0" applyNumberFormat="1" applyFont="1" applyFill="1" applyBorder="1" applyProtection="1">
      <protection locked="0"/>
    </xf>
    <xf numFmtId="1" fontId="4" fillId="9" borderId="22" xfId="0" applyNumberFormat="1" applyFont="1" applyFill="1" applyBorder="1" applyProtection="1">
      <protection locked="0"/>
    </xf>
    <xf numFmtId="1" fontId="4" fillId="10" borderId="22" xfId="0" applyNumberFormat="1" applyFont="1" applyFill="1" applyBorder="1" applyProtection="1">
      <protection locked="0"/>
    </xf>
    <xf numFmtId="1" fontId="4" fillId="11" borderId="22" xfId="0" applyNumberFormat="1" applyFont="1" applyFill="1" applyBorder="1" applyProtection="1">
      <protection locked="0"/>
    </xf>
    <xf numFmtId="1" fontId="6" fillId="4" borderId="22" xfId="0" applyNumberFormat="1" applyFont="1" applyFill="1" applyBorder="1" applyProtection="1">
      <protection locked="0"/>
    </xf>
    <xf numFmtId="1" fontId="4" fillId="12" borderId="22" xfId="0" applyNumberFormat="1" applyFont="1" applyFill="1" applyBorder="1" applyProtection="1">
      <protection locked="0"/>
    </xf>
    <xf numFmtId="1" fontId="4" fillId="13" borderId="22" xfId="0" applyNumberFormat="1" applyFont="1" applyFill="1" applyBorder="1" applyProtection="1">
      <protection locked="0"/>
    </xf>
    <xf numFmtId="1" fontId="4" fillId="14" borderId="22" xfId="0" applyNumberFormat="1" applyFont="1" applyFill="1" applyBorder="1" applyProtection="1">
      <protection locked="0"/>
    </xf>
    <xf numFmtId="1" fontId="4" fillId="3" borderId="22" xfId="0" applyNumberFormat="1" applyFont="1" applyFill="1" applyBorder="1" applyAlignment="1" applyProtection="1">
      <alignment horizontal="center"/>
      <protection hidden="1"/>
    </xf>
    <xf numFmtId="165" fontId="4" fillId="3" borderId="22" xfId="0" applyNumberFormat="1" applyFont="1" applyFill="1" applyBorder="1" applyAlignment="1" applyProtection="1">
      <alignment horizontal="center"/>
      <protection hidden="1"/>
    </xf>
    <xf numFmtId="170" fontId="3" fillId="3" borderId="22" xfId="0" applyNumberFormat="1" applyFont="1" applyFill="1" applyBorder="1" applyAlignment="1" applyProtection="1">
      <alignment horizontal="center"/>
      <protection hidden="1"/>
    </xf>
    <xf numFmtId="1" fontId="42" fillId="24" borderId="22" xfId="0" applyNumberFormat="1" applyFont="1" applyFill="1" applyBorder="1" applyProtection="1">
      <protection hidden="1"/>
    </xf>
    <xf numFmtId="1" fontId="42" fillId="25" borderId="22" xfId="0" applyNumberFormat="1" applyFont="1" applyFill="1" applyBorder="1" applyProtection="1">
      <protection hidden="1"/>
    </xf>
    <xf numFmtId="2" fontId="4" fillId="3" borderId="22" xfId="0" applyNumberFormat="1" applyFont="1" applyFill="1" applyBorder="1" applyAlignment="1" applyProtection="1">
      <alignment horizontal="center"/>
      <protection hidden="1"/>
    </xf>
    <xf numFmtId="0" fontId="41" fillId="3" borderId="23" xfId="1" applyFont="1" applyFill="1" applyBorder="1" applyProtection="1">
      <protection hidden="1"/>
    </xf>
    <xf numFmtId="0" fontId="4" fillId="3" borderId="24" xfId="0" applyFont="1" applyFill="1" applyBorder="1" applyAlignment="1" applyProtection="1">
      <alignment horizontal="center"/>
      <protection hidden="1"/>
    </xf>
    <xf numFmtId="170" fontId="3" fillId="3" borderId="24" xfId="0" applyNumberFormat="1" applyFont="1" applyFill="1" applyBorder="1" applyAlignment="1" applyProtection="1">
      <alignment horizontal="right" vertical="top"/>
      <protection hidden="1"/>
    </xf>
    <xf numFmtId="1" fontId="4" fillId="3" borderId="24" xfId="0" applyNumberFormat="1" applyFont="1" applyFill="1" applyBorder="1" applyProtection="1">
      <protection locked="0"/>
    </xf>
    <xf numFmtId="1" fontId="4" fillId="6" borderId="24" xfId="0" applyNumberFormat="1" applyFont="1" applyFill="1" applyBorder="1" applyProtection="1">
      <protection locked="0"/>
    </xf>
    <xf numFmtId="1" fontId="4" fillId="7" borderId="24" xfId="0" applyNumberFormat="1" applyFont="1" applyFill="1" applyBorder="1" applyProtection="1">
      <protection locked="0"/>
    </xf>
    <xf numFmtId="1" fontId="4" fillId="8" borderId="24" xfId="0" applyNumberFormat="1" applyFont="1" applyFill="1" applyBorder="1" applyProtection="1">
      <protection locked="0"/>
    </xf>
    <xf numFmtId="1" fontId="4" fillId="9" borderId="24" xfId="0" applyNumberFormat="1" applyFont="1" applyFill="1" applyBorder="1" applyProtection="1">
      <protection locked="0"/>
    </xf>
    <xf numFmtId="1" fontId="4" fillId="10" borderId="24" xfId="0" applyNumberFormat="1" applyFont="1" applyFill="1" applyBorder="1" applyProtection="1">
      <protection locked="0"/>
    </xf>
    <xf numFmtId="1" fontId="4" fillId="11" borderId="24" xfId="0" applyNumberFormat="1" applyFont="1" applyFill="1" applyBorder="1" applyProtection="1">
      <protection locked="0"/>
    </xf>
    <xf numFmtId="1" fontId="6" fillId="4" borderId="24" xfId="0" applyNumberFormat="1" applyFont="1" applyFill="1" applyBorder="1" applyProtection="1">
      <protection locked="0"/>
    </xf>
    <xf numFmtId="1" fontId="4" fillId="12" borderId="24" xfId="0" applyNumberFormat="1" applyFont="1" applyFill="1" applyBorder="1" applyProtection="1">
      <protection locked="0"/>
    </xf>
    <xf numFmtId="1" fontId="4" fillId="13" borderId="24" xfId="0" applyNumberFormat="1" applyFont="1" applyFill="1" applyBorder="1" applyProtection="1">
      <protection locked="0"/>
    </xf>
    <xf numFmtId="1" fontId="4" fillId="14" borderId="24" xfId="0" applyNumberFormat="1" applyFont="1" applyFill="1" applyBorder="1" applyProtection="1">
      <protection locked="0"/>
    </xf>
    <xf numFmtId="1" fontId="4" fillId="3" borderId="24" xfId="0" applyNumberFormat="1" applyFont="1" applyFill="1" applyBorder="1" applyAlignment="1" applyProtection="1">
      <alignment horizontal="center"/>
      <protection hidden="1"/>
    </xf>
    <xf numFmtId="165" fontId="4" fillId="3" borderId="24" xfId="0" applyNumberFormat="1" applyFont="1" applyFill="1" applyBorder="1" applyAlignment="1" applyProtection="1">
      <alignment horizontal="center"/>
      <protection hidden="1"/>
    </xf>
    <xf numFmtId="170" fontId="3" fillId="3" borderId="24" xfId="0" applyNumberFormat="1" applyFont="1" applyFill="1" applyBorder="1" applyAlignment="1" applyProtection="1">
      <alignment horizontal="center"/>
      <protection hidden="1"/>
    </xf>
    <xf numFmtId="0" fontId="43" fillId="24" borderId="25" xfId="1" applyFont="1" applyFill="1" applyBorder="1" applyProtection="1">
      <protection hidden="1"/>
    </xf>
    <xf numFmtId="0" fontId="4" fillId="24" borderId="26" xfId="0" applyFont="1" applyFill="1" applyBorder="1" applyAlignment="1" applyProtection="1">
      <alignment horizontal="center"/>
      <protection hidden="1"/>
    </xf>
    <xf numFmtId="2" fontId="4" fillId="24" borderId="26" xfId="0" applyNumberFormat="1" applyFont="1" applyFill="1" applyBorder="1" applyAlignment="1" applyProtection="1">
      <alignment horizontal="center"/>
      <protection hidden="1"/>
    </xf>
    <xf numFmtId="170" fontId="3" fillId="24" borderId="26" xfId="0" applyNumberFormat="1" applyFont="1" applyFill="1" applyBorder="1" applyAlignment="1" applyProtection="1">
      <alignment horizontal="right" vertical="top"/>
      <protection hidden="1"/>
    </xf>
    <xf numFmtId="1" fontId="4" fillId="3" borderId="26" xfId="0" applyNumberFormat="1" applyFont="1" applyFill="1" applyBorder="1" applyProtection="1">
      <protection locked="0"/>
    </xf>
    <xf numFmtId="1" fontId="4" fillId="6" borderId="26" xfId="0" applyNumberFormat="1" applyFont="1" applyFill="1" applyBorder="1" applyProtection="1">
      <protection locked="0"/>
    </xf>
    <xf numFmtId="1" fontId="4" fillId="7" borderId="26" xfId="0" applyNumberFormat="1" applyFont="1" applyFill="1" applyBorder="1" applyProtection="1">
      <protection locked="0"/>
    </xf>
    <xf numFmtId="1" fontId="4" fillId="8" borderId="26" xfId="0" applyNumberFormat="1" applyFont="1" applyFill="1" applyBorder="1" applyProtection="1">
      <protection locked="0"/>
    </xf>
    <xf numFmtId="1" fontId="4" fillId="9" borderId="26" xfId="0" applyNumberFormat="1" applyFont="1" applyFill="1" applyBorder="1" applyProtection="1">
      <protection locked="0"/>
    </xf>
    <xf numFmtId="1" fontId="4" fillId="10" borderId="26" xfId="0" applyNumberFormat="1" applyFont="1" applyFill="1" applyBorder="1" applyProtection="1">
      <protection locked="0"/>
    </xf>
    <xf numFmtId="1" fontId="4" fillId="11" borderId="26" xfId="0" applyNumberFormat="1" applyFont="1" applyFill="1" applyBorder="1" applyProtection="1">
      <protection locked="0"/>
    </xf>
    <xf numFmtId="1" fontId="6" fillId="4" borderId="26" xfId="0" applyNumberFormat="1" applyFont="1" applyFill="1" applyBorder="1" applyProtection="1">
      <protection locked="0"/>
    </xf>
    <xf numFmtId="1" fontId="4" fillId="12" borderId="26" xfId="0" applyNumberFormat="1" applyFont="1" applyFill="1" applyBorder="1" applyProtection="1">
      <protection locked="0"/>
    </xf>
    <xf numFmtId="1" fontId="4" fillId="13" borderId="26" xfId="0" applyNumberFormat="1" applyFont="1" applyFill="1" applyBorder="1" applyProtection="1">
      <protection locked="0"/>
    </xf>
    <xf numFmtId="1" fontId="4" fillId="14" borderId="26" xfId="0" applyNumberFormat="1" applyFont="1" applyFill="1" applyBorder="1" applyProtection="1">
      <protection locked="0"/>
    </xf>
    <xf numFmtId="1" fontId="4" fillId="3" borderId="26" xfId="0" applyNumberFormat="1" applyFont="1" applyFill="1" applyBorder="1" applyAlignment="1" applyProtection="1">
      <alignment horizontal="center"/>
      <protection hidden="1"/>
    </xf>
    <xf numFmtId="0" fontId="4" fillId="3" borderId="26" xfId="0" applyFont="1" applyFill="1" applyBorder="1" applyAlignment="1" applyProtection="1">
      <alignment horizontal="center"/>
      <protection hidden="1"/>
    </xf>
    <xf numFmtId="165" fontId="4" fillId="3" borderId="26" xfId="0" applyNumberFormat="1" applyFont="1" applyFill="1" applyBorder="1" applyAlignment="1" applyProtection="1">
      <alignment horizontal="center"/>
      <protection hidden="1"/>
    </xf>
    <xf numFmtId="170" fontId="3" fillId="3" borderId="26" xfId="0" applyNumberFormat="1" applyFont="1" applyFill="1" applyBorder="1" applyAlignment="1" applyProtection="1">
      <alignment horizontal="center"/>
      <protection hidden="1"/>
    </xf>
    <xf numFmtId="0" fontId="4" fillId="23" borderId="0" xfId="0" applyFont="1" applyFill="1" applyAlignment="1" applyProtection="1">
      <alignment horizontal="center"/>
      <protection hidden="1"/>
    </xf>
    <xf numFmtId="170" fontId="4" fillId="23" borderId="0" xfId="0" applyNumberFormat="1" applyFont="1" applyFill="1" applyAlignment="1" applyProtection="1">
      <alignment horizontal="right" vertical="top"/>
      <protection hidden="1"/>
    </xf>
    <xf numFmtId="1" fontId="4" fillId="23" borderId="0" xfId="0" applyNumberFormat="1" applyFont="1" applyFill="1" applyProtection="1">
      <protection hidden="1"/>
    </xf>
    <xf numFmtId="1" fontId="6" fillId="23" borderId="0" xfId="0" applyNumberFormat="1" applyFont="1" applyFill="1" applyProtection="1">
      <protection hidden="1"/>
    </xf>
    <xf numFmtId="170" fontId="4" fillId="23" borderId="0" xfId="0" applyNumberFormat="1" applyFont="1" applyFill="1" applyProtection="1">
      <protection hidden="1"/>
    </xf>
    <xf numFmtId="1" fontId="0" fillId="23" borderId="0" xfId="0" applyNumberFormat="1" applyFill="1" applyProtection="1">
      <protection hidden="1"/>
    </xf>
    <xf numFmtId="0" fontId="41" fillId="3" borderId="27" xfId="1" applyFont="1" applyFill="1" applyBorder="1" applyProtection="1">
      <protection hidden="1"/>
    </xf>
    <xf numFmtId="170" fontId="4" fillId="3" borderId="22" xfId="0" applyNumberFormat="1" applyFont="1" applyFill="1" applyBorder="1" applyAlignment="1" applyProtection="1">
      <alignment horizontal="center"/>
      <protection hidden="1"/>
    </xf>
    <xf numFmtId="171" fontId="4" fillId="8" borderId="22" xfId="0" applyNumberFormat="1" applyFont="1" applyFill="1" applyBorder="1" applyProtection="1">
      <protection locked="0"/>
    </xf>
    <xf numFmtId="171" fontId="4" fillId="14" borderId="22" xfId="0" applyNumberFormat="1" applyFont="1" applyFill="1" applyBorder="1" applyProtection="1">
      <protection locked="0"/>
    </xf>
    <xf numFmtId="0" fontId="41" fillId="0" borderId="22" xfId="1" applyFont="1" applyBorder="1" applyProtection="1">
      <protection hidden="1"/>
    </xf>
    <xf numFmtId="0" fontId="41" fillId="3" borderId="28" xfId="1" applyFont="1" applyFill="1" applyBorder="1" applyProtection="1">
      <protection hidden="1"/>
    </xf>
    <xf numFmtId="2" fontId="4" fillId="8" borderId="24" xfId="0" applyNumberFormat="1" applyFont="1" applyFill="1" applyBorder="1" applyProtection="1">
      <protection locked="0"/>
    </xf>
    <xf numFmtId="2" fontId="4" fillId="14" borderId="24" xfId="0" applyNumberFormat="1" applyFont="1" applyFill="1" applyBorder="1" applyProtection="1">
      <protection locked="0"/>
    </xf>
    <xf numFmtId="170" fontId="4" fillId="3" borderId="24" xfId="0" applyNumberFormat="1" applyFont="1" applyFill="1" applyBorder="1" applyAlignment="1" applyProtection="1">
      <alignment horizontal="center"/>
      <protection hidden="1"/>
    </xf>
    <xf numFmtId="0" fontId="43" fillId="24" borderId="26" xfId="1" applyFont="1" applyFill="1" applyBorder="1" applyProtection="1">
      <protection hidden="1"/>
    </xf>
    <xf numFmtId="0" fontId="4" fillId="23" borderId="0" xfId="0" applyFont="1" applyFill="1" applyAlignment="1" applyProtection="1">
      <alignment horizontal="center" vertical="center"/>
      <protection hidden="1"/>
    </xf>
    <xf numFmtId="2" fontId="4" fillId="23" borderId="0" xfId="0" applyNumberFormat="1" applyFont="1" applyFill="1" applyAlignment="1" applyProtection="1">
      <alignment horizontal="center" vertical="center"/>
      <protection hidden="1"/>
    </xf>
    <xf numFmtId="170" fontId="3" fillId="23" borderId="0" xfId="0" applyNumberFormat="1" applyFont="1" applyFill="1" applyAlignment="1" applyProtection="1">
      <alignment horizontal="right" vertical="center"/>
      <protection hidden="1"/>
    </xf>
    <xf numFmtId="1" fontId="4" fillId="23" borderId="0" xfId="0" applyNumberFormat="1" applyFont="1" applyFill="1" applyAlignment="1" applyProtection="1">
      <alignment vertical="center"/>
      <protection locked="0"/>
    </xf>
    <xf numFmtId="1" fontId="6" fillId="23" borderId="0" xfId="0" applyNumberFormat="1" applyFont="1" applyFill="1" applyAlignment="1" applyProtection="1">
      <alignment vertical="center"/>
      <protection locked="0"/>
    </xf>
    <xf numFmtId="1" fontId="4" fillId="23" borderId="0" xfId="0" applyNumberFormat="1" applyFont="1" applyFill="1" applyAlignment="1" applyProtection="1">
      <alignment horizontal="center" vertical="center"/>
      <protection hidden="1"/>
    </xf>
    <xf numFmtId="165" fontId="4" fillId="23" borderId="0" xfId="0" applyNumberFormat="1" applyFont="1" applyFill="1" applyAlignment="1" applyProtection="1">
      <alignment horizontal="center" vertical="center"/>
      <protection hidden="1"/>
    </xf>
    <xf numFmtId="170" fontId="3" fillId="23" borderId="0" xfId="0" applyNumberFormat="1" applyFont="1" applyFill="1" applyAlignment="1" applyProtection="1">
      <alignment horizontal="center" vertical="center"/>
      <protection hidden="1"/>
    </xf>
    <xf numFmtId="1" fontId="40" fillId="23" borderId="0" xfId="0" applyNumberFormat="1" applyFont="1" applyFill="1" applyAlignment="1" applyProtection="1">
      <alignment vertical="center"/>
      <protection hidden="1"/>
    </xf>
    <xf numFmtId="0" fontId="44" fillId="0" borderId="10" xfId="1" applyFont="1" applyBorder="1" applyProtection="1"/>
    <xf numFmtId="2" fontId="4" fillId="3" borderId="24" xfId="0" applyNumberFormat="1" applyFont="1" applyFill="1" applyBorder="1" applyAlignment="1" applyProtection="1">
      <alignment horizontal="center"/>
      <protection hidden="1"/>
    </xf>
    <xf numFmtId="0" fontId="4" fillId="3" borderId="22" xfId="0" applyFont="1" applyFill="1" applyBorder="1" applyAlignment="1" applyProtection="1">
      <alignment horizontal="center" vertical="center"/>
      <protection hidden="1"/>
    </xf>
    <xf numFmtId="2" fontId="4" fillId="3" borderId="22" xfId="0" applyNumberFormat="1" applyFont="1" applyFill="1" applyBorder="1" applyAlignment="1" applyProtection="1">
      <alignment horizontal="center" vertical="center"/>
      <protection hidden="1"/>
    </xf>
    <xf numFmtId="170" fontId="3" fillId="3" borderId="22" xfId="0" applyNumberFormat="1" applyFont="1" applyFill="1" applyBorder="1" applyAlignment="1" applyProtection="1">
      <alignment horizontal="right" vertical="center"/>
      <protection hidden="1"/>
    </xf>
    <xf numFmtId="1" fontId="4" fillId="3" borderId="22" xfId="0" applyNumberFormat="1" applyFont="1" applyFill="1" applyBorder="1" applyAlignment="1" applyProtection="1">
      <alignment vertical="center"/>
      <protection locked="0"/>
    </xf>
    <xf numFmtId="1" fontId="4" fillId="6" borderId="22" xfId="0" applyNumberFormat="1" applyFont="1" applyFill="1" applyBorder="1" applyAlignment="1" applyProtection="1">
      <alignment vertical="center"/>
      <protection locked="0"/>
    </xf>
    <xf numFmtId="1" fontId="4" fillId="7" borderId="22" xfId="0" applyNumberFormat="1" applyFont="1" applyFill="1" applyBorder="1" applyAlignment="1" applyProtection="1">
      <alignment vertical="center"/>
      <protection locked="0"/>
    </xf>
    <xf numFmtId="1" fontId="4" fillId="8" borderId="22" xfId="0" applyNumberFormat="1" applyFont="1" applyFill="1" applyBorder="1" applyAlignment="1" applyProtection="1">
      <alignment vertical="center"/>
      <protection locked="0"/>
    </xf>
    <xf numFmtId="1" fontId="4" fillId="9" borderId="22" xfId="0" applyNumberFormat="1" applyFont="1" applyFill="1" applyBorder="1" applyAlignment="1" applyProtection="1">
      <alignment vertical="center"/>
      <protection locked="0"/>
    </xf>
    <xf numFmtId="1" fontId="4" fillId="10" borderId="22" xfId="0" applyNumberFormat="1" applyFont="1" applyFill="1" applyBorder="1" applyAlignment="1" applyProtection="1">
      <alignment vertical="center"/>
      <protection locked="0"/>
    </xf>
    <xf numFmtId="1" fontId="4" fillId="11" borderId="22" xfId="0" applyNumberFormat="1" applyFont="1" applyFill="1" applyBorder="1" applyAlignment="1" applyProtection="1">
      <alignment vertical="center"/>
      <protection locked="0"/>
    </xf>
    <xf numFmtId="1" fontId="6" fillId="4" borderId="22" xfId="0" applyNumberFormat="1" applyFont="1" applyFill="1" applyBorder="1" applyAlignment="1" applyProtection="1">
      <alignment vertical="center"/>
      <protection locked="0"/>
    </xf>
    <xf numFmtId="1" fontId="4" fillId="12" borderId="22" xfId="0" applyNumberFormat="1" applyFont="1" applyFill="1" applyBorder="1" applyAlignment="1" applyProtection="1">
      <alignment vertical="center"/>
      <protection locked="0"/>
    </xf>
    <xf numFmtId="1" fontId="4" fillId="13" borderId="22" xfId="0" applyNumberFormat="1" applyFont="1" applyFill="1" applyBorder="1" applyAlignment="1" applyProtection="1">
      <alignment vertical="center"/>
      <protection locked="0"/>
    </xf>
    <xf numFmtId="1" fontId="4" fillId="14" borderId="22" xfId="0" applyNumberFormat="1" applyFont="1" applyFill="1" applyBorder="1" applyAlignment="1" applyProtection="1">
      <alignment vertical="center"/>
      <protection locked="0"/>
    </xf>
    <xf numFmtId="1" fontId="4" fillId="3" borderId="22" xfId="0" applyNumberFormat="1" applyFont="1" applyFill="1" applyBorder="1" applyAlignment="1" applyProtection="1">
      <alignment horizontal="center" vertical="center"/>
      <protection hidden="1"/>
    </xf>
    <xf numFmtId="165" fontId="4" fillId="3" borderId="22" xfId="0" applyNumberFormat="1" applyFont="1" applyFill="1" applyBorder="1" applyAlignment="1" applyProtection="1">
      <alignment horizontal="center" vertical="center"/>
      <protection hidden="1"/>
    </xf>
    <xf numFmtId="170" fontId="3" fillId="3" borderId="22" xfId="0" applyNumberFormat="1" applyFont="1" applyFill="1" applyBorder="1" applyAlignment="1" applyProtection="1">
      <alignment horizontal="center" vertical="center"/>
      <protection hidden="1"/>
    </xf>
    <xf numFmtId="0" fontId="45" fillId="24" borderId="22" xfId="1" applyFont="1" applyFill="1" applyBorder="1" applyAlignment="1" applyProtection="1">
      <alignment vertical="center"/>
      <protection hidden="1"/>
    </xf>
    <xf numFmtId="0" fontId="4" fillId="24" borderId="22" xfId="0" applyFont="1" applyFill="1" applyBorder="1" applyAlignment="1" applyProtection="1">
      <alignment horizontal="center" vertical="center"/>
      <protection hidden="1"/>
    </xf>
    <xf numFmtId="2" fontId="4" fillId="24" borderId="22" xfId="0" applyNumberFormat="1" applyFont="1" applyFill="1" applyBorder="1" applyAlignment="1" applyProtection="1">
      <alignment horizontal="center" vertical="center"/>
      <protection hidden="1"/>
    </xf>
    <xf numFmtId="170" fontId="3" fillId="24" borderId="22" xfId="0" applyNumberFormat="1" applyFont="1" applyFill="1" applyBorder="1" applyAlignment="1" applyProtection="1">
      <alignment horizontal="right" vertical="center"/>
      <protection hidden="1"/>
    </xf>
    <xf numFmtId="1" fontId="4" fillId="23" borderId="0" xfId="0" applyNumberFormat="1" applyFont="1" applyFill="1" applyProtection="1">
      <protection locked="0" hidden="1"/>
    </xf>
    <xf numFmtId="1" fontId="6" fillId="23" borderId="0" xfId="0" applyNumberFormat="1" applyFont="1" applyFill="1" applyProtection="1">
      <protection locked="0" hidden="1"/>
    </xf>
    <xf numFmtId="0" fontId="41" fillId="3" borderId="22" xfId="1" applyFont="1" applyFill="1" applyBorder="1" applyProtection="1">
      <protection hidden="1"/>
    </xf>
    <xf numFmtId="0" fontId="41" fillId="3" borderId="24" xfId="1" applyFont="1" applyFill="1" applyBorder="1" applyProtection="1">
      <protection hidden="1"/>
    </xf>
    <xf numFmtId="0" fontId="41" fillId="24" borderId="22" xfId="1" applyFont="1" applyFill="1" applyBorder="1" applyAlignment="1" applyProtection="1">
      <alignment vertical="center"/>
      <protection hidden="1"/>
    </xf>
    <xf numFmtId="0" fontId="3" fillId="23" borderId="11" xfId="0" applyFont="1" applyFill="1" applyBorder="1" applyProtection="1">
      <protection hidden="1"/>
    </xf>
    <xf numFmtId="1" fontId="40" fillId="23" borderId="0" xfId="0" applyNumberFormat="1" applyFont="1" applyFill="1" applyProtection="1">
      <protection hidden="1"/>
    </xf>
    <xf numFmtId="170" fontId="46" fillId="3" borderId="22" xfId="0" applyNumberFormat="1" applyFont="1" applyFill="1" applyBorder="1" applyAlignment="1" applyProtection="1">
      <alignment horizontal="right" vertical="top"/>
      <protection hidden="1"/>
    </xf>
    <xf numFmtId="0" fontId="43" fillId="24" borderId="21" xfId="1" applyFont="1" applyFill="1" applyBorder="1" applyProtection="1">
      <protection hidden="1"/>
    </xf>
    <xf numFmtId="0" fontId="4" fillId="24" borderId="22" xfId="0" applyFont="1" applyFill="1" applyBorder="1" applyAlignment="1" applyProtection="1">
      <alignment horizontal="center"/>
      <protection hidden="1"/>
    </xf>
    <xf numFmtId="4" fontId="4" fillId="24" borderId="22" xfId="0" applyNumberFormat="1" applyFont="1" applyFill="1" applyBorder="1" applyAlignment="1" applyProtection="1">
      <alignment horizontal="center"/>
      <protection hidden="1"/>
    </xf>
    <xf numFmtId="172" fontId="3" fillId="24" borderId="22" xfId="0" applyNumberFormat="1" applyFont="1" applyFill="1" applyBorder="1" applyAlignment="1" applyProtection="1">
      <alignment horizontal="right"/>
      <protection hidden="1"/>
    </xf>
    <xf numFmtId="172" fontId="3" fillId="24" borderId="26" xfId="0" applyNumberFormat="1" applyFont="1" applyFill="1" applyBorder="1" applyAlignment="1" applyProtection="1">
      <alignment horizontal="right"/>
      <protection hidden="1"/>
    </xf>
    <xf numFmtId="0" fontId="41" fillId="3" borderId="29" xfId="1" applyFont="1" applyFill="1" applyBorder="1" applyProtection="1">
      <protection hidden="1"/>
    </xf>
    <xf numFmtId="0" fontId="4" fillId="3" borderId="30" xfId="0" applyFont="1" applyFill="1" applyBorder="1" applyAlignment="1" applyProtection="1">
      <alignment horizontal="center"/>
      <protection hidden="1"/>
    </xf>
    <xf numFmtId="2" fontId="4" fillId="3" borderId="30" xfId="0" applyNumberFormat="1" applyFont="1" applyFill="1" applyBorder="1" applyAlignment="1" applyProtection="1">
      <alignment horizontal="center"/>
      <protection hidden="1"/>
    </xf>
    <xf numFmtId="170" fontId="3" fillId="3" borderId="30" xfId="0" applyNumberFormat="1" applyFont="1" applyFill="1" applyBorder="1" applyAlignment="1" applyProtection="1">
      <alignment horizontal="right" vertical="top"/>
      <protection hidden="1"/>
    </xf>
    <xf numFmtId="1" fontId="4" fillId="3" borderId="30" xfId="0" applyNumberFormat="1" applyFont="1" applyFill="1" applyBorder="1" applyProtection="1">
      <protection locked="0"/>
    </xf>
    <xf numFmtId="1" fontId="4" fillId="6" borderId="30" xfId="0" applyNumberFormat="1" applyFont="1" applyFill="1" applyBorder="1" applyProtection="1">
      <protection locked="0"/>
    </xf>
    <xf numFmtId="1" fontId="4" fillId="7" borderId="30" xfId="0" applyNumberFormat="1" applyFont="1" applyFill="1" applyBorder="1" applyProtection="1">
      <protection locked="0"/>
    </xf>
    <xf numFmtId="1" fontId="4" fillId="8" borderId="30" xfId="0" applyNumberFormat="1" applyFont="1" applyFill="1" applyBorder="1" applyProtection="1">
      <protection locked="0"/>
    </xf>
    <xf numFmtId="1" fontId="4" fillId="9" borderId="30" xfId="0" applyNumberFormat="1" applyFont="1" applyFill="1" applyBorder="1" applyProtection="1">
      <protection locked="0"/>
    </xf>
    <xf numFmtId="1" fontId="4" fillId="10" borderId="30" xfId="0" applyNumberFormat="1" applyFont="1" applyFill="1" applyBorder="1" applyProtection="1">
      <protection locked="0"/>
    </xf>
    <xf numFmtId="1" fontId="4" fillId="11" borderId="30" xfId="0" applyNumberFormat="1" applyFont="1" applyFill="1" applyBorder="1" applyProtection="1">
      <protection locked="0"/>
    </xf>
    <xf numFmtId="1" fontId="6" fillId="4" borderId="30" xfId="0" applyNumberFormat="1" applyFont="1" applyFill="1" applyBorder="1" applyProtection="1">
      <protection locked="0"/>
    </xf>
    <xf numFmtId="1" fontId="4" fillId="12" borderId="30" xfId="0" applyNumberFormat="1" applyFont="1" applyFill="1" applyBorder="1" applyProtection="1">
      <protection locked="0"/>
    </xf>
    <xf numFmtId="1" fontId="4" fillId="13" borderId="30" xfId="0" applyNumberFormat="1" applyFont="1" applyFill="1" applyBorder="1" applyProtection="1">
      <protection locked="0"/>
    </xf>
    <xf numFmtId="1" fontId="4" fillId="14" borderId="30" xfId="0" applyNumberFormat="1" applyFont="1" applyFill="1" applyBorder="1" applyProtection="1">
      <protection locked="0"/>
    </xf>
    <xf numFmtId="1" fontId="4" fillId="3" borderId="30" xfId="0" applyNumberFormat="1" applyFont="1" applyFill="1" applyBorder="1" applyAlignment="1" applyProtection="1">
      <alignment horizontal="center"/>
      <protection hidden="1"/>
    </xf>
    <xf numFmtId="165" fontId="4" fillId="3" borderId="30" xfId="0" applyNumberFormat="1" applyFont="1" applyFill="1" applyBorder="1" applyAlignment="1" applyProtection="1">
      <alignment horizontal="center"/>
      <protection hidden="1"/>
    </xf>
    <xf numFmtId="170" fontId="3" fillId="3" borderId="30" xfId="0" applyNumberFormat="1" applyFont="1" applyFill="1" applyBorder="1" applyAlignment="1" applyProtection="1">
      <alignment horizontal="center"/>
      <protection hidden="1"/>
    </xf>
    <xf numFmtId="1" fontId="42" fillId="24" borderId="30" xfId="0" applyNumberFormat="1" applyFont="1" applyFill="1" applyBorder="1" applyProtection="1">
      <protection hidden="1"/>
    </xf>
    <xf numFmtId="1" fontId="42" fillId="25" borderId="30" xfId="0" applyNumberFormat="1" applyFont="1" applyFill="1" applyBorder="1" applyProtection="1">
      <protection hidden="1"/>
    </xf>
    <xf numFmtId="0" fontId="4" fillId="3" borderId="0" xfId="0" applyFont="1" applyFill="1" applyAlignment="1" applyProtection="1">
      <alignment vertical="top"/>
      <protection hidden="1"/>
    </xf>
    <xf numFmtId="0" fontId="4" fillId="3" borderId="0" xfId="0" applyFont="1" applyFill="1" applyAlignment="1" applyProtection="1">
      <alignment horizontal="center" vertical="top"/>
      <protection hidden="1"/>
    </xf>
    <xf numFmtId="0" fontId="36" fillId="3" borderId="0" xfId="0" applyFont="1" applyFill="1" applyProtection="1">
      <protection hidden="1"/>
    </xf>
    <xf numFmtId="0" fontId="36" fillId="26" borderId="0" xfId="0" applyFont="1" applyFill="1" applyProtection="1">
      <protection hidden="1"/>
    </xf>
    <xf numFmtId="0" fontId="36" fillId="27" borderId="0" xfId="0" applyFont="1" applyFill="1" applyProtection="1">
      <protection hidden="1"/>
    </xf>
    <xf numFmtId="0" fontId="36" fillId="8" borderId="0" xfId="0" applyFont="1" applyFill="1" applyProtection="1">
      <protection hidden="1"/>
    </xf>
    <xf numFmtId="0" fontId="36" fillId="9" borderId="0" xfId="0" applyFont="1" applyFill="1" applyProtection="1">
      <protection hidden="1"/>
    </xf>
    <xf numFmtId="0" fontId="36" fillId="28" borderId="0" xfId="0" applyFont="1" applyFill="1" applyProtection="1">
      <protection hidden="1"/>
    </xf>
    <xf numFmtId="0" fontId="36" fillId="11" borderId="31" xfId="0" applyFont="1" applyFill="1" applyBorder="1" applyProtection="1">
      <protection hidden="1"/>
    </xf>
    <xf numFmtId="0" fontId="37" fillId="4" borderId="31" xfId="0" applyFont="1" applyFill="1" applyBorder="1" applyProtection="1">
      <protection hidden="1"/>
    </xf>
    <xf numFmtId="0" fontId="36" fillId="12" borderId="0" xfId="0" applyFont="1" applyFill="1" applyProtection="1">
      <protection hidden="1"/>
    </xf>
    <xf numFmtId="0" fontId="36" fillId="13" borderId="0" xfId="0" applyFont="1" applyFill="1" applyProtection="1">
      <protection hidden="1"/>
    </xf>
    <xf numFmtId="0" fontId="36" fillId="6" borderId="0" xfId="0" applyFont="1" applyFill="1" applyProtection="1">
      <protection hidden="1"/>
    </xf>
    <xf numFmtId="0" fontId="36" fillId="14" borderId="0" xfId="0" applyFont="1" applyFill="1" applyProtection="1">
      <protection hidden="1"/>
    </xf>
    <xf numFmtId="1" fontId="3" fillId="3" borderId="0" xfId="0" applyNumberFormat="1" applyFont="1" applyFill="1" applyAlignment="1" applyProtection="1">
      <alignment horizontal="center" vertical="top"/>
      <protection hidden="1"/>
    </xf>
    <xf numFmtId="2" fontId="3" fillId="3" borderId="0" xfId="0" applyNumberFormat="1" applyFont="1" applyFill="1" applyAlignment="1" applyProtection="1">
      <alignment horizontal="center" vertical="top"/>
      <protection hidden="1"/>
    </xf>
    <xf numFmtId="170" fontId="3" fillId="3" borderId="0" xfId="0" applyNumberFormat="1" applyFont="1" applyFill="1" applyAlignment="1" applyProtection="1">
      <alignment horizontal="center" vertical="top"/>
      <protection hidden="1"/>
    </xf>
    <xf numFmtId="0" fontId="46" fillId="3" borderId="0" xfId="0" applyFont="1" applyFill="1" applyProtection="1">
      <protection hidden="1"/>
    </xf>
    <xf numFmtId="0" fontId="47" fillId="0" borderId="0" xfId="0" applyFont="1" applyProtection="1">
      <protection hidden="1"/>
    </xf>
    <xf numFmtId="0" fontId="19" fillId="4" borderId="8" xfId="0" applyFont="1" applyFill="1" applyBorder="1" applyProtection="1">
      <protection hidden="1"/>
    </xf>
    <xf numFmtId="0" fontId="19" fillId="4" borderId="8" xfId="0" applyFont="1" applyFill="1" applyBorder="1" applyAlignment="1" applyProtection="1">
      <alignment horizontal="center"/>
      <protection hidden="1"/>
    </xf>
    <xf numFmtId="0" fontId="48" fillId="4" borderId="8" xfId="0" applyFont="1" applyFill="1" applyBorder="1" applyProtection="1">
      <protection hidden="1"/>
    </xf>
    <xf numFmtId="0" fontId="19" fillId="4" borderId="8" xfId="0" applyFont="1" applyFill="1" applyBorder="1" applyAlignment="1" applyProtection="1">
      <alignment horizontal="right" textRotation="90"/>
      <protection hidden="1"/>
    </xf>
    <xf numFmtId="0" fontId="18" fillId="4" borderId="8" xfId="0" applyFont="1" applyFill="1" applyBorder="1" applyAlignment="1" applyProtection="1">
      <alignment horizontal="right" textRotation="90"/>
      <protection hidden="1"/>
    </xf>
    <xf numFmtId="0" fontId="18" fillId="4" borderId="0" xfId="0" applyFont="1" applyFill="1" applyAlignment="1" applyProtection="1">
      <alignment horizontal="right" textRotation="90"/>
      <protection hidden="1"/>
    </xf>
    <xf numFmtId="0" fontId="18" fillId="4" borderId="32" xfId="0" applyFont="1" applyFill="1" applyBorder="1" applyAlignment="1" applyProtection="1">
      <alignment horizontal="right" textRotation="90"/>
      <protection hidden="1"/>
    </xf>
    <xf numFmtId="0" fontId="27" fillId="4" borderId="0" xfId="0" applyFont="1" applyFill="1" applyProtection="1">
      <protection hidden="1"/>
    </xf>
    <xf numFmtId="0" fontId="27" fillId="4" borderId="0" xfId="0" applyFont="1" applyFill="1" applyAlignment="1" applyProtection="1">
      <alignment horizontal="left"/>
      <protection hidden="1"/>
    </xf>
    <xf numFmtId="0" fontId="24" fillId="4" borderId="10" xfId="0" applyFont="1" applyFill="1" applyBorder="1" applyProtection="1">
      <protection hidden="1"/>
    </xf>
    <xf numFmtId="0" fontId="24" fillId="4" borderId="0" xfId="0" applyFont="1" applyFill="1" applyAlignment="1" applyProtection="1">
      <alignment horizontal="center"/>
      <protection hidden="1"/>
    </xf>
    <xf numFmtId="0" fontId="24" fillId="4" borderId="0" xfId="0" applyFont="1" applyFill="1" applyAlignment="1" applyProtection="1">
      <alignment horizontal="center" wrapText="1"/>
      <protection hidden="1"/>
    </xf>
    <xf numFmtId="0" fontId="24" fillId="21" borderId="0" xfId="3" applyFont="1" applyFill="1" applyBorder="1" applyAlignment="1" applyProtection="1">
      <alignment horizontal="center" wrapText="1"/>
      <protection hidden="1"/>
    </xf>
    <xf numFmtId="0" fontId="23" fillId="3" borderId="0" xfId="0" applyFont="1" applyFill="1" applyAlignment="1" applyProtection="1">
      <alignment horizontal="right" textRotation="90"/>
      <protection hidden="1"/>
    </xf>
    <xf numFmtId="0" fontId="23" fillId="6" borderId="0" xfId="0" applyFont="1" applyFill="1" applyAlignment="1" applyProtection="1">
      <alignment horizontal="right" textRotation="90"/>
      <protection hidden="1"/>
    </xf>
    <xf numFmtId="0" fontId="23" fillId="7" borderId="0" xfId="0" applyFont="1" applyFill="1" applyAlignment="1" applyProtection="1">
      <alignment horizontal="right" textRotation="90"/>
      <protection hidden="1"/>
    </xf>
    <xf numFmtId="0" fontId="23" fillId="8" borderId="0" xfId="0" applyFont="1" applyFill="1" applyAlignment="1" applyProtection="1">
      <alignment horizontal="right" textRotation="90"/>
      <protection hidden="1"/>
    </xf>
    <xf numFmtId="0" fontId="23" fillId="9" borderId="0" xfId="0" applyFont="1" applyFill="1" applyAlignment="1" applyProtection="1">
      <alignment horizontal="right" textRotation="90"/>
      <protection hidden="1"/>
    </xf>
    <xf numFmtId="0" fontId="23" fillId="10" borderId="0" xfId="0" applyFont="1" applyFill="1" applyAlignment="1" applyProtection="1">
      <alignment horizontal="right" textRotation="90"/>
      <protection hidden="1"/>
    </xf>
    <xf numFmtId="0" fontId="23" fillId="11" borderId="0" xfId="0" applyFont="1" applyFill="1" applyAlignment="1" applyProtection="1">
      <alignment horizontal="right" textRotation="90"/>
      <protection hidden="1"/>
    </xf>
    <xf numFmtId="0" fontId="24" fillId="4" borderId="0" xfId="0" applyFont="1" applyFill="1" applyAlignment="1" applyProtection="1">
      <alignment horizontal="right" textRotation="90"/>
      <protection hidden="1"/>
    </xf>
    <xf numFmtId="0" fontId="23" fillId="12" borderId="0" xfId="0" applyFont="1" applyFill="1" applyAlignment="1" applyProtection="1">
      <alignment horizontal="right" textRotation="90"/>
      <protection hidden="1"/>
    </xf>
    <xf numFmtId="0" fontId="23" fillId="13" borderId="0" xfId="0" applyFont="1" applyFill="1" applyAlignment="1" applyProtection="1">
      <alignment horizontal="right" textRotation="90"/>
      <protection hidden="1"/>
    </xf>
    <xf numFmtId="0" fontId="23" fillId="14" borderId="0" xfId="0" applyFont="1" applyFill="1" applyAlignment="1" applyProtection="1">
      <alignment horizontal="right" textRotation="90"/>
      <protection hidden="1"/>
    </xf>
    <xf numFmtId="0" fontId="23" fillId="15" borderId="0" xfId="0" applyFont="1" applyFill="1" applyAlignment="1" applyProtection="1">
      <alignment horizontal="right" textRotation="90"/>
      <protection hidden="1"/>
    </xf>
    <xf numFmtId="0" fontId="23" fillId="16" borderId="0" xfId="0" applyFont="1" applyFill="1" applyAlignment="1" applyProtection="1">
      <alignment horizontal="right" textRotation="90"/>
      <protection hidden="1"/>
    </xf>
    <xf numFmtId="0" fontId="23" fillId="17" borderId="33" xfId="0" applyFont="1" applyFill="1" applyBorder="1" applyAlignment="1" applyProtection="1">
      <alignment horizontal="right" textRotation="90"/>
      <protection hidden="1"/>
    </xf>
    <xf numFmtId="0" fontId="49" fillId="29" borderId="0" xfId="0" applyFont="1" applyFill="1" applyProtection="1">
      <protection hidden="1"/>
    </xf>
    <xf numFmtId="0" fontId="39" fillId="29" borderId="0" xfId="0" applyFont="1" applyFill="1" applyAlignment="1" applyProtection="1">
      <alignment horizontal="center"/>
      <protection hidden="1"/>
    </xf>
    <xf numFmtId="0" fontId="39" fillId="29" borderId="0" xfId="0" applyFont="1" applyFill="1" applyProtection="1">
      <protection hidden="1"/>
    </xf>
    <xf numFmtId="0" fontId="37" fillId="29" borderId="0" xfId="0" applyFont="1" applyFill="1" applyProtection="1">
      <protection hidden="1"/>
    </xf>
    <xf numFmtId="0" fontId="37" fillId="29" borderId="0" xfId="0" applyFont="1" applyFill="1" applyAlignment="1" applyProtection="1">
      <alignment horizontal="right" wrapText="1"/>
      <protection hidden="1"/>
    </xf>
    <xf numFmtId="0" fontId="36" fillId="29" borderId="0" xfId="0" applyFont="1" applyFill="1" applyAlignment="1" applyProtection="1">
      <alignment horizontal="right" textRotation="90"/>
      <protection hidden="1"/>
    </xf>
    <xf numFmtId="0" fontId="37" fillId="29" borderId="0" xfId="0" applyFont="1" applyFill="1" applyAlignment="1" applyProtection="1">
      <alignment horizontal="right" textRotation="90"/>
      <protection hidden="1"/>
    </xf>
    <xf numFmtId="0" fontId="37" fillId="29" borderId="33" xfId="0" applyFont="1" applyFill="1" applyBorder="1" applyAlignment="1" applyProtection="1">
      <alignment horizontal="right" textRotation="90"/>
      <protection hidden="1"/>
    </xf>
    <xf numFmtId="0" fontId="37" fillId="29" borderId="0" xfId="0" applyFont="1" applyFill="1" applyAlignment="1" applyProtection="1">
      <alignment horizontal="center"/>
      <protection hidden="1"/>
    </xf>
    <xf numFmtId="0" fontId="37" fillId="29" borderId="0" xfId="0" applyFont="1" applyFill="1" applyAlignment="1" applyProtection="1">
      <alignment horizontal="center" wrapText="1"/>
      <protection hidden="1"/>
    </xf>
    <xf numFmtId="170" fontId="3" fillId="5" borderId="0" xfId="0" applyNumberFormat="1" applyFont="1" applyFill="1" applyAlignment="1" applyProtection="1">
      <alignment horizontal="left" vertical="top"/>
      <protection hidden="1"/>
    </xf>
    <xf numFmtId="0" fontId="2" fillId="5" borderId="0" xfId="0" applyFont="1" applyFill="1" applyAlignment="1" applyProtection="1">
      <alignment horizontal="center"/>
      <protection hidden="1"/>
    </xf>
    <xf numFmtId="0" fontId="2" fillId="5" borderId="0" xfId="0" applyFont="1" applyFill="1" applyProtection="1">
      <protection hidden="1"/>
    </xf>
    <xf numFmtId="0" fontId="2" fillId="5" borderId="0" xfId="0" applyFont="1" applyFill="1" applyProtection="1">
      <protection locked="0" hidden="1"/>
    </xf>
    <xf numFmtId="0" fontId="38" fillId="5" borderId="0" xfId="0" applyFont="1" applyFill="1" applyProtection="1">
      <protection locked="0" hidden="1"/>
    </xf>
    <xf numFmtId="0" fontId="4" fillId="5" borderId="0" xfId="0" applyFont="1" applyFill="1" applyAlignment="1" applyProtection="1">
      <alignment horizontal="center"/>
      <protection hidden="1"/>
    </xf>
    <xf numFmtId="0" fontId="4" fillId="5" borderId="33" xfId="0" applyFont="1" applyFill="1" applyBorder="1" applyAlignment="1" applyProtection="1">
      <alignment horizontal="center"/>
      <protection hidden="1"/>
    </xf>
    <xf numFmtId="0" fontId="40" fillId="5" borderId="0" xfId="0" applyFont="1" applyFill="1" applyProtection="1">
      <protection hidden="1"/>
    </xf>
    <xf numFmtId="0" fontId="50" fillId="5" borderId="0" xfId="0" applyFont="1" applyFill="1" applyProtection="1">
      <protection hidden="1"/>
    </xf>
    <xf numFmtId="0" fontId="4" fillId="0" borderId="24" xfId="0" applyFont="1" applyBorder="1" applyProtection="1">
      <protection hidden="1"/>
    </xf>
    <xf numFmtId="1" fontId="4" fillId="3" borderId="0" xfId="0" applyNumberFormat="1" applyFont="1" applyFill="1" applyProtection="1">
      <protection locked="0"/>
    </xf>
    <xf numFmtId="1" fontId="4" fillId="6" borderId="0" xfId="0" applyNumberFormat="1" applyFont="1" applyFill="1" applyProtection="1">
      <protection locked="0"/>
    </xf>
    <xf numFmtId="0" fontId="4" fillId="8" borderId="24" xfId="0" applyFont="1" applyFill="1" applyBorder="1" applyProtection="1">
      <protection locked="0"/>
    </xf>
    <xf numFmtId="1" fontId="4" fillId="15" borderId="24" xfId="0" applyNumberFormat="1" applyFont="1" applyFill="1" applyBorder="1" applyProtection="1">
      <protection locked="0"/>
    </xf>
    <xf numFmtId="1" fontId="4" fillId="16" borderId="24" xfId="0" applyNumberFormat="1" applyFont="1" applyFill="1" applyBorder="1" applyProtection="1">
      <protection locked="0"/>
    </xf>
    <xf numFmtId="1" fontId="51" fillId="17" borderId="34" xfId="0" applyNumberFormat="1" applyFont="1" applyFill="1" applyBorder="1" applyProtection="1">
      <protection locked="0"/>
    </xf>
    <xf numFmtId="1" fontId="42" fillId="18" borderId="0" xfId="0" applyNumberFormat="1" applyFont="1" applyFill="1" applyProtection="1">
      <protection hidden="1"/>
    </xf>
    <xf numFmtId="1" fontId="42" fillId="20" borderId="0" xfId="0" applyNumberFormat="1" applyFont="1" applyFill="1" applyProtection="1">
      <protection hidden="1"/>
    </xf>
    <xf numFmtId="1" fontId="4" fillId="15" borderId="22" xfId="0" applyNumberFormat="1" applyFont="1" applyFill="1" applyBorder="1" applyProtection="1">
      <protection locked="0"/>
    </xf>
    <xf numFmtId="1" fontId="4" fillId="16" borderId="22" xfId="0" applyNumberFormat="1" applyFont="1" applyFill="1" applyBorder="1" applyProtection="1">
      <protection locked="0"/>
    </xf>
    <xf numFmtId="1" fontId="51" fillId="17" borderId="35" xfId="0" applyNumberFormat="1" applyFont="1" applyFill="1" applyBorder="1" applyProtection="1">
      <protection locked="0"/>
    </xf>
    <xf numFmtId="1" fontId="42" fillId="18" borderId="22" xfId="0" applyNumberFormat="1" applyFont="1" applyFill="1" applyBorder="1" applyProtection="1">
      <protection hidden="1"/>
    </xf>
    <xf numFmtId="1" fontId="42" fillId="20" borderId="22" xfId="0" applyNumberFormat="1" applyFont="1" applyFill="1" applyBorder="1" applyProtection="1">
      <protection hidden="1"/>
    </xf>
    <xf numFmtId="0" fontId="4" fillId="8" borderId="22" xfId="0" applyFont="1" applyFill="1" applyBorder="1" applyProtection="1">
      <protection locked="0"/>
    </xf>
    <xf numFmtId="0" fontId="3" fillId="30" borderId="10" xfId="0" applyFont="1" applyFill="1" applyBorder="1" applyProtection="1">
      <protection hidden="1"/>
    </xf>
    <xf numFmtId="0" fontId="4" fillId="30" borderId="0" xfId="0" applyFont="1" applyFill="1" applyAlignment="1" applyProtection="1">
      <alignment horizontal="center"/>
      <protection hidden="1"/>
    </xf>
    <xf numFmtId="2" fontId="4" fillId="30" borderId="0" xfId="0" applyNumberFormat="1" applyFont="1" applyFill="1" applyAlignment="1" applyProtection="1">
      <alignment horizontal="center"/>
      <protection hidden="1"/>
    </xf>
    <xf numFmtId="170" fontId="3" fillId="3" borderId="22" xfId="0" applyNumberFormat="1" applyFont="1" applyFill="1" applyBorder="1" applyAlignment="1" applyProtection="1">
      <alignment horizontal="center" vertical="top"/>
      <protection hidden="1"/>
    </xf>
    <xf numFmtId="170" fontId="3" fillId="5" borderId="0" xfId="0" applyNumberFormat="1" applyFont="1" applyFill="1" applyAlignment="1" applyProtection="1">
      <alignment horizontal="center" vertical="top"/>
      <protection hidden="1"/>
    </xf>
    <xf numFmtId="170" fontId="3" fillId="5" borderId="0" xfId="0" applyNumberFormat="1" applyFont="1" applyFill="1" applyAlignment="1" applyProtection="1">
      <alignment horizontal="right" vertical="top"/>
      <protection hidden="1"/>
    </xf>
    <xf numFmtId="170" fontId="4" fillId="5" borderId="0" xfId="0" applyNumberFormat="1" applyFont="1" applyFill="1" applyAlignment="1" applyProtection="1">
      <alignment horizontal="right" vertical="top"/>
      <protection hidden="1"/>
    </xf>
    <xf numFmtId="1" fontId="4" fillId="5" borderId="0" xfId="0" applyNumberFormat="1" applyFont="1" applyFill="1" applyProtection="1">
      <protection hidden="1"/>
    </xf>
    <xf numFmtId="1" fontId="6" fillId="5" borderId="0" xfId="0" applyNumberFormat="1" applyFont="1" applyFill="1" applyProtection="1">
      <protection hidden="1"/>
    </xf>
    <xf numFmtId="1" fontId="4" fillId="5" borderId="0" xfId="0" applyNumberFormat="1" applyFont="1" applyFill="1" applyProtection="1">
      <protection locked="0" hidden="1"/>
    </xf>
    <xf numFmtId="1" fontId="4" fillId="5" borderId="33" xfId="0" applyNumberFormat="1" applyFont="1" applyFill="1" applyBorder="1" applyProtection="1">
      <protection locked="0" hidden="1"/>
    </xf>
    <xf numFmtId="1" fontId="4" fillId="5" borderId="0" xfId="0" applyNumberFormat="1" applyFont="1" applyFill="1" applyAlignment="1" applyProtection="1">
      <alignment horizontal="center"/>
      <protection hidden="1"/>
    </xf>
    <xf numFmtId="165" fontId="4" fillId="5" borderId="0" xfId="0" applyNumberFormat="1" applyFont="1" applyFill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170" fontId="3" fillId="24" borderId="22" xfId="0" applyNumberFormat="1" applyFont="1" applyFill="1" applyBorder="1" applyAlignment="1" applyProtection="1">
      <alignment horizontal="center" vertical="top"/>
      <protection hidden="1"/>
    </xf>
    <xf numFmtId="0" fontId="4" fillId="0" borderId="10" xfId="0" applyFont="1" applyBorder="1" applyProtection="1">
      <protection hidden="1"/>
    </xf>
    <xf numFmtId="170" fontId="3" fillId="6" borderId="0" xfId="0" applyNumberFormat="1" applyFont="1" applyFill="1" applyAlignment="1" applyProtection="1">
      <alignment horizontal="left" vertical="top"/>
      <protection hidden="1"/>
    </xf>
    <xf numFmtId="0" fontId="4" fillId="6" borderId="0" xfId="0" applyFont="1" applyFill="1" applyAlignment="1" applyProtection="1">
      <alignment horizontal="center"/>
      <protection hidden="1"/>
    </xf>
    <xf numFmtId="170" fontId="3" fillId="11" borderId="22" xfId="0" applyNumberFormat="1" applyFont="1" applyFill="1" applyBorder="1" applyAlignment="1" applyProtection="1">
      <alignment horizontal="center" vertical="top"/>
      <protection hidden="1"/>
    </xf>
    <xf numFmtId="0" fontId="4" fillId="11" borderId="24" xfId="0" applyFont="1" applyFill="1" applyBorder="1" applyProtection="1">
      <protection locked="0"/>
    </xf>
    <xf numFmtId="1" fontId="6" fillId="11" borderId="24" xfId="0" applyNumberFormat="1" applyFont="1" applyFill="1" applyBorder="1" applyProtection="1">
      <protection locked="0"/>
    </xf>
    <xf numFmtId="1" fontId="51" fillId="11" borderId="35" xfId="0" applyNumberFormat="1" applyFont="1" applyFill="1" applyBorder="1" applyProtection="1">
      <protection locked="0"/>
    </xf>
    <xf numFmtId="1" fontId="4" fillId="11" borderId="22" xfId="0" applyNumberFormat="1" applyFont="1" applyFill="1" applyBorder="1" applyAlignment="1" applyProtection="1">
      <alignment horizontal="center"/>
      <protection hidden="1"/>
    </xf>
    <xf numFmtId="0" fontId="4" fillId="11" borderId="22" xfId="0" applyFont="1" applyFill="1" applyBorder="1" applyAlignment="1" applyProtection="1">
      <alignment horizontal="center"/>
      <protection hidden="1"/>
    </xf>
    <xf numFmtId="165" fontId="4" fillId="11" borderId="22" xfId="0" applyNumberFormat="1" applyFont="1" applyFill="1" applyBorder="1" applyAlignment="1" applyProtection="1">
      <alignment horizontal="center"/>
      <protection hidden="1"/>
    </xf>
    <xf numFmtId="1" fontId="42" fillId="11" borderId="22" xfId="0" applyNumberFormat="1" applyFont="1" applyFill="1" applyBorder="1" applyProtection="1">
      <protection hidden="1"/>
    </xf>
    <xf numFmtId="0" fontId="4" fillId="30" borderId="26" xfId="0" applyFont="1" applyFill="1" applyBorder="1" applyAlignment="1" applyProtection="1">
      <alignment horizontal="center"/>
      <protection hidden="1"/>
    </xf>
    <xf numFmtId="2" fontId="4" fillId="30" borderId="26" xfId="0" applyNumberFormat="1" applyFont="1" applyFill="1" applyBorder="1" applyAlignment="1" applyProtection="1">
      <alignment horizontal="center"/>
      <protection hidden="1"/>
    </xf>
    <xf numFmtId="1" fontId="4" fillId="16" borderId="26" xfId="0" applyNumberFormat="1" applyFont="1" applyFill="1" applyBorder="1" applyProtection="1">
      <protection locked="0"/>
    </xf>
    <xf numFmtId="170" fontId="3" fillId="5" borderId="22" xfId="0" applyNumberFormat="1" applyFont="1" applyFill="1" applyBorder="1" applyAlignment="1" applyProtection="1">
      <alignment horizontal="center" vertical="top"/>
      <protection hidden="1"/>
    </xf>
    <xf numFmtId="1" fontId="4" fillId="5" borderId="22" xfId="0" applyNumberFormat="1" applyFont="1" applyFill="1" applyBorder="1" applyProtection="1">
      <protection locked="0"/>
    </xf>
    <xf numFmtId="1" fontId="6" fillId="5" borderId="0" xfId="0" applyNumberFormat="1" applyFont="1" applyFill="1" applyProtection="1">
      <protection locked="0" hidden="1"/>
    </xf>
    <xf numFmtId="1" fontId="0" fillId="5" borderId="0" xfId="0" applyNumberFormat="1" applyFill="1" applyProtection="1">
      <protection hidden="1"/>
    </xf>
    <xf numFmtId="0" fontId="4" fillId="5" borderId="0" xfId="0" applyFont="1" applyFill="1" applyAlignment="1" applyProtection="1">
      <alignment horizontal="center" vertical="center"/>
      <protection hidden="1"/>
    </xf>
    <xf numFmtId="2" fontId="4" fillId="5" borderId="0" xfId="0" applyNumberFormat="1" applyFont="1" applyFill="1" applyAlignment="1" applyProtection="1">
      <alignment horizontal="center" vertical="center"/>
      <protection hidden="1"/>
    </xf>
    <xf numFmtId="1" fontId="4" fillId="5" borderId="0" xfId="0" applyNumberFormat="1" applyFont="1" applyFill="1" applyAlignment="1" applyProtection="1">
      <alignment horizontal="center" vertical="center"/>
      <protection hidden="1"/>
    </xf>
    <xf numFmtId="165" fontId="4" fillId="5" borderId="0" xfId="0" applyNumberFormat="1" applyFont="1" applyFill="1" applyAlignment="1" applyProtection="1">
      <alignment horizontal="center" vertical="center"/>
      <protection hidden="1"/>
    </xf>
    <xf numFmtId="1" fontId="40" fillId="5" borderId="0" xfId="0" applyNumberFormat="1" applyFont="1" applyFill="1" applyAlignment="1" applyProtection="1">
      <alignment vertical="center"/>
      <protection hidden="1"/>
    </xf>
    <xf numFmtId="0" fontId="4" fillId="30" borderId="22" xfId="0" applyFont="1" applyFill="1" applyBorder="1" applyAlignment="1" applyProtection="1">
      <alignment horizontal="center" vertical="center"/>
      <protection hidden="1"/>
    </xf>
    <xf numFmtId="2" fontId="4" fillId="30" borderId="22" xfId="0" applyNumberFormat="1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Protection="1">
      <protection hidden="1"/>
    </xf>
    <xf numFmtId="1" fontId="4" fillId="5" borderId="24" xfId="0" applyNumberFormat="1" applyFont="1" applyFill="1" applyBorder="1" applyProtection="1">
      <protection locked="0"/>
    </xf>
    <xf numFmtId="0" fontId="0" fillId="15" borderId="0" xfId="0" applyFill="1"/>
    <xf numFmtId="0" fontId="3" fillId="5" borderId="11" xfId="0" applyFont="1" applyFill="1" applyBorder="1" applyProtection="1">
      <protection hidden="1"/>
    </xf>
    <xf numFmtId="1" fontId="40" fillId="5" borderId="0" xfId="0" applyNumberFormat="1" applyFont="1" applyFill="1" applyProtection="1">
      <protection hidden="1"/>
    </xf>
    <xf numFmtId="0" fontId="4" fillId="30" borderId="22" xfId="0" applyFont="1" applyFill="1" applyBorder="1" applyAlignment="1" applyProtection="1">
      <alignment horizontal="center"/>
      <protection hidden="1"/>
    </xf>
    <xf numFmtId="4" fontId="4" fillId="30" borderId="22" xfId="0" applyNumberFormat="1" applyFont="1" applyFill="1" applyBorder="1" applyAlignment="1" applyProtection="1">
      <alignment horizontal="center"/>
      <protection hidden="1"/>
    </xf>
    <xf numFmtId="165" fontId="4" fillId="30" borderId="26" xfId="0" applyNumberFormat="1" applyFont="1" applyFill="1" applyBorder="1" applyAlignment="1" applyProtection="1">
      <alignment horizontal="center"/>
      <protection hidden="1"/>
    </xf>
    <xf numFmtId="0" fontId="3" fillId="5" borderId="0" xfId="0" applyFont="1" applyFill="1" applyProtection="1">
      <protection hidden="1"/>
    </xf>
    <xf numFmtId="165" fontId="2" fillId="5" borderId="0" xfId="0" applyNumberFormat="1" applyFont="1" applyFill="1" applyProtection="1">
      <protection hidden="1"/>
    </xf>
    <xf numFmtId="2" fontId="4" fillId="3" borderId="26" xfId="0" applyNumberFormat="1" applyFont="1" applyFill="1" applyBorder="1" applyAlignment="1" applyProtection="1">
      <alignment horizontal="center"/>
      <protection hidden="1"/>
    </xf>
    <xf numFmtId="170" fontId="3" fillId="3" borderId="26" xfId="0" applyNumberFormat="1" applyFont="1" applyFill="1" applyBorder="1" applyAlignment="1" applyProtection="1">
      <alignment horizontal="center" vertical="top"/>
      <protection hidden="1"/>
    </xf>
    <xf numFmtId="1" fontId="4" fillId="7" borderId="0" xfId="0" applyNumberFormat="1" applyFont="1" applyFill="1" applyProtection="1">
      <protection locked="0"/>
    </xf>
    <xf numFmtId="0" fontId="4" fillId="8" borderId="0" xfId="0" applyFont="1" applyFill="1" applyProtection="1">
      <protection locked="0"/>
    </xf>
    <xf numFmtId="1" fontId="4" fillId="9" borderId="0" xfId="0" applyNumberFormat="1" applyFont="1" applyFill="1" applyProtection="1">
      <protection locked="0"/>
    </xf>
    <xf numFmtId="1" fontId="4" fillId="10" borderId="0" xfId="0" applyNumberFormat="1" applyFont="1" applyFill="1" applyProtection="1">
      <protection locked="0"/>
    </xf>
    <xf numFmtId="1" fontId="4" fillId="11" borderId="0" xfId="0" applyNumberFormat="1" applyFont="1" applyFill="1" applyProtection="1">
      <protection locked="0"/>
    </xf>
    <xf numFmtId="1" fontId="6" fillId="4" borderId="0" xfId="0" applyNumberFormat="1" applyFont="1" applyFill="1" applyProtection="1">
      <protection locked="0"/>
    </xf>
    <xf numFmtId="1" fontId="4" fillId="12" borderId="0" xfId="0" applyNumberFormat="1" applyFont="1" applyFill="1" applyProtection="1">
      <protection locked="0"/>
    </xf>
    <xf numFmtId="1" fontId="4" fillId="13" borderId="0" xfId="0" applyNumberFormat="1" applyFont="1" applyFill="1" applyProtection="1">
      <protection locked="0"/>
    </xf>
    <xf numFmtId="1" fontId="4" fillId="15" borderId="26" xfId="0" applyNumberFormat="1" applyFont="1" applyFill="1" applyBorder="1" applyProtection="1">
      <protection locked="0"/>
    </xf>
    <xf numFmtId="1" fontId="51" fillId="17" borderId="36" xfId="0" applyNumberFormat="1" applyFont="1" applyFill="1" applyBorder="1" applyProtection="1">
      <protection locked="0"/>
    </xf>
    <xf numFmtId="1" fontId="42" fillId="18" borderId="26" xfId="0" applyNumberFormat="1" applyFont="1" applyFill="1" applyBorder="1" applyProtection="1">
      <protection hidden="1"/>
    </xf>
    <xf numFmtId="1" fontId="42" fillId="20" borderId="26" xfId="0" applyNumberFormat="1" applyFont="1" applyFill="1" applyBorder="1" applyProtection="1">
      <protection hidden="1"/>
    </xf>
    <xf numFmtId="0" fontId="4" fillId="3" borderId="8" xfId="0" applyFont="1" applyFill="1" applyBorder="1" applyAlignment="1" applyProtection="1">
      <alignment vertical="top"/>
      <protection hidden="1"/>
    </xf>
    <xf numFmtId="0" fontId="4" fillId="3" borderId="8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Protection="1">
      <protection hidden="1"/>
    </xf>
    <xf numFmtId="0" fontId="36" fillId="3" borderId="8" xfId="0" applyFont="1" applyFill="1" applyBorder="1" applyProtection="1">
      <protection hidden="1"/>
    </xf>
    <xf numFmtId="0" fontId="36" fillId="6" borderId="8" xfId="0" applyFont="1" applyFill="1" applyBorder="1" applyProtection="1">
      <protection hidden="1"/>
    </xf>
    <xf numFmtId="0" fontId="36" fillId="7" borderId="8" xfId="0" applyFont="1" applyFill="1" applyBorder="1" applyProtection="1">
      <protection hidden="1"/>
    </xf>
    <xf numFmtId="0" fontId="36" fillId="8" borderId="8" xfId="0" applyFont="1" applyFill="1" applyBorder="1" applyProtection="1">
      <protection hidden="1"/>
    </xf>
    <xf numFmtId="0" fontId="36" fillId="9" borderId="8" xfId="0" applyFont="1" applyFill="1" applyBorder="1" applyProtection="1">
      <protection hidden="1"/>
    </xf>
    <xf numFmtId="0" fontId="36" fillId="10" borderId="8" xfId="0" applyFont="1" applyFill="1" applyBorder="1" applyProtection="1">
      <protection hidden="1"/>
    </xf>
    <xf numFmtId="0" fontId="36" fillId="11" borderId="9" xfId="0" applyFont="1" applyFill="1" applyBorder="1" applyProtection="1">
      <protection hidden="1"/>
    </xf>
    <xf numFmtId="0" fontId="37" fillId="4" borderId="9" xfId="0" applyFont="1" applyFill="1" applyBorder="1" applyProtection="1">
      <protection hidden="1"/>
    </xf>
    <xf numFmtId="0" fontId="36" fillId="12" borderId="8" xfId="0" applyFont="1" applyFill="1" applyBorder="1" applyProtection="1">
      <protection hidden="1"/>
    </xf>
    <xf numFmtId="0" fontId="36" fillId="13" borderId="8" xfId="0" applyFont="1" applyFill="1" applyBorder="1" applyProtection="1">
      <protection hidden="1"/>
    </xf>
    <xf numFmtId="0" fontId="36" fillId="14" borderId="8" xfId="0" applyFont="1" applyFill="1" applyBorder="1" applyProtection="1">
      <protection hidden="1"/>
    </xf>
    <xf numFmtId="0" fontId="36" fillId="15" borderId="8" xfId="0" applyFont="1" applyFill="1" applyBorder="1" applyProtection="1">
      <protection hidden="1"/>
    </xf>
    <xf numFmtId="0" fontId="36" fillId="16" borderId="8" xfId="0" applyFont="1" applyFill="1" applyBorder="1" applyProtection="1">
      <protection hidden="1"/>
    </xf>
    <xf numFmtId="0" fontId="52" fillId="17" borderId="32" xfId="0" applyFont="1" applyFill="1" applyBorder="1" applyProtection="1">
      <protection hidden="1"/>
    </xf>
    <xf numFmtId="1" fontId="3" fillId="3" borderId="8" xfId="0" applyNumberFormat="1" applyFont="1" applyFill="1" applyBorder="1" applyAlignment="1" applyProtection="1">
      <alignment horizontal="center" vertical="top"/>
      <protection hidden="1"/>
    </xf>
    <xf numFmtId="2" fontId="3" fillId="3" borderId="8" xfId="0" applyNumberFormat="1" applyFont="1" applyFill="1" applyBorder="1" applyAlignment="1" applyProtection="1">
      <alignment horizontal="center" vertical="top"/>
      <protection hidden="1"/>
    </xf>
    <xf numFmtId="0" fontId="46" fillId="3" borderId="8" xfId="0" applyFont="1" applyFill="1" applyBorder="1" applyProtection="1">
      <protection hidden="1"/>
    </xf>
    <xf numFmtId="0" fontId="47" fillId="3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19" fillId="4" borderId="10" xfId="0" applyFont="1" applyFill="1" applyBorder="1" applyProtection="1">
      <protection hidden="1"/>
    </xf>
    <xf numFmtId="0" fontId="19" fillId="4" borderId="0" xfId="0" applyFont="1" applyFill="1" applyAlignment="1" applyProtection="1">
      <alignment horizontal="center"/>
      <protection hidden="1"/>
    </xf>
    <xf numFmtId="0" fontId="19" fillId="4" borderId="0" xfId="0" applyFont="1" applyFill="1" applyAlignment="1" applyProtection="1">
      <alignment horizontal="center" wrapText="1"/>
      <protection hidden="1"/>
    </xf>
    <xf numFmtId="0" fontId="18" fillId="3" borderId="0" xfId="0" applyFont="1" applyFill="1" applyAlignment="1" applyProtection="1">
      <alignment horizontal="right" textRotation="90"/>
      <protection hidden="1"/>
    </xf>
    <xf numFmtId="0" fontId="18" fillId="6" borderId="0" xfId="0" applyFont="1" applyFill="1" applyAlignment="1" applyProtection="1">
      <alignment horizontal="right" textRotation="90"/>
      <protection hidden="1"/>
    </xf>
    <xf numFmtId="0" fontId="18" fillId="7" borderId="0" xfId="0" applyFont="1" applyFill="1" applyAlignment="1" applyProtection="1">
      <alignment horizontal="right" textRotation="90"/>
      <protection hidden="1"/>
    </xf>
    <xf numFmtId="0" fontId="18" fillId="8" borderId="0" xfId="0" applyFont="1" applyFill="1" applyAlignment="1" applyProtection="1">
      <alignment horizontal="right" textRotation="90"/>
      <protection hidden="1"/>
    </xf>
    <xf numFmtId="0" fontId="18" fillId="9" borderId="0" xfId="0" applyFont="1" applyFill="1" applyAlignment="1" applyProtection="1">
      <alignment horizontal="right" textRotation="90"/>
      <protection hidden="1"/>
    </xf>
    <xf numFmtId="0" fontId="18" fillId="10" borderId="0" xfId="0" applyFont="1" applyFill="1" applyAlignment="1" applyProtection="1">
      <alignment horizontal="right" textRotation="90"/>
      <protection hidden="1"/>
    </xf>
    <xf numFmtId="0" fontId="18" fillId="11" borderId="0" xfId="0" applyFont="1" applyFill="1" applyAlignment="1" applyProtection="1">
      <alignment horizontal="right" textRotation="90"/>
      <protection hidden="1"/>
    </xf>
    <xf numFmtId="0" fontId="19" fillId="4" borderId="0" xfId="0" applyFont="1" applyFill="1" applyAlignment="1" applyProtection="1">
      <alignment horizontal="right" textRotation="90"/>
      <protection hidden="1"/>
    </xf>
    <xf numFmtId="0" fontId="18" fillId="12" borderId="0" xfId="0" applyFont="1" applyFill="1" applyAlignment="1" applyProtection="1">
      <alignment horizontal="right" textRotation="90"/>
      <protection hidden="1"/>
    </xf>
    <xf numFmtId="0" fontId="18" fillId="13" borderId="0" xfId="0" applyFont="1" applyFill="1" applyAlignment="1" applyProtection="1">
      <alignment horizontal="right" textRotation="90"/>
      <protection hidden="1"/>
    </xf>
    <xf numFmtId="0" fontId="18" fillId="14" borderId="0" xfId="0" applyFont="1" applyFill="1" applyAlignment="1" applyProtection="1">
      <alignment horizontal="right" textRotation="90"/>
      <protection hidden="1"/>
    </xf>
    <xf numFmtId="0" fontId="53" fillId="29" borderId="0" xfId="0" applyFont="1" applyFill="1" applyProtection="1">
      <protection hidden="1"/>
    </xf>
    <xf numFmtId="0" fontId="42" fillId="18" borderId="22" xfId="0" applyFont="1" applyFill="1" applyBorder="1" applyProtection="1">
      <protection hidden="1"/>
    </xf>
    <xf numFmtId="0" fontId="42" fillId="20" borderId="22" xfId="0" applyFont="1" applyFill="1" applyBorder="1" applyProtection="1">
      <protection hidden="1"/>
    </xf>
    <xf numFmtId="2" fontId="4" fillId="3" borderId="0" xfId="0" applyNumberFormat="1" applyFont="1" applyFill="1" applyAlignment="1" applyProtection="1">
      <alignment horizontal="center"/>
      <protection hidden="1"/>
    </xf>
    <xf numFmtId="1" fontId="4" fillId="8" borderId="0" xfId="0" applyNumberFormat="1" applyFont="1" applyFill="1" applyProtection="1">
      <protection locked="0"/>
    </xf>
    <xf numFmtId="1" fontId="4" fillId="14" borderId="0" xfId="0" applyNumberFormat="1" applyFont="1" applyFill="1" applyProtection="1">
      <protection locked="0"/>
    </xf>
    <xf numFmtId="0" fontId="42" fillId="18" borderId="0" xfId="0" applyFont="1" applyFill="1" applyProtection="1">
      <protection hidden="1"/>
    </xf>
    <xf numFmtId="0" fontId="42" fillId="20" borderId="0" xfId="0" applyFont="1" applyFill="1" applyProtection="1">
      <protection hidden="1"/>
    </xf>
    <xf numFmtId="0" fontId="54" fillId="30" borderId="25" xfId="1" applyFont="1" applyFill="1" applyBorder="1" applyProtection="1">
      <protection hidden="1"/>
    </xf>
    <xf numFmtId="0" fontId="0" fillId="5" borderId="0" xfId="0" applyFill="1" applyProtection="1">
      <protection hidden="1"/>
    </xf>
    <xf numFmtId="0" fontId="42" fillId="18" borderId="24" xfId="0" applyFont="1" applyFill="1" applyBorder="1" applyProtection="1">
      <protection hidden="1"/>
    </xf>
    <xf numFmtId="0" fontId="42" fillId="18" borderId="26" xfId="0" applyFont="1" applyFill="1" applyBorder="1" applyProtection="1">
      <protection hidden="1"/>
    </xf>
    <xf numFmtId="0" fontId="42" fillId="20" borderId="26" xfId="0" applyFont="1" applyFill="1" applyBorder="1" applyProtection="1">
      <protection hidden="1"/>
    </xf>
    <xf numFmtId="0" fontId="47" fillId="3" borderId="27" xfId="1" applyFont="1" applyFill="1" applyBorder="1" applyProtection="1">
      <protection hidden="1"/>
    </xf>
    <xf numFmtId="0" fontId="42" fillId="20" borderId="24" xfId="0" applyFont="1" applyFill="1" applyBorder="1" applyProtection="1">
      <protection hidden="1"/>
    </xf>
    <xf numFmtId="0" fontId="4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4" fillId="0" borderId="1" xfId="0" applyFont="1" applyBorder="1" applyProtection="1">
      <protection hidden="1"/>
    </xf>
    <xf numFmtId="0" fontId="4" fillId="3" borderId="37" xfId="0" applyFont="1" applyFill="1" applyBorder="1" applyAlignment="1" applyProtection="1">
      <alignment horizontal="center"/>
      <protection hidden="1"/>
    </xf>
    <xf numFmtId="2" fontId="4" fillId="3" borderId="37" xfId="0" applyNumberFormat="1" applyFont="1" applyFill="1" applyBorder="1" applyAlignment="1" applyProtection="1">
      <alignment horizontal="center"/>
      <protection hidden="1"/>
    </xf>
    <xf numFmtId="1" fontId="4" fillId="3" borderId="37" xfId="0" applyNumberFormat="1" applyFont="1" applyFill="1" applyBorder="1" applyProtection="1">
      <protection locked="0"/>
    </xf>
    <xf numFmtId="1" fontId="4" fillId="6" borderId="37" xfId="0" applyNumberFormat="1" applyFont="1" applyFill="1" applyBorder="1" applyProtection="1">
      <protection locked="0"/>
    </xf>
    <xf numFmtId="1" fontId="4" fillId="7" borderId="37" xfId="0" applyNumberFormat="1" applyFont="1" applyFill="1" applyBorder="1" applyProtection="1">
      <protection locked="0"/>
    </xf>
    <xf numFmtId="1" fontId="4" fillId="8" borderId="37" xfId="0" applyNumberFormat="1" applyFont="1" applyFill="1" applyBorder="1" applyProtection="1">
      <protection locked="0"/>
    </xf>
    <xf numFmtId="1" fontId="4" fillId="9" borderId="37" xfId="0" applyNumberFormat="1" applyFont="1" applyFill="1" applyBorder="1" applyProtection="1">
      <protection locked="0"/>
    </xf>
    <xf numFmtId="1" fontId="4" fillId="10" borderId="37" xfId="0" applyNumberFormat="1" applyFont="1" applyFill="1" applyBorder="1" applyProtection="1">
      <protection locked="0"/>
    </xf>
    <xf numFmtId="1" fontId="4" fillId="11" borderId="37" xfId="0" applyNumberFormat="1" applyFont="1" applyFill="1" applyBorder="1" applyProtection="1">
      <protection locked="0"/>
    </xf>
    <xf numFmtId="1" fontId="6" fillId="4" borderId="37" xfId="0" applyNumberFormat="1" applyFont="1" applyFill="1" applyBorder="1" applyProtection="1">
      <protection locked="0"/>
    </xf>
    <xf numFmtId="1" fontId="4" fillId="12" borderId="37" xfId="0" applyNumberFormat="1" applyFont="1" applyFill="1" applyBorder="1" applyProtection="1">
      <protection locked="0"/>
    </xf>
    <xf numFmtId="1" fontId="4" fillId="13" borderId="37" xfId="0" applyNumberFormat="1" applyFont="1" applyFill="1" applyBorder="1" applyProtection="1">
      <protection locked="0"/>
    </xf>
    <xf numFmtId="1" fontId="4" fillId="14" borderId="37" xfId="0" applyNumberFormat="1" applyFont="1" applyFill="1" applyBorder="1" applyProtection="1">
      <protection locked="0"/>
    </xf>
    <xf numFmtId="1" fontId="4" fillId="3" borderId="1" xfId="0" applyNumberFormat="1" applyFont="1" applyFill="1" applyBorder="1" applyAlignment="1" applyProtection="1">
      <alignment horizontal="center"/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165" fontId="4" fillId="3" borderId="1" xfId="0" applyNumberFormat="1" applyFont="1" applyFill="1" applyBorder="1" applyAlignment="1" applyProtection="1">
      <alignment horizontal="center"/>
      <protection hidden="1"/>
    </xf>
    <xf numFmtId="0" fontId="42" fillId="18" borderId="1" xfId="0" applyFont="1" applyFill="1" applyBorder="1" applyProtection="1">
      <protection hidden="1"/>
    </xf>
    <xf numFmtId="0" fontId="42" fillId="20" borderId="1" xfId="0" applyFont="1" applyFill="1" applyBorder="1" applyProtection="1">
      <protection hidden="1"/>
    </xf>
    <xf numFmtId="1" fontId="36" fillId="3" borderId="0" xfId="0" applyNumberFormat="1" applyFont="1" applyFill="1" applyProtection="1">
      <protection hidden="1"/>
    </xf>
    <xf numFmtId="0" fontId="36" fillId="11" borderId="0" xfId="0" applyFont="1" applyFill="1" applyProtection="1">
      <protection hidden="1"/>
    </xf>
    <xf numFmtId="0" fontId="37" fillId="4" borderId="0" xfId="0" applyFont="1" applyFill="1" applyProtection="1">
      <protection hidden="1"/>
    </xf>
    <xf numFmtId="0" fontId="27" fillId="3" borderId="0" xfId="0" applyFont="1" applyFill="1" applyAlignment="1" applyProtection="1">
      <alignment horizontal="left"/>
      <protection hidden="1"/>
    </xf>
    <xf numFmtId="0" fontId="18" fillId="15" borderId="0" xfId="0" applyFont="1" applyFill="1" applyAlignment="1" applyProtection="1">
      <alignment horizontal="right" textRotation="90"/>
      <protection hidden="1"/>
    </xf>
    <xf numFmtId="0" fontId="27" fillId="3" borderId="0" xfId="0" applyFont="1" applyFill="1" applyProtection="1">
      <protection hidden="1"/>
    </xf>
    <xf numFmtId="0" fontId="37" fillId="3" borderId="0" xfId="0" applyFont="1" applyFill="1" applyAlignment="1" applyProtection="1">
      <alignment horizontal="center" wrapText="1"/>
      <protection hidden="1"/>
    </xf>
    <xf numFmtId="0" fontId="40" fillId="3" borderId="0" xfId="0" applyFont="1" applyFill="1" applyProtection="1">
      <protection hidden="1"/>
    </xf>
    <xf numFmtId="0" fontId="42" fillId="3" borderId="0" xfId="0" applyFont="1" applyFill="1" applyProtection="1">
      <protection hidden="1"/>
    </xf>
    <xf numFmtId="0" fontId="54" fillId="30" borderId="0" xfId="0" applyFont="1" applyFill="1" applyProtection="1">
      <protection hidden="1"/>
    </xf>
    <xf numFmtId="0" fontId="3" fillId="30" borderId="0" xfId="0" applyFont="1" applyFill="1" applyAlignment="1" applyProtection="1">
      <alignment horizontal="center"/>
      <protection hidden="1"/>
    </xf>
    <xf numFmtId="2" fontId="3" fillId="30" borderId="0" xfId="0" applyNumberFormat="1" applyFont="1" applyFill="1" applyAlignment="1" applyProtection="1">
      <alignment horizontal="center"/>
      <protection hidden="1"/>
    </xf>
    <xf numFmtId="1" fontId="4" fillId="15" borderId="0" xfId="0" applyNumberFormat="1" applyFont="1" applyFill="1" applyProtection="1">
      <protection locked="0"/>
    </xf>
    <xf numFmtId="0" fontId="54" fillId="30" borderId="39" xfId="1" applyFont="1" applyFill="1" applyBorder="1" applyProtection="1">
      <protection hidden="1"/>
    </xf>
    <xf numFmtId="0" fontId="4" fillId="30" borderId="37" xfId="0" applyFont="1" applyFill="1" applyBorder="1" applyAlignment="1" applyProtection="1">
      <alignment horizontal="center"/>
      <protection hidden="1"/>
    </xf>
    <xf numFmtId="0" fontId="3" fillId="30" borderId="37" xfId="0" applyFont="1" applyFill="1" applyBorder="1" applyAlignment="1" applyProtection="1">
      <alignment horizontal="center"/>
      <protection hidden="1"/>
    </xf>
    <xf numFmtId="2" fontId="3" fillId="30" borderId="37" xfId="0" applyNumberFormat="1" applyFont="1" applyFill="1" applyBorder="1" applyAlignment="1" applyProtection="1">
      <alignment horizontal="center"/>
      <protection hidden="1"/>
    </xf>
    <xf numFmtId="1" fontId="4" fillId="15" borderId="37" xfId="0" applyNumberFormat="1" applyFont="1" applyFill="1" applyBorder="1" applyProtection="1">
      <protection locked="0"/>
    </xf>
    <xf numFmtId="0" fontId="36" fillId="15" borderId="0" xfId="0" applyFont="1" applyFill="1" applyProtection="1">
      <protection hidden="1"/>
    </xf>
    <xf numFmtId="0" fontId="37" fillId="31" borderId="40" xfId="0" applyFont="1" applyFill="1" applyBorder="1" applyProtection="1">
      <protection hidden="1"/>
    </xf>
    <xf numFmtId="0" fontId="37" fillId="31" borderId="41" xfId="0" applyFont="1" applyFill="1" applyBorder="1" applyAlignment="1" applyProtection="1">
      <alignment horizontal="center" wrapText="1"/>
      <protection hidden="1"/>
    </xf>
    <xf numFmtId="0" fontId="37" fillId="31" borderId="41" xfId="3" applyFont="1" applyFill="1" applyBorder="1" applyAlignment="1" applyProtection="1">
      <alignment horizontal="center" wrapText="1"/>
      <protection hidden="1"/>
    </xf>
    <xf numFmtId="0" fontId="36" fillId="3" borderId="41" xfId="0" applyFont="1" applyFill="1" applyBorder="1" applyAlignment="1" applyProtection="1">
      <alignment horizontal="right" textRotation="90"/>
      <protection hidden="1"/>
    </xf>
    <xf numFmtId="0" fontId="36" fillId="6" borderId="41" xfId="0" applyFont="1" applyFill="1" applyBorder="1" applyAlignment="1" applyProtection="1">
      <alignment horizontal="right" textRotation="90"/>
      <protection hidden="1"/>
    </xf>
    <xf numFmtId="0" fontId="37" fillId="8" borderId="41" xfId="0" applyFont="1" applyFill="1" applyBorder="1" applyAlignment="1" applyProtection="1">
      <alignment horizontal="right" textRotation="90"/>
      <protection hidden="1"/>
    </xf>
    <xf numFmtId="0" fontId="37" fillId="10" borderId="41" xfId="0" applyFont="1" applyFill="1" applyBorder="1" applyAlignment="1" applyProtection="1">
      <alignment horizontal="right" textRotation="90"/>
      <protection hidden="1"/>
    </xf>
    <xf numFmtId="0" fontId="37" fillId="4" borderId="42" xfId="0" applyFont="1" applyFill="1" applyBorder="1" applyAlignment="1" applyProtection="1">
      <alignment horizontal="right" textRotation="90"/>
      <protection hidden="1"/>
    </xf>
    <xf numFmtId="0" fontId="39" fillId="8" borderId="4" xfId="0" applyFont="1" applyFill="1" applyBorder="1" applyProtection="1">
      <protection hidden="1"/>
    </xf>
    <xf numFmtId="0" fontId="37" fillId="29" borderId="3" xfId="0" applyFont="1" applyFill="1" applyBorder="1" applyProtection="1">
      <protection hidden="1"/>
    </xf>
    <xf numFmtId="0" fontId="37" fillId="29" borderId="3" xfId="0" applyFont="1" applyFill="1" applyBorder="1" applyAlignment="1" applyProtection="1">
      <alignment horizontal="right" wrapText="1"/>
      <protection hidden="1"/>
    </xf>
    <xf numFmtId="0" fontId="36" fillId="29" borderId="3" xfId="0" applyFont="1" applyFill="1" applyBorder="1" applyAlignment="1" applyProtection="1">
      <alignment horizontal="right" textRotation="90"/>
      <protection hidden="1"/>
    </xf>
    <xf numFmtId="0" fontId="37" fillId="29" borderId="3" xfId="0" applyFont="1" applyFill="1" applyBorder="1" applyAlignment="1" applyProtection="1">
      <alignment horizontal="right" textRotation="90"/>
      <protection hidden="1"/>
    </xf>
    <xf numFmtId="0" fontId="3" fillId="32" borderId="40" xfId="0" applyFont="1" applyFill="1" applyBorder="1" applyProtection="1">
      <protection hidden="1"/>
    </xf>
    <xf numFmtId="0" fontId="4" fillId="32" borderId="41" xfId="0" applyFont="1" applyFill="1" applyBorder="1" applyAlignment="1" applyProtection="1">
      <alignment horizontal="center"/>
      <protection hidden="1"/>
    </xf>
    <xf numFmtId="170" fontId="3" fillId="32" borderId="41" xfId="0" applyNumberFormat="1" applyFont="1" applyFill="1" applyBorder="1" applyAlignment="1" applyProtection="1">
      <alignment horizontal="right" vertical="top"/>
      <protection hidden="1"/>
    </xf>
    <xf numFmtId="1" fontId="4" fillId="32" borderId="41" xfId="0" applyNumberFormat="1" applyFont="1" applyFill="1" applyBorder="1" applyProtection="1">
      <protection hidden="1"/>
    </xf>
    <xf numFmtId="170" fontId="4" fillId="32" borderId="42" xfId="0" applyNumberFormat="1" applyFont="1" applyFill="1" applyBorder="1" applyProtection="1">
      <protection hidden="1"/>
    </xf>
    <xf numFmtId="0" fontId="7" fillId="3" borderId="4" xfId="1" applyFill="1" applyBorder="1" applyProtection="1">
      <protection hidden="1"/>
    </xf>
    <xf numFmtId="0" fontId="4" fillId="3" borderId="3" xfId="0" applyFont="1" applyFill="1" applyBorder="1" applyAlignment="1" applyProtection="1">
      <alignment horizontal="center"/>
      <protection hidden="1"/>
    </xf>
    <xf numFmtId="170" fontId="3" fillId="3" borderId="3" xfId="0" applyNumberFormat="1" applyFont="1" applyFill="1" applyBorder="1" applyAlignment="1" applyProtection="1">
      <alignment horizontal="right" vertical="top"/>
      <protection hidden="1"/>
    </xf>
    <xf numFmtId="1" fontId="4" fillId="3" borderId="3" xfId="0" applyNumberFormat="1" applyFont="1" applyFill="1" applyBorder="1" applyProtection="1">
      <protection locked="0"/>
    </xf>
    <xf numFmtId="1" fontId="4" fillId="6" borderId="3" xfId="0" applyNumberFormat="1" applyFont="1" applyFill="1" applyBorder="1" applyProtection="1">
      <protection locked="0"/>
    </xf>
    <xf numFmtId="1" fontId="4" fillId="8" borderId="3" xfId="0" applyNumberFormat="1" applyFont="1" applyFill="1" applyBorder="1" applyProtection="1">
      <protection locked="0"/>
    </xf>
    <xf numFmtId="1" fontId="4" fillId="10" borderId="3" xfId="0" applyNumberFormat="1" applyFont="1" applyFill="1" applyBorder="1" applyProtection="1">
      <protection locked="0"/>
    </xf>
    <xf numFmtId="1" fontId="4" fillId="33" borderId="3" xfId="0" applyNumberFormat="1" applyFont="1" applyFill="1" applyBorder="1" applyProtection="1">
      <protection locked="0"/>
    </xf>
    <xf numFmtId="0" fontId="38" fillId="34" borderId="40" xfId="0" applyFont="1" applyFill="1" applyBorder="1" applyProtection="1">
      <protection hidden="1"/>
    </xf>
    <xf numFmtId="0" fontId="55" fillId="34" borderId="41" xfId="0" applyFont="1" applyFill="1" applyBorder="1" applyAlignment="1" applyProtection="1">
      <alignment horizontal="left"/>
      <protection hidden="1"/>
    </xf>
    <xf numFmtId="0" fontId="38" fillId="34" borderId="41" xfId="0" applyFont="1" applyFill="1" applyBorder="1" applyProtection="1">
      <protection hidden="1"/>
    </xf>
    <xf numFmtId="0" fontId="6" fillId="34" borderId="41" xfId="0" applyFont="1" applyFill="1" applyBorder="1" applyAlignment="1" applyProtection="1">
      <alignment horizontal="center"/>
      <protection hidden="1"/>
    </xf>
    <xf numFmtId="0" fontId="6" fillId="34" borderId="42" xfId="0" applyFont="1" applyFill="1" applyBorder="1" applyAlignment="1" applyProtection="1">
      <alignment horizontal="center"/>
      <protection hidden="1"/>
    </xf>
    <xf numFmtId="0" fontId="41" fillId="3" borderId="21" xfId="1" applyFont="1" applyFill="1" applyBorder="1" applyAlignment="1" applyProtection="1">
      <alignment horizontal="left"/>
      <protection hidden="1"/>
    </xf>
    <xf numFmtId="0" fontId="0" fillId="3" borderId="22" xfId="0" applyFill="1" applyBorder="1" applyProtection="1">
      <protection hidden="1"/>
    </xf>
    <xf numFmtId="2" fontId="4" fillId="3" borderId="43" xfId="0" applyNumberFormat="1" applyFont="1" applyFill="1" applyBorder="1" applyAlignment="1" applyProtection="1">
      <alignment horizontal="center"/>
      <protection hidden="1"/>
    </xf>
    <xf numFmtId="1" fontId="4" fillId="3" borderId="0" xfId="0" applyNumberFormat="1" applyFont="1" applyFill="1" applyAlignment="1" applyProtection="1">
      <alignment horizontal="center"/>
      <protection hidden="1"/>
    </xf>
    <xf numFmtId="165" fontId="4" fillId="3" borderId="0" xfId="0" applyNumberFormat="1" applyFont="1" applyFill="1" applyAlignment="1" applyProtection="1">
      <alignment horizontal="center"/>
      <protection hidden="1"/>
    </xf>
    <xf numFmtId="170" fontId="4" fillId="3" borderId="0" xfId="0" applyNumberFormat="1" applyFont="1" applyFill="1" applyAlignment="1" applyProtection="1">
      <alignment horizontal="center"/>
      <protection hidden="1"/>
    </xf>
    <xf numFmtId="0" fontId="3" fillId="3" borderId="22" xfId="0" applyFont="1" applyFill="1" applyBorder="1" applyAlignment="1" applyProtection="1">
      <alignment horizontal="center"/>
      <protection hidden="1"/>
    </xf>
    <xf numFmtId="0" fontId="4" fillId="3" borderId="43" xfId="0" applyFont="1" applyFill="1" applyBorder="1" applyAlignment="1" applyProtection="1">
      <alignment horizontal="center"/>
      <protection hidden="1"/>
    </xf>
    <xf numFmtId="0" fontId="41" fillId="3" borderId="29" xfId="1" applyFont="1" applyFill="1" applyBorder="1" applyAlignment="1" applyProtection="1">
      <alignment horizontal="left"/>
      <protection hidden="1"/>
    </xf>
    <xf numFmtId="0" fontId="0" fillId="3" borderId="30" xfId="0" applyFill="1" applyBorder="1" applyProtection="1">
      <protection hidden="1"/>
    </xf>
    <xf numFmtId="0" fontId="4" fillId="3" borderId="44" xfId="0" applyFont="1" applyFill="1" applyBorder="1" applyAlignment="1" applyProtection="1">
      <alignment horizontal="center"/>
      <protection hidden="1"/>
    </xf>
    <xf numFmtId="0" fontId="41" fillId="3" borderId="0" xfId="1" applyFont="1" applyFill="1" applyBorder="1" applyAlignment="1" applyProtection="1">
      <alignment horizontal="left"/>
      <protection hidden="1"/>
    </xf>
    <xf numFmtId="0" fontId="41" fillId="3" borderId="0" xfId="1" applyFont="1" applyFill="1" applyBorder="1" applyProtection="1">
      <protection hidden="1"/>
    </xf>
    <xf numFmtId="0" fontId="37" fillId="35" borderId="40" xfId="0" applyFont="1" applyFill="1" applyBorder="1" applyProtection="1">
      <protection hidden="1"/>
    </xf>
    <xf numFmtId="0" fontId="37" fillId="35" borderId="41" xfId="0" applyFont="1" applyFill="1" applyBorder="1" applyAlignment="1" applyProtection="1">
      <alignment horizontal="center" wrapText="1"/>
      <protection hidden="1"/>
    </xf>
    <xf numFmtId="0" fontId="37" fillId="35" borderId="41" xfId="0" applyFont="1" applyFill="1" applyBorder="1" applyAlignment="1" applyProtection="1">
      <alignment horizontal="center"/>
      <protection hidden="1"/>
    </xf>
    <xf numFmtId="0" fontId="36" fillId="24" borderId="41" xfId="0" applyFont="1" applyFill="1" applyBorder="1" applyAlignment="1" applyProtection="1">
      <alignment horizontal="right" textRotation="90"/>
      <protection hidden="1"/>
    </xf>
    <xf numFmtId="0" fontId="36" fillId="36" borderId="41" xfId="0" applyFont="1" applyFill="1" applyBorder="1" applyAlignment="1" applyProtection="1">
      <alignment horizontal="right" textRotation="90"/>
      <protection hidden="1"/>
    </xf>
    <xf numFmtId="0" fontId="37" fillId="35" borderId="42" xfId="0" applyFont="1" applyFill="1" applyBorder="1" applyAlignment="1" applyProtection="1">
      <alignment horizontal="center" wrapText="1"/>
      <protection hidden="1"/>
    </xf>
    <xf numFmtId="0" fontId="39" fillId="8" borderId="10" xfId="0" applyFont="1" applyFill="1" applyBorder="1" applyProtection="1">
      <protection hidden="1"/>
    </xf>
    <xf numFmtId="0" fontId="37" fillId="29" borderId="31" xfId="0" applyFont="1" applyFill="1" applyBorder="1" applyAlignment="1" applyProtection="1">
      <alignment horizontal="center" wrapText="1"/>
      <protection hidden="1"/>
    </xf>
    <xf numFmtId="170" fontId="4" fillId="32" borderId="41" xfId="0" applyNumberFormat="1" applyFont="1" applyFill="1" applyBorder="1" applyAlignment="1" applyProtection="1">
      <alignment horizontal="right" vertical="top"/>
      <protection hidden="1"/>
    </xf>
    <xf numFmtId="1" fontId="4" fillId="24" borderId="24" xfId="0" applyNumberFormat="1" applyFont="1" applyFill="1" applyBorder="1" applyAlignment="1" applyProtection="1">
      <alignment horizontal="center"/>
      <protection locked="0"/>
    </xf>
    <xf numFmtId="1" fontId="4" fillId="36" borderId="24" xfId="0" applyNumberFormat="1" applyFont="1" applyFill="1" applyBorder="1" applyAlignment="1" applyProtection="1">
      <alignment horizontal="center"/>
      <protection locked="0"/>
    </xf>
    <xf numFmtId="1" fontId="4" fillId="36" borderId="22" xfId="0" applyNumberFormat="1" applyFont="1" applyFill="1" applyBorder="1" applyAlignment="1" applyProtection="1">
      <alignment horizontal="center"/>
      <protection locked="0"/>
    </xf>
    <xf numFmtId="1" fontId="4" fillId="24" borderId="22" xfId="0" applyNumberFormat="1" applyFont="1" applyFill="1" applyBorder="1" applyAlignment="1" applyProtection="1">
      <alignment horizontal="center"/>
      <protection locked="0"/>
    </xf>
    <xf numFmtId="1" fontId="4" fillId="24" borderId="30" xfId="0" applyNumberFormat="1" applyFont="1" applyFill="1" applyBorder="1" applyAlignment="1" applyProtection="1">
      <alignment horizontal="center"/>
      <protection locked="0"/>
    </xf>
    <xf numFmtId="1" fontId="4" fillId="36" borderId="30" xfId="0" applyNumberFormat="1" applyFont="1" applyFill="1" applyBorder="1" applyAlignment="1" applyProtection="1">
      <alignment horizontal="center"/>
      <protection locked="0"/>
    </xf>
    <xf numFmtId="1" fontId="4" fillId="11" borderId="30" xfId="0" applyNumberFormat="1" applyFont="1" applyFill="1" applyBorder="1" applyAlignment="1" applyProtection="1">
      <alignment horizontal="center"/>
      <protection hidden="1"/>
    </xf>
    <xf numFmtId="0" fontId="38" fillId="3" borderId="0" xfId="0" applyFont="1" applyFill="1" applyAlignment="1" applyProtection="1">
      <alignment horizontal="right"/>
      <protection hidden="1"/>
    </xf>
    <xf numFmtId="0" fontId="38" fillId="3" borderId="0" xfId="0" applyFont="1" applyFill="1" applyProtection="1">
      <protection hidden="1"/>
    </xf>
    <xf numFmtId="165" fontId="3" fillId="3" borderId="0" xfId="0" applyNumberFormat="1" applyFont="1" applyFill="1" applyAlignment="1" applyProtection="1">
      <alignment horizontal="center"/>
      <protection hidden="1"/>
    </xf>
    <xf numFmtId="165" fontId="3" fillId="3" borderId="0" xfId="0" applyNumberFormat="1" applyFont="1" applyFill="1" applyProtection="1">
      <protection hidden="1"/>
    </xf>
    <xf numFmtId="0" fontId="3" fillId="3" borderId="0" xfId="0" applyFont="1" applyFill="1" applyAlignment="1" applyProtection="1">
      <alignment horizontal="right"/>
      <protection hidden="1"/>
    </xf>
    <xf numFmtId="170" fontId="0" fillId="3" borderId="0" xfId="0" applyNumberFormat="1" applyFill="1" applyProtection="1">
      <protection hidden="1"/>
    </xf>
    <xf numFmtId="0" fontId="56" fillId="12" borderId="16" xfId="0" applyFont="1" applyFill="1" applyBorder="1" applyProtection="1">
      <protection hidden="1"/>
    </xf>
    <xf numFmtId="0" fontId="57" fillId="12" borderId="15" xfId="0" applyFont="1" applyFill="1" applyBorder="1" applyAlignment="1" applyProtection="1">
      <alignment horizontal="center"/>
      <protection hidden="1"/>
    </xf>
    <xf numFmtId="0" fontId="56" fillId="12" borderId="15" xfId="0" applyFont="1" applyFill="1" applyBorder="1" applyProtection="1">
      <protection hidden="1"/>
    </xf>
    <xf numFmtId="0" fontId="56" fillId="12" borderId="46" xfId="0" applyFont="1" applyFill="1" applyBorder="1" applyProtection="1">
      <protection hidden="1"/>
    </xf>
    <xf numFmtId="0" fontId="33" fillId="24" borderId="11" xfId="0" applyFont="1" applyFill="1" applyBorder="1"/>
    <xf numFmtId="0" fontId="33" fillId="24" borderId="0" xfId="0" applyFont="1" applyFill="1" applyAlignment="1">
      <alignment horizontal="center" vertical="top"/>
    </xf>
    <xf numFmtId="0" fontId="33" fillId="24" borderId="33" xfId="0" applyFont="1" applyFill="1" applyBorder="1" applyAlignment="1">
      <alignment horizontal="center" vertical="top"/>
    </xf>
    <xf numFmtId="0" fontId="2" fillId="3" borderId="47" xfId="0" applyFont="1" applyFill="1" applyBorder="1" applyAlignment="1">
      <alignment vertical="center"/>
    </xf>
    <xf numFmtId="0" fontId="2" fillId="3" borderId="20" xfId="0" applyFont="1" applyFill="1" applyBorder="1" applyAlignment="1">
      <alignment horizontal="center" vertical="center"/>
    </xf>
    <xf numFmtId="0" fontId="2" fillId="17" borderId="11" xfId="0" applyFont="1" applyFill="1" applyBorder="1"/>
    <xf numFmtId="0" fontId="2" fillId="17" borderId="47" xfId="0" applyFont="1" applyFill="1" applyBorder="1"/>
    <xf numFmtId="0" fontId="2" fillId="3" borderId="11" xfId="0" applyFont="1" applyFill="1" applyBorder="1"/>
    <xf numFmtId="0" fontId="0" fillId="3" borderId="33" xfId="0" applyFill="1" applyBorder="1" applyAlignment="1">
      <alignment vertical="center"/>
    </xf>
    <xf numFmtId="0" fontId="2" fillId="3" borderId="33" xfId="0" applyFont="1" applyFill="1" applyBorder="1" applyAlignment="1">
      <alignment vertical="center" wrapText="1"/>
    </xf>
    <xf numFmtId="0" fontId="2" fillId="3" borderId="47" xfId="0" applyFont="1" applyFill="1" applyBorder="1"/>
    <xf numFmtId="0" fontId="0" fillId="3" borderId="20" xfId="0" applyFill="1" applyBorder="1" applyAlignment="1">
      <alignment vertical="center"/>
    </xf>
    <xf numFmtId="0" fontId="0" fillId="3" borderId="0" xfId="0" applyFill="1" applyAlignment="1" applyProtection="1">
      <alignment horizontal="left" vertical="top" wrapText="1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169" fontId="34" fillId="3" borderId="0" xfId="0" applyNumberFormat="1" applyFont="1" applyFill="1" applyAlignment="1" applyProtection="1">
      <alignment horizontal="center" vertical="center"/>
      <protection hidden="1"/>
    </xf>
    <xf numFmtId="0" fontId="34" fillId="3" borderId="0" xfId="0" applyFont="1" applyFill="1" applyAlignment="1" applyProtection="1">
      <alignment horizontal="center" vertical="center"/>
      <protection hidden="1"/>
    </xf>
    <xf numFmtId="169" fontId="32" fillId="3" borderId="0" xfId="0" applyNumberFormat="1" applyFont="1" applyFill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right"/>
      <protection hidden="1"/>
    </xf>
    <xf numFmtId="170" fontId="4" fillId="3" borderId="0" xfId="0" applyNumberFormat="1" applyFont="1" applyFill="1" applyAlignment="1" applyProtection="1">
      <alignment horizontal="right" vertical="top"/>
      <protection hidden="1"/>
    </xf>
    <xf numFmtId="170" fontId="4" fillId="3" borderId="8" xfId="0" applyNumberFormat="1" applyFont="1" applyFill="1" applyBorder="1" applyAlignment="1" applyProtection="1">
      <alignment horizontal="right" vertical="top"/>
      <protection hidden="1"/>
    </xf>
    <xf numFmtId="0" fontId="37" fillId="31" borderId="41" xfId="0" applyFont="1" applyFill="1" applyBorder="1" applyAlignment="1" applyProtection="1">
      <alignment horizontal="center"/>
      <protection hidden="1"/>
    </xf>
    <xf numFmtId="0" fontId="37" fillId="31" borderId="41" xfId="0" applyFont="1" applyFill="1" applyBorder="1" applyAlignment="1" applyProtection="1">
      <alignment horizontal="center" wrapText="1"/>
      <protection hidden="1"/>
    </xf>
    <xf numFmtId="0" fontId="37" fillId="31" borderId="42" xfId="0" applyFont="1" applyFill="1" applyBorder="1" applyAlignment="1" applyProtection="1">
      <alignment horizontal="center" wrapText="1"/>
      <protection hidden="1"/>
    </xf>
    <xf numFmtId="0" fontId="37" fillId="29" borderId="3" xfId="0" applyFont="1" applyFill="1" applyBorder="1" applyAlignment="1" applyProtection="1">
      <alignment horizontal="center"/>
      <protection hidden="1"/>
    </xf>
    <xf numFmtId="0" fontId="37" fillId="29" borderId="3" xfId="0" applyFont="1" applyFill="1" applyBorder="1" applyAlignment="1" applyProtection="1">
      <alignment horizontal="center" wrapText="1"/>
      <protection hidden="1"/>
    </xf>
    <xf numFmtId="0" fontId="37" fillId="29" borderId="12" xfId="0" applyFont="1" applyFill="1" applyBorder="1" applyAlignment="1" applyProtection="1">
      <alignment horizontal="center" wrapText="1"/>
      <protection hidden="1"/>
    </xf>
    <xf numFmtId="1" fontId="4" fillId="32" borderId="41" xfId="0" applyNumberFormat="1" applyFont="1" applyFill="1" applyBorder="1" applyAlignment="1" applyProtection="1">
      <alignment horizontal="center"/>
      <protection hidden="1"/>
    </xf>
    <xf numFmtId="0" fontId="4" fillId="32" borderId="41" xfId="0" applyFont="1" applyFill="1" applyBorder="1" applyAlignment="1" applyProtection="1">
      <alignment horizontal="center"/>
      <protection hidden="1"/>
    </xf>
    <xf numFmtId="170" fontId="4" fillId="32" borderId="42" xfId="0" applyNumberFormat="1" applyFont="1" applyFill="1" applyBorder="1" applyProtection="1">
      <protection hidden="1"/>
    </xf>
    <xf numFmtId="1" fontId="4" fillId="3" borderId="3" xfId="0" applyNumberFormat="1" applyFont="1" applyFill="1" applyBorder="1" applyAlignment="1" applyProtection="1">
      <alignment horizontal="center"/>
      <protection hidden="1"/>
    </xf>
    <xf numFmtId="165" fontId="4" fillId="3" borderId="3" xfId="0" applyNumberFormat="1" applyFont="1" applyFill="1" applyBorder="1" applyAlignment="1" applyProtection="1">
      <alignment horizontal="center"/>
      <protection hidden="1"/>
    </xf>
    <xf numFmtId="170" fontId="4" fillId="3" borderId="12" xfId="0" applyNumberFormat="1" applyFont="1" applyFill="1" applyBorder="1" applyAlignment="1" applyProtection="1">
      <alignment horizontal="center"/>
      <protection hidden="1"/>
    </xf>
    <xf numFmtId="0" fontId="37" fillId="29" borderId="0" xfId="0" applyFont="1" applyFill="1" applyAlignment="1" applyProtection="1">
      <alignment horizontal="center"/>
      <protection hidden="1"/>
    </xf>
    <xf numFmtId="0" fontId="37" fillId="29" borderId="0" xfId="0" applyFont="1" applyFill="1" applyAlignment="1" applyProtection="1">
      <alignment horizontal="center" wrapText="1"/>
      <protection hidden="1"/>
    </xf>
    <xf numFmtId="0" fontId="37" fillId="29" borderId="31" xfId="0" applyFont="1" applyFill="1" applyBorder="1" applyAlignment="1" applyProtection="1">
      <alignment horizontal="center" wrapText="1"/>
      <protection hidden="1"/>
    </xf>
    <xf numFmtId="1" fontId="4" fillId="36" borderId="0" xfId="0" applyNumberFormat="1" applyFont="1" applyFill="1" applyAlignment="1" applyProtection="1">
      <alignment horizontal="center"/>
      <protection locked="0"/>
    </xf>
    <xf numFmtId="165" fontId="4" fillId="3" borderId="0" xfId="0" applyNumberFormat="1" applyFont="1" applyFill="1" applyAlignment="1" applyProtection="1">
      <alignment horizontal="center"/>
      <protection hidden="1"/>
    </xf>
    <xf numFmtId="1" fontId="4" fillId="36" borderId="3" xfId="0" applyNumberFormat="1" applyFont="1" applyFill="1" applyBorder="1" applyAlignment="1" applyProtection="1">
      <alignment horizontal="center"/>
      <protection locked="0"/>
    </xf>
    <xf numFmtId="1" fontId="3" fillId="3" borderId="41" xfId="0" applyNumberFormat="1" applyFont="1" applyFill="1" applyBorder="1" applyAlignment="1" applyProtection="1">
      <alignment horizontal="center"/>
      <protection hidden="1"/>
    </xf>
    <xf numFmtId="165" fontId="3" fillId="3" borderId="41" xfId="0" applyNumberFormat="1" applyFont="1" applyFill="1" applyBorder="1" applyAlignment="1" applyProtection="1">
      <alignment horizontal="center"/>
      <protection hidden="1"/>
    </xf>
    <xf numFmtId="0" fontId="2" fillId="17" borderId="19" xfId="0" applyFont="1" applyFill="1" applyBorder="1" applyAlignment="1">
      <alignment horizontal="center" vertical="center" wrapText="1"/>
    </xf>
    <xf numFmtId="175" fontId="21" fillId="18" borderId="0" xfId="0" applyNumberFormat="1" applyFont="1" applyFill="1" applyAlignment="1" applyProtection="1">
      <alignment horizontal="center"/>
      <protection hidden="1"/>
    </xf>
    <xf numFmtId="175" fontId="21" fillId="18" borderId="2" xfId="0" applyNumberFormat="1" applyFont="1" applyFill="1" applyBorder="1" applyAlignment="1" applyProtection="1">
      <alignment horizontal="center"/>
      <protection hidden="1"/>
    </xf>
    <xf numFmtId="175" fontId="0" fillId="18" borderId="0" xfId="0" applyNumberFormat="1" applyFill="1" applyAlignment="1" applyProtection="1">
      <alignment horizontal="right"/>
      <protection hidden="1"/>
    </xf>
    <xf numFmtId="175" fontId="21" fillId="18" borderId="8" xfId="0" applyNumberFormat="1" applyFont="1" applyFill="1" applyBorder="1" applyAlignment="1" applyProtection="1">
      <alignment horizontal="center"/>
      <protection hidden="1"/>
    </xf>
    <xf numFmtId="175" fontId="21" fillId="18" borderId="15" xfId="0" applyNumberFormat="1" applyFont="1" applyFill="1" applyBorder="1" applyAlignment="1" applyProtection="1">
      <alignment horizontal="center"/>
      <protection hidden="1"/>
    </xf>
    <xf numFmtId="175" fontId="25" fillId="4" borderId="18" xfId="0" applyNumberFormat="1" applyFont="1" applyFill="1" applyBorder="1" applyAlignment="1" applyProtection="1">
      <alignment horizontal="center"/>
      <protection hidden="1"/>
    </xf>
    <xf numFmtId="175" fontId="28" fillId="20" borderId="20" xfId="0" applyNumberFormat="1" applyFont="1" applyFill="1" applyBorder="1" applyAlignment="1" applyProtection="1">
      <alignment horizontal="right"/>
      <protection hidden="1"/>
    </xf>
    <xf numFmtId="14" fontId="58" fillId="3" borderId="0" xfId="0" applyNumberFormat="1" applyFont="1" applyFill="1" applyProtection="1">
      <protection hidden="1"/>
    </xf>
    <xf numFmtId="0" fontId="60" fillId="3" borderId="0" xfId="0" applyFont="1" applyFill="1" applyAlignment="1" applyProtection="1">
      <protection hidden="1"/>
    </xf>
    <xf numFmtId="0" fontId="59" fillId="3" borderId="0" xfId="0" applyFont="1" applyFill="1" applyAlignment="1" applyProtection="1">
      <protection hidden="1"/>
    </xf>
    <xf numFmtId="168" fontId="0" fillId="3" borderId="0" xfId="0" applyNumberFormat="1" applyFill="1" applyAlignment="1" applyProtection="1">
      <protection hidden="1"/>
    </xf>
    <xf numFmtId="0" fontId="17" fillId="3" borderId="0" xfId="0" applyFont="1" applyFill="1" applyAlignment="1" applyProtection="1">
      <protection hidden="1"/>
    </xf>
    <xf numFmtId="175" fontId="19" fillId="4" borderId="8" xfId="0" applyNumberFormat="1" applyFont="1" applyFill="1" applyBorder="1" applyProtection="1">
      <protection hidden="1"/>
    </xf>
    <xf numFmtId="175" fontId="24" fillId="4" borderId="0" xfId="3" applyNumberFormat="1" applyFont="1" applyFill="1" applyBorder="1" applyAlignment="1" applyProtection="1">
      <alignment horizontal="center" wrapText="1"/>
      <protection hidden="1"/>
    </xf>
    <xf numFmtId="175" fontId="37" fillId="29" borderId="0" xfId="0" applyNumberFormat="1" applyFont="1" applyFill="1" applyAlignment="1" applyProtection="1">
      <alignment horizontal="right" wrapText="1"/>
      <protection hidden="1"/>
    </xf>
    <xf numFmtId="175" fontId="3" fillId="5" borderId="0" xfId="0" applyNumberFormat="1" applyFont="1" applyFill="1" applyAlignment="1" applyProtection="1">
      <alignment horizontal="right" vertical="top"/>
      <protection hidden="1"/>
    </xf>
    <xf numFmtId="175" fontId="3" fillId="3" borderId="24" xfId="0" applyNumberFormat="1" applyFont="1" applyFill="1" applyBorder="1" applyAlignment="1" applyProtection="1">
      <alignment horizontal="right" vertical="top"/>
      <protection hidden="1"/>
    </xf>
    <xf numFmtId="175" fontId="3" fillId="3" borderId="22" xfId="0" applyNumberFormat="1" applyFont="1" applyFill="1" applyBorder="1" applyAlignment="1" applyProtection="1">
      <alignment horizontal="right" vertical="top"/>
      <protection hidden="1"/>
    </xf>
    <xf numFmtId="175" fontId="3" fillId="30" borderId="24" xfId="0" applyNumberFormat="1" applyFont="1" applyFill="1" applyBorder="1" applyAlignment="1" applyProtection="1">
      <alignment horizontal="right" vertical="top"/>
      <protection hidden="1"/>
    </xf>
    <xf numFmtId="175" fontId="3" fillId="30" borderId="22" xfId="0" applyNumberFormat="1" applyFont="1" applyFill="1" applyBorder="1" applyAlignment="1" applyProtection="1">
      <alignment horizontal="right" vertical="top"/>
      <protection hidden="1"/>
    </xf>
    <xf numFmtId="175" fontId="3" fillId="6" borderId="22" xfId="0" applyNumberFormat="1" applyFont="1" applyFill="1" applyBorder="1" applyAlignment="1" applyProtection="1">
      <alignment horizontal="right" vertical="top"/>
      <protection hidden="1"/>
    </xf>
    <xf numFmtId="175" fontId="3" fillId="30" borderId="26" xfId="0" applyNumberFormat="1" applyFont="1" applyFill="1" applyBorder="1" applyAlignment="1" applyProtection="1">
      <alignment horizontal="right" vertical="top"/>
      <protection hidden="1"/>
    </xf>
    <xf numFmtId="175" fontId="4" fillId="5" borderId="0" xfId="0" applyNumberFormat="1" applyFont="1" applyFill="1" applyAlignment="1" applyProtection="1">
      <alignment horizontal="right" vertical="top"/>
      <protection hidden="1"/>
    </xf>
    <xf numFmtId="175" fontId="3" fillId="5" borderId="0" xfId="0" applyNumberFormat="1" applyFont="1" applyFill="1" applyAlignment="1" applyProtection="1">
      <alignment horizontal="right" vertical="center"/>
      <protection hidden="1"/>
    </xf>
    <xf numFmtId="175" fontId="3" fillId="3" borderId="22" xfId="0" applyNumberFormat="1" applyFont="1" applyFill="1" applyBorder="1" applyAlignment="1" applyProtection="1">
      <alignment horizontal="right" vertical="center"/>
      <protection hidden="1"/>
    </xf>
    <xf numFmtId="175" fontId="3" fillId="30" borderId="22" xfId="0" applyNumberFormat="1" applyFont="1" applyFill="1" applyBorder="1" applyAlignment="1" applyProtection="1">
      <alignment horizontal="right" vertical="center"/>
      <protection hidden="1"/>
    </xf>
    <xf numFmtId="175" fontId="46" fillId="3" borderId="22" xfId="0" applyNumberFormat="1" applyFont="1" applyFill="1" applyBorder="1" applyAlignment="1" applyProtection="1">
      <alignment horizontal="right" vertical="top"/>
      <protection hidden="1"/>
    </xf>
    <xf numFmtId="175" fontId="3" fillId="30" borderId="22" xfId="0" applyNumberFormat="1" applyFont="1" applyFill="1" applyBorder="1" applyAlignment="1" applyProtection="1">
      <alignment horizontal="right"/>
      <protection hidden="1"/>
    </xf>
    <xf numFmtId="175" fontId="3" fillId="30" borderId="26" xfId="0" applyNumberFormat="1" applyFont="1" applyFill="1" applyBorder="1" applyAlignment="1" applyProtection="1">
      <alignment horizontal="right"/>
      <protection hidden="1"/>
    </xf>
    <xf numFmtId="175" fontId="3" fillId="3" borderId="26" xfId="0" applyNumberFormat="1" applyFont="1" applyFill="1" applyBorder="1" applyAlignment="1" applyProtection="1">
      <alignment horizontal="right" vertical="top"/>
      <protection hidden="1"/>
    </xf>
    <xf numFmtId="175" fontId="0" fillId="3" borderId="0" xfId="0" applyNumberFormat="1" applyFill="1" applyProtection="1">
      <protection hidden="1"/>
    </xf>
    <xf numFmtId="175" fontId="0" fillId="0" borderId="0" xfId="0" applyNumberFormat="1" applyProtection="1">
      <protection hidden="1"/>
    </xf>
    <xf numFmtId="175" fontId="27" fillId="4" borderId="0" xfId="0" applyNumberFormat="1" applyFont="1" applyFill="1" applyProtection="1">
      <protection hidden="1"/>
    </xf>
    <xf numFmtId="175" fontId="24" fillId="4" borderId="0" xfId="0" applyNumberFormat="1" applyFont="1" applyFill="1" applyAlignment="1" applyProtection="1">
      <alignment horizontal="center" wrapText="1"/>
      <protection hidden="1"/>
    </xf>
    <xf numFmtId="175" fontId="37" fillId="29" borderId="0" xfId="0" applyNumberFormat="1" applyFont="1" applyFill="1" applyAlignment="1" applyProtection="1">
      <alignment horizontal="center" wrapText="1"/>
      <protection hidden="1"/>
    </xf>
    <xf numFmtId="175" fontId="40" fillId="5" borderId="0" xfId="0" applyNumberFormat="1" applyFont="1" applyFill="1" applyProtection="1">
      <protection hidden="1"/>
    </xf>
    <xf numFmtId="175" fontId="3" fillId="3" borderId="22" xfId="0" applyNumberFormat="1" applyFont="1" applyFill="1" applyBorder="1" applyAlignment="1" applyProtection="1">
      <alignment horizontal="center"/>
      <protection hidden="1"/>
    </xf>
    <xf numFmtId="175" fontId="2" fillId="5" borderId="0" xfId="0" applyNumberFormat="1" applyFont="1" applyFill="1" applyProtection="1">
      <protection hidden="1"/>
    </xf>
    <xf numFmtId="175" fontId="3" fillId="11" borderId="22" xfId="0" applyNumberFormat="1" applyFont="1" applyFill="1" applyBorder="1" applyAlignment="1" applyProtection="1">
      <alignment horizontal="center"/>
      <protection hidden="1"/>
    </xf>
    <xf numFmtId="175" fontId="4" fillId="5" borderId="0" xfId="0" applyNumberFormat="1" applyFont="1" applyFill="1" applyProtection="1">
      <protection hidden="1"/>
    </xf>
    <xf numFmtId="175" fontId="3" fillId="5" borderId="0" xfId="0" applyNumberFormat="1" applyFont="1" applyFill="1" applyAlignment="1" applyProtection="1">
      <alignment horizontal="center" vertical="center"/>
      <protection hidden="1"/>
    </xf>
    <xf numFmtId="175" fontId="3" fillId="3" borderId="26" xfId="0" applyNumberFormat="1" applyFont="1" applyFill="1" applyBorder="1" applyAlignment="1" applyProtection="1">
      <alignment horizontal="center"/>
      <protection hidden="1"/>
    </xf>
    <xf numFmtId="175" fontId="3" fillId="3" borderId="8" xfId="0" applyNumberFormat="1" applyFont="1" applyFill="1" applyBorder="1" applyAlignment="1" applyProtection="1">
      <alignment horizontal="center" vertical="top"/>
      <protection hidden="1"/>
    </xf>
    <xf numFmtId="175" fontId="19" fillId="4" borderId="0" xfId="3" applyNumberFormat="1" applyFont="1" applyFill="1" applyBorder="1" applyAlignment="1" applyProtection="1">
      <alignment horizontal="center" wrapText="1"/>
      <protection hidden="1"/>
    </xf>
    <xf numFmtId="175" fontId="3" fillId="3" borderId="35" xfId="0" applyNumberFormat="1" applyFont="1" applyFill="1" applyBorder="1" applyAlignment="1" applyProtection="1">
      <alignment horizontal="right" vertical="top"/>
      <protection hidden="1"/>
    </xf>
    <xf numFmtId="175" fontId="3" fillId="3" borderId="33" xfId="0" applyNumberFormat="1" applyFont="1" applyFill="1" applyBorder="1" applyAlignment="1" applyProtection="1">
      <alignment horizontal="right" vertical="top"/>
      <protection hidden="1"/>
    </xf>
    <xf numFmtId="175" fontId="3" fillId="30" borderId="36" xfId="0" applyNumberFormat="1" applyFont="1" applyFill="1" applyBorder="1" applyAlignment="1" applyProtection="1">
      <alignment horizontal="right"/>
      <protection hidden="1"/>
    </xf>
    <xf numFmtId="175" fontId="3" fillId="5" borderId="33" xfId="0" applyNumberFormat="1" applyFont="1" applyFill="1" applyBorder="1" applyAlignment="1" applyProtection="1">
      <alignment horizontal="right" vertical="top"/>
      <protection hidden="1"/>
    </xf>
    <xf numFmtId="175" fontId="4" fillId="5" borderId="33" xfId="0" applyNumberFormat="1" applyFont="1" applyFill="1" applyBorder="1" applyAlignment="1" applyProtection="1">
      <alignment horizontal="right" vertical="top"/>
      <protection hidden="1"/>
    </xf>
    <xf numFmtId="175" fontId="3" fillId="3" borderId="34" xfId="0" applyNumberFormat="1" applyFont="1" applyFill="1" applyBorder="1" applyAlignment="1" applyProtection="1">
      <alignment horizontal="right" vertical="top"/>
      <protection hidden="1"/>
    </xf>
    <xf numFmtId="175" fontId="3" fillId="30" borderId="36" xfId="0" applyNumberFormat="1" applyFont="1" applyFill="1" applyBorder="1" applyAlignment="1" applyProtection="1">
      <alignment horizontal="right" vertical="top"/>
      <protection hidden="1"/>
    </xf>
    <xf numFmtId="175" fontId="46" fillId="3" borderId="35" xfId="0" applyNumberFormat="1" applyFont="1" applyFill="1" applyBorder="1" applyAlignment="1" applyProtection="1">
      <alignment horizontal="right" vertical="top"/>
      <protection hidden="1"/>
    </xf>
    <xf numFmtId="175" fontId="3" fillId="30" borderId="35" xfId="0" applyNumberFormat="1" applyFont="1" applyFill="1" applyBorder="1" applyAlignment="1" applyProtection="1">
      <alignment horizontal="right"/>
      <protection hidden="1"/>
    </xf>
    <xf numFmtId="175" fontId="3" fillId="3" borderId="38" xfId="0" applyNumberFormat="1" applyFont="1" applyFill="1" applyBorder="1" applyAlignment="1" applyProtection="1">
      <alignment horizontal="right" vertical="top"/>
      <protection hidden="1"/>
    </xf>
    <xf numFmtId="175" fontId="0" fillId="4" borderId="0" xfId="0" applyNumberFormat="1" applyFill="1" applyProtection="1">
      <protection hidden="1"/>
    </xf>
    <xf numFmtId="175" fontId="19" fillId="4" borderId="0" xfId="0" applyNumberFormat="1" applyFont="1" applyFill="1" applyAlignment="1" applyProtection="1">
      <alignment horizontal="center" wrapText="1"/>
      <protection hidden="1"/>
    </xf>
    <xf numFmtId="175" fontId="4" fillId="3" borderId="24" xfId="0" applyNumberFormat="1" applyFont="1" applyFill="1" applyBorder="1" applyAlignment="1" applyProtection="1">
      <alignment horizontal="center"/>
      <protection hidden="1"/>
    </xf>
    <xf numFmtId="175" fontId="4" fillId="3" borderId="1" xfId="0" applyNumberFormat="1" applyFont="1" applyFill="1" applyBorder="1" applyAlignment="1" applyProtection="1">
      <alignment horizontal="center"/>
      <protection hidden="1"/>
    </xf>
    <xf numFmtId="175" fontId="3" fillId="3" borderId="0" xfId="0" applyNumberFormat="1" applyFont="1" applyFill="1" applyAlignment="1" applyProtection="1">
      <alignment horizontal="center" vertical="top"/>
      <protection hidden="1"/>
    </xf>
    <xf numFmtId="175" fontId="3" fillId="23" borderId="0" xfId="0" applyNumberFormat="1" applyFont="1" applyFill="1" applyAlignment="1" applyProtection="1">
      <alignment horizontal="right" vertical="top"/>
      <protection hidden="1"/>
    </xf>
    <xf numFmtId="175" fontId="3" fillId="3" borderId="35" xfId="0" applyNumberFormat="1" applyFont="1" applyFill="1" applyBorder="1" applyAlignment="1" applyProtection="1">
      <alignment horizontal="center" vertical="top"/>
      <protection hidden="1"/>
    </xf>
    <xf numFmtId="175" fontId="3" fillId="30" borderId="33" xfId="0" applyNumberFormat="1" applyFont="1" applyFill="1" applyBorder="1" applyAlignment="1" applyProtection="1">
      <alignment horizontal="center" vertical="top"/>
      <protection hidden="1"/>
    </xf>
    <xf numFmtId="175" fontId="0" fillId="3" borderId="0" xfId="0" applyNumberFormat="1" applyFill="1"/>
    <xf numFmtId="175" fontId="0" fillId="0" borderId="0" xfId="0" applyNumberFormat="1"/>
    <xf numFmtId="175" fontId="40" fillId="23" borderId="0" xfId="0" applyNumberFormat="1" applyFont="1" applyFill="1" applyProtection="1">
      <protection hidden="1"/>
    </xf>
    <xf numFmtId="175" fontId="3" fillId="3" borderId="0" xfId="0" applyNumberFormat="1" applyFont="1" applyFill="1" applyAlignment="1" applyProtection="1">
      <alignment horizontal="right" vertical="top"/>
      <protection hidden="1"/>
    </xf>
    <xf numFmtId="175" fontId="3" fillId="3" borderId="3" xfId="0" applyNumberFormat="1" applyFont="1" applyFill="1" applyBorder="1" applyAlignment="1" applyProtection="1">
      <alignment horizontal="right" vertical="top"/>
      <protection hidden="1"/>
    </xf>
    <xf numFmtId="175" fontId="4" fillId="3" borderId="31" xfId="0" applyNumberFormat="1" applyFont="1" applyFill="1" applyBorder="1" applyAlignment="1" applyProtection="1">
      <alignment horizontal="center"/>
      <protection hidden="1"/>
    </xf>
    <xf numFmtId="175" fontId="4" fillId="3" borderId="12" xfId="0" applyNumberFormat="1" applyFont="1" applyFill="1" applyBorder="1" applyAlignment="1" applyProtection="1">
      <alignment horizontal="center"/>
      <protection hidden="1"/>
    </xf>
    <xf numFmtId="175" fontId="3" fillId="3" borderId="41" xfId="0" applyNumberFormat="1" applyFont="1" applyFill="1" applyBorder="1" applyAlignment="1" applyProtection="1">
      <alignment horizontal="center"/>
      <protection hidden="1"/>
    </xf>
    <xf numFmtId="175" fontId="3" fillId="3" borderId="0" xfId="0" applyNumberFormat="1" applyFont="1" applyFill="1" applyAlignment="1" applyProtection="1">
      <alignment horizontal="center"/>
      <protection hidden="1"/>
    </xf>
    <xf numFmtId="175" fontId="4" fillId="3" borderId="45" xfId="0" applyNumberFormat="1" applyFont="1" applyFill="1" applyBorder="1" applyAlignment="1" applyProtection="1">
      <alignment horizontal="center"/>
      <protection hidden="1"/>
    </xf>
    <xf numFmtId="175" fontId="4" fillId="3" borderId="43" xfId="0" applyNumberFormat="1" applyFont="1" applyFill="1" applyBorder="1" applyAlignment="1" applyProtection="1">
      <alignment horizontal="center"/>
      <protection hidden="1"/>
    </xf>
    <xf numFmtId="175" fontId="4" fillId="3" borderId="44" xfId="0" applyNumberFormat="1" applyFont="1" applyFill="1" applyBorder="1" applyAlignment="1" applyProtection="1">
      <alignment horizontal="center"/>
      <protection hidden="1"/>
    </xf>
    <xf numFmtId="175" fontId="0" fillId="3" borderId="1" xfId="0" applyNumberFormat="1" applyFill="1" applyBorder="1" applyAlignment="1" applyProtection="1">
      <alignment horizontal="center" vertical="center"/>
      <protection hidden="1"/>
    </xf>
    <xf numFmtId="175" fontId="0" fillId="17" borderId="2" xfId="0" applyNumberFormat="1" applyFill="1" applyBorder="1" applyAlignment="1" applyProtection="1">
      <alignment horizontal="center" vertical="center"/>
      <protection hidden="1"/>
    </xf>
    <xf numFmtId="175" fontId="0" fillId="3" borderId="2" xfId="0" applyNumberFormat="1" applyFill="1" applyBorder="1" applyAlignment="1">
      <alignment horizontal="center" vertical="center"/>
    </xf>
  </cellXfs>
  <cellStyles count="4">
    <cellStyle name="Excel Built-in Accent1" xfId="3" xr:uid="{00000000-0005-0000-0000-000008000000}"/>
    <cellStyle name="Hyperlink" xfId="1" builtinId="8"/>
    <cellStyle name="Normal" xfId="0" builtinId="0"/>
    <cellStyle name="Result2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BBB59"/>
      <rgbColor rgb="FF9900FF"/>
      <rgbColor rgb="FF4F81BD"/>
      <rgbColor rgb="FFC0C0C0"/>
      <rgbColor rgb="FF808080"/>
      <rgbColor rgb="FFA6A6A6"/>
      <rgbColor rgb="FF993366"/>
      <rgbColor rgb="FFF2F2F2"/>
      <rgbColor rgb="FFCFE7F5"/>
      <rgbColor rgb="FF660066"/>
      <rgbColor rgb="FFFF8080"/>
      <rgbColor rgb="FF1F497D"/>
      <rgbColor rgb="FFCCCCCC"/>
      <rgbColor rgb="FF000090"/>
      <rgbColor rgb="FFFF00FF"/>
      <rgbColor rgb="FFFCF305"/>
      <rgbColor rgb="FF00FFFF"/>
      <rgbColor rgb="FF3333FF"/>
      <rgbColor rgb="FF800000"/>
      <rgbColor rgb="FF008080"/>
      <rgbColor rgb="FF0000D4"/>
      <rgbColor rgb="FF00CCCC"/>
      <rgbColor rgb="FFEEEEEE"/>
      <rgbColor rgb="FFCCFFCC"/>
      <rgbColor rgb="FFFFFF99"/>
      <rgbColor rgb="FF999999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04A7B"/>
      <rgbColor rgb="FF969696"/>
      <rgbColor rgb="FF17375E"/>
      <rgbColor rgb="FF1FB714"/>
      <rgbColor rgb="FF193769"/>
      <rgbColor rgb="FF40404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27000</xdr:colOff>
      <xdr:row>0</xdr:row>
      <xdr:rowOff>0</xdr:rowOff>
    </xdr:from>
    <xdr:to>
      <xdr:col>1</xdr:col>
      <xdr:colOff>324360</xdr:colOff>
      <xdr:row>2</xdr:row>
      <xdr:rowOff>117360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000" y="0"/>
          <a:ext cx="1636560" cy="498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kitkaclimbing.com/stock-status/" TargetMode="External"/><Relationship Id="rId1" Type="http://schemas.openxmlformats.org/officeDocument/2006/relationships/hyperlink" Target="http://www.kitkaclimbing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kitkaclimbing.com/product/granite-pinch-pu/" TargetMode="External"/><Relationship Id="rId18" Type="http://schemas.openxmlformats.org/officeDocument/2006/relationships/hyperlink" Target="http://www.kitkaclimbing.com/product/half-dome-arcturas/" TargetMode="External"/><Relationship Id="rId26" Type="http://schemas.openxmlformats.org/officeDocument/2006/relationships/hyperlink" Target="http://www.kitkaclimbing.com/product/half-dome-zenith/" TargetMode="External"/><Relationship Id="rId39" Type="http://schemas.openxmlformats.org/officeDocument/2006/relationships/hyperlink" Target="http://kitkaclimbing.com/product/scandi-jugs-mega-pu/" TargetMode="External"/><Relationship Id="rId21" Type="http://schemas.openxmlformats.org/officeDocument/2006/relationships/hyperlink" Target="http://kitkaclimbing.com/product/half-dome-bushido/" TargetMode="External"/><Relationship Id="rId34" Type="http://schemas.openxmlformats.org/officeDocument/2006/relationships/hyperlink" Target="http://kitkaclimbing.com/product/scandi-feet-mini-pu/" TargetMode="External"/><Relationship Id="rId42" Type="http://schemas.openxmlformats.org/officeDocument/2006/relationships/hyperlink" Target="http://kitkaclimbing.com/product/scandi-round-edges-pu/" TargetMode="External"/><Relationship Id="rId47" Type="http://schemas.openxmlformats.org/officeDocument/2006/relationships/hyperlink" Target="http://kitkaclimbing.com/product/space-blocks-mega-pu/" TargetMode="External"/><Relationship Id="rId50" Type="http://schemas.openxmlformats.org/officeDocument/2006/relationships/hyperlink" Target="http://kitkaclimbing.com/product/space-edges-pu/" TargetMode="External"/><Relationship Id="rId55" Type="http://schemas.openxmlformats.org/officeDocument/2006/relationships/hyperlink" Target="http://kitkaclimbing.com/product/space-oversize-m-pu/" TargetMode="External"/><Relationship Id="rId7" Type="http://schemas.openxmlformats.org/officeDocument/2006/relationships/hyperlink" Target="http://kitkaclimbing.com/product/granite-edge-pu-3/" TargetMode="External"/><Relationship Id="rId2" Type="http://schemas.openxmlformats.org/officeDocument/2006/relationships/hyperlink" Target="http://kitkaclimbing.com/product/groovy-edges-small-pu/" TargetMode="External"/><Relationship Id="rId16" Type="http://schemas.openxmlformats.org/officeDocument/2006/relationships/hyperlink" Target="http://kitkaclimbing.com/product/granite-oversize-s-pu/" TargetMode="External"/><Relationship Id="rId29" Type="http://schemas.openxmlformats.org/officeDocument/2006/relationships/hyperlink" Target="http://kitkaclimbing.com/product/mare-rings-m-pu/" TargetMode="External"/><Relationship Id="rId11" Type="http://schemas.openxmlformats.org/officeDocument/2006/relationships/hyperlink" Target="http://kitkaclimbing.com/product/granite-incuts-pu/" TargetMode="External"/><Relationship Id="rId24" Type="http://schemas.openxmlformats.org/officeDocument/2006/relationships/hyperlink" Target="http://kitkaclimbing.com/product/half-dome-repo-man/" TargetMode="External"/><Relationship Id="rId32" Type="http://schemas.openxmlformats.org/officeDocument/2006/relationships/hyperlink" Target="http://kitkaclimbing.com/product/scandi-ergo-jugs-mega-pu/" TargetMode="External"/><Relationship Id="rId37" Type="http://schemas.openxmlformats.org/officeDocument/2006/relationships/hyperlink" Target="http://kitkaclimbing.com/product/scandi-jugs-l-pu/" TargetMode="External"/><Relationship Id="rId40" Type="http://schemas.openxmlformats.org/officeDocument/2006/relationships/hyperlink" Target="http://kitkaclimbing.com/product/scandi-pinches-l-pu/" TargetMode="External"/><Relationship Id="rId45" Type="http://schemas.openxmlformats.org/officeDocument/2006/relationships/hyperlink" Target="http://kitkaclimbing.com/product/scandi-bundle-easy-pe/%20&#8206;" TargetMode="External"/><Relationship Id="rId53" Type="http://schemas.openxmlformats.org/officeDocument/2006/relationships/hyperlink" Target="http://kitkaclimbing.com/product/space-oversize-l-pu/" TargetMode="External"/><Relationship Id="rId58" Type="http://schemas.openxmlformats.org/officeDocument/2006/relationships/hyperlink" Target="http://kitkaclimbing.com/product/space-bundle-pu/" TargetMode="External"/><Relationship Id="rId5" Type="http://schemas.openxmlformats.org/officeDocument/2006/relationships/hyperlink" Target="http://kitkaclimbing.com/product/groovy-bundle-pu/" TargetMode="External"/><Relationship Id="rId61" Type="http://schemas.openxmlformats.org/officeDocument/2006/relationships/hyperlink" Target="http://kitkaclimbing.com/product/valentines-pu/" TargetMode="External"/><Relationship Id="rId19" Type="http://schemas.openxmlformats.org/officeDocument/2006/relationships/hyperlink" Target="https://kitkaclimbing.com/product/half-dome-artic-sea/" TargetMode="External"/><Relationship Id="rId14" Type="http://schemas.openxmlformats.org/officeDocument/2006/relationships/hyperlink" Target="http://kitkaclimbing.com/product/granite-plates-pu/" TargetMode="External"/><Relationship Id="rId22" Type="http://schemas.openxmlformats.org/officeDocument/2006/relationships/hyperlink" Target="http://kitkaclimbing.com/product/half-dome-feet/" TargetMode="External"/><Relationship Id="rId27" Type="http://schemas.openxmlformats.org/officeDocument/2006/relationships/hyperlink" Target="http://kitkaclimbing.com/product/half-dome-bundle/" TargetMode="External"/><Relationship Id="rId30" Type="http://schemas.openxmlformats.org/officeDocument/2006/relationships/hyperlink" Target="http://kitkaclimbing.com/product/mare-rings-s-pu/" TargetMode="External"/><Relationship Id="rId35" Type="http://schemas.openxmlformats.org/officeDocument/2006/relationships/hyperlink" Target="http://kitkaclimbing.com/product/scandi-feet-nano-pu/" TargetMode="External"/><Relationship Id="rId43" Type="http://schemas.openxmlformats.org/officeDocument/2006/relationships/hyperlink" Target="http://kitkaclimbing.com/product/scandi-round-pu/" TargetMode="External"/><Relationship Id="rId48" Type="http://schemas.openxmlformats.org/officeDocument/2006/relationships/hyperlink" Target="http://kitkaclimbing.com/product/space-blocks-l-pu/" TargetMode="External"/><Relationship Id="rId56" Type="http://schemas.openxmlformats.org/officeDocument/2006/relationships/hyperlink" Target="http://kitkaclimbing.com/product/space-oversize-s-pu/" TargetMode="External"/><Relationship Id="rId8" Type="http://schemas.openxmlformats.org/officeDocument/2006/relationships/hyperlink" Target="http://kitkaclimbing.com/product/big-granite-pu/" TargetMode="External"/><Relationship Id="rId51" Type="http://schemas.openxmlformats.org/officeDocument/2006/relationships/hyperlink" Target="http://kitkaclimbing.com/product/space-feet-nano-pu/" TargetMode="External"/><Relationship Id="rId3" Type="http://schemas.openxmlformats.org/officeDocument/2006/relationships/hyperlink" Target="http://kitkaclimbing.com/product/groovy-slopers-big-pu/" TargetMode="External"/><Relationship Id="rId12" Type="http://schemas.openxmlformats.org/officeDocument/2006/relationships/hyperlink" Target="http://kitkaclimbing.com/product/granite-oversize-m-pu/" TargetMode="External"/><Relationship Id="rId17" Type="http://schemas.openxmlformats.org/officeDocument/2006/relationships/hyperlink" Target="http://kitkaclimbing.com/product/granite-bundle-pu/" TargetMode="External"/><Relationship Id="rId25" Type="http://schemas.openxmlformats.org/officeDocument/2006/relationships/hyperlink" Target="http://kitkaclimbing.com/product/half-dome-shadows/" TargetMode="External"/><Relationship Id="rId33" Type="http://schemas.openxmlformats.org/officeDocument/2006/relationships/hyperlink" Target="http://kitkaclimbing.com/product/fat-pinches-pu/" TargetMode="External"/><Relationship Id="rId38" Type="http://schemas.openxmlformats.org/officeDocument/2006/relationships/hyperlink" Target="http://kitkaclimbing.com/product/scandi-jugs-m-pu/" TargetMode="External"/><Relationship Id="rId46" Type="http://schemas.openxmlformats.org/officeDocument/2006/relationships/hyperlink" Target="http://kitkaclimbing.com/product/scandi-bundle-pu/" TargetMode="External"/><Relationship Id="rId59" Type="http://schemas.openxmlformats.org/officeDocument/2006/relationships/hyperlink" Target="http://kitkaclimbing.com/product/ice-cube-pu/" TargetMode="External"/><Relationship Id="rId20" Type="http://schemas.openxmlformats.org/officeDocument/2006/relationships/hyperlink" Target="http://kitkaclimbing.com/product/half-dome-big-chill/" TargetMode="External"/><Relationship Id="rId41" Type="http://schemas.openxmlformats.org/officeDocument/2006/relationships/hyperlink" Target="http://kitkaclimbing.com/product/scandi-pinches-m-pu/" TargetMode="External"/><Relationship Id="rId54" Type="http://schemas.openxmlformats.org/officeDocument/2006/relationships/hyperlink" Target="http://kitkaclimbing.com/product/space-long-edges-pu-copy/" TargetMode="External"/><Relationship Id="rId1" Type="http://schemas.openxmlformats.org/officeDocument/2006/relationships/hyperlink" Target="http://kitkaclimbing.com/product/groovy-edges-m-pu/" TargetMode="External"/><Relationship Id="rId6" Type="http://schemas.openxmlformats.org/officeDocument/2006/relationships/hyperlink" Target="http://kitkaclimbing.com/product/big-sticks-pu/" TargetMode="External"/><Relationship Id="rId15" Type="http://schemas.openxmlformats.org/officeDocument/2006/relationships/hyperlink" Target="http://kitkaclimbing.com/product/granite-rocks-pu/" TargetMode="External"/><Relationship Id="rId23" Type="http://schemas.openxmlformats.org/officeDocument/2006/relationships/hyperlink" Target="http://kitkaclimbing.com/product/half-dome-jet-stream/" TargetMode="External"/><Relationship Id="rId28" Type="http://schemas.openxmlformats.org/officeDocument/2006/relationships/hyperlink" Target="http://kitkaclimbing.com/product/mare-rings-l-pu/" TargetMode="External"/><Relationship Id="rId36" Type="http://schemas.openxmlformats.org/officeDocument/2006/relationships/hyperlink" Target="http://kitkaclimbing.com/product/scandi-feet-nano2-pu/" TargetMode="External"/><Relationship Id="rId49" Type="http://schemas.openxmlformats.org/officeDocument/2006/relationships/hyperlink" Target="http://kitkaclimbing.com/product/space-blocks-xl-pu/" TargetMode="External"/><Relationship Id="rId57" Type="http://schemas.openxmlformats.org/officeDocument/2006/relationships/hyperlink" Target="http://kitkaclimbing.com/product/space-short-edges-pu/" TargetMode="External"/><Relationship Id="rId10" Type="http://schemas.openxmlformats.org/officeDocument/2006/relationships/hyperlink" Target="http://kitkaclimbing.com/product/granite-feet-mini-pu/" TargetMode="External"/><Relationship Id="rId31" Type="http://schemas.openxmlformats.org/officeDocument/2006/relationships/hyperlink" Target="http://kitkaclimbing.com/product/mare-rings-bundle-pu/" TargetMode="External"/><Relationship Id="rId44" Type="http://schemas.openxmlformats.org/officeDocument/2006/relationships/hyperlink" Target="http://kitkaclimbing.com/product/scandi-two-hand-jugs-pu/" TargetMode="External"/><Relationship Id="rId52" Type="http://schemas.openxmlformats.org/officeDocument/2006/relationships/hyperlink" Target="http://kitkaclimbing.com/product/space-flat-heads-pu/" TargetMode="External"/><Relationship Id="rId60" Type="http://schemas.openxmlformats.org/officeDocument/2006/relationships/hyperlink" Target="http://kitkaclimbing.com/product/three-way-pu/" TargetMode="External"/><Relationship Id="rId4" Type="http://schemas.openxmlformats.org/officeDocument/2006/relationships/hyperlink" Target="http://kitkaclimbing.com/product/groovy-slopers-medium-pu/" TargetMode="External"/><Relationship Id="rId9" Type="http://schemas.openxmlformats.org/officeDocument/2006/relationships/hyperlink" Target="http://kitkaclimbing.com/product/granite-feet-micro-pu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kitkaclimbing.com/product/t-nut-13-mm/" TargetMode="External"/><Relationship Id="rId3" Type="http://schemas.openxmlformats.org/officeDocument/2006/relationships/hyperlink" Target="http://kitkaclimbing.com/product/countersunk-bolt/" TargetMode="External"/><Relationship Id="rId7" Type="http://schemas.openxmlformats.org/officeDocument/2006/relationships/hyperlink" Target="http://kitkaclimbing.com/product/screws/" TargetMode="External"/><Relationship Id="rId2" Type="http://schemas.openxmlformats.org/officeDocument/2006/relationships/hyperlink" Target="http://kitkaclimbing.com/product/allen-bolt-m-10/" TargetMode="External"/><Relationship Id="rId1" Type="http://schemas.openxmlformats.org/officeDocument/2006/relationships/hyperlink" Target="http://kitkaclimbing.com/product/grip-tape/" TargetMode="External"/><Relationship Id="rId6" Type="http://schemas.openxmlformats.org/officeDocument/2006/relationships/hyperlink" Target="http://kitkaclimbing.com/product/countersunk-bolt/" TargetMode="External"/><Relationship Id="rId5" Type="http://schemas.openxmlformats.org/officeDocument/2006/relationships/hyperlink" Target="http://kitkaclimbing.com/product/allen-bolt-m-10/" TargetMode="External"/><Relationship Id="rId4" Type="http://schemas.openxmlformats.org/officeDocument/2006/relationships/hyperlink" Target="http://kitkaclimbing.com/product/screws/" TargetMode="External"/><Relationship Id="rId9" Type="http://schemas.openxmlformats.org/officeDocument/2006/relationships/hyperlink" Target="http://kitkaclimbing.com/product/square-plate-nu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</sheetPr>
  <dimension ref="A1:AMK83"/>
  <sheetViews>
    <sheetView zoomScale="80" zoomScaleNormal="80" workbookViewId="0">
      <selection activeCell="F1" sqref="F1:V1"/>
    </sheetView>
  </sheetViews>
  <sheetFormatPr defaultColWidth="11.88671875" defaultRowHeight="13.2"/>
  <cols>
    <col min="1" max="1" width="19" style="14" customWidth="1"/>
    <col min="2" max="2" width="6.33203125" style="15" customWidth="1"/>
    <col min="3" max="3" width="7.109375" style="14" customWidth="1"/>
    <col min="4" max="4" width="9.21875" style="16" customWidth="1"/>
    <col min="5" max="5" width="11.88671875" style="16"/>
    <col min="6" max="6" width="4.88671875" style="14" customWidth="1"/>
    <col min="7" max="17" width="3.88671875" style="14" customWidth="1"/>
    <col min="18" max="18" width="4" style="14" customWidth="1"/>
    <col min="19" max="20" width="3.6640625" style="14" customWidth="1"/>
    <col min="21" max="21" width="4.88671875" style="14" customWidth="1"/>
    <col min="22" max="22" width="3.44140625" style="14" customWidth="1"/>
    <col min="23" max="23" width="5.109375" style="14" customWidth="1"/>
    <col min="24" max="24" width="2.88671875" style="14" customWidth="1"/>
    <col min="25" max="25" width="23.5546875" style="14" customWidth="1"/>
    <col min="26" max="28" width="5.109375" style="14" customWidth="1"/>
    <col min="29" max="1025" width="11.88671875" style="14"/>
  </cols>
  <sheetData>
    <row r="1" spans="1:42" ht="15.6">
      <c r="A1" s="17"/>
      <c r="B1" s="18"/>
      <c r="C1" s="17"/>
      <c r="D1" s="13" t="s">
        <v>0</v>
      </c>
      <c r="E1" s="13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9"/>
      <c r="X1" s="17"/>
      <c r="Y1" s="17"/>
      <c r="Z1" s="17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</row>
    <row r="2" spans="1:42" ht="15.6">
      <c r="A2" s="17"/>
      <c r="B2" s="18"/>
      <c r="C2" s="17"/>
      <c r="D2" s="11" t="s">
        <v>1</v>
      </c>
      <c r="E2" s="11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21"/>
      <c r="X2" s="17"/>
      <c r="Y2" s="17"/>
      <c r="Z2" s="17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</row>
    <row r="3" spans="1:42" ht="15.6">
      <c r="A3" s="22"/>
      <c r="B3" s="23"/>
      <c r="C3" s="22"/>
      <c r="D3" s="11" t="s">
        <v>2</v>
      </c>
      <c r="E3" s="11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21"/>
      <c r="X3" s="17"/>
      <c r="Y3" s="729">
        <v>44705</v>
      </c>
      <c r="Z3" s="17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</row>
    <row r="4" spans="1:42" ht="15" customHeight="1">
      <c r="A4" s="9" t="s">
        <v>3</v>
      </c>
      <c r="B4" s="9">
        <v>2</v>
      </c>
      <c r="C4" s="9"/>
      <c r="D4" s="11" t="s">
        <v>4</v>
      </c>
      <c r="E4" s="11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24"/>
      <c r="X4" s="17"/>
      <c r="Y4" s="17"/>
      <c r="Z4" s="17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</row>
    <row r="5" spans="1:42" ht="15" customHeight="1">
      <c r="A5" s="25"/>
      <c r="B5" s="26"/>
      <c r="C5" s="27"/>
      <c r="D5" s="11" t="s">
        <v>5</v>
      </c>
      <c r="E5" s="11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28"/>
      <c r="X5" s="17"/>
      <c r="Y5" s="17"/>
      <c r="Z5" s="17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</row>
    <row r="6" spans="1:42" ht="15.6">
      <c r="A6" s="22" t="s">
        <v>6</v>
      </c>
      <c r="B6" s="23"/>
      <c r="C6" s="22"/>
      <c r="D6" s="29"/>
      <c r="E6" s="20" t="s">
        <v>7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21"/>
      <c r="X6" s="17"/>
      <c r="Y6" s="17"/>
      <c r="Z6" s="17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</row>
    <row r="7" spans="1:42" ht="15.6">
      <c r="A7" s="30" t="s">
        <v>8</v>
      </c>
      <c r="B7" s="31"/>
      <c r="C7" s="32"/>
      <c r="D7" s="29"/>
      <c r="E7" s="20" t="s">
        <v>9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21"/>
      <c r="X7" s="17"/>
      <c r="Y7" s="17"/>
      <c r="Z7" s="17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</row>
    <row r="8" spans="1:42" ht="15.6">
      <c r="A8" s="30"/>
      <c r="B8" s="31"/>
      <c r="C8" s="32"/>
      <c r="D8" s="29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17"/>
      <c r="Y8" s="17"/>
      <c r="Z8" s="17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</row>
    <row r="9" spans="1:42" ht="15" customHeight="1">
      <c r="A9" s="6" t="s">
        <v>10</v>
      </c>
      <c r="B9" s="33"/>
      <c r="C9" s="32"/>
      <c r="D9" s="29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17"/>
      <c r="Y9" s="17"/>
      <c r="Z9" s="17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</row>
    <row r="10" spans="1:42" ht="23.4">
      <c r="A10" s="6"/>
      <c r="B10" s="34" t="b">
        <f>FALSE()</f>
        <v>0</v>
      </c>
      <c r="C10" s="32"/>
      <c r="D10" s="35" t="s">
        <v>11</v>
      </c>
      <c r="E10" s="20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17"/>
      <c r="Y10" s="17"/>
      <c r="Z10" s="17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</row>
    <row r="11" spans="1:42" ht="15.6">
      <c r="A11" s="6"/>
      <c r="B11" s="36"/>
      <c r="C11" s="32"/>
      <c r="D11" s="22"/>
      <c r="E11" s="17" t="s">
        <v>12</v>
      </c>
      <c r="F11" s="21"/>
      <c r="G11" s="21" t="s">
        <v>13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17"/>
      <c r="Y11" s="17"/>
      <c r="Z11" s="17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 ht="15.6">
      <c r="A12" s="30"/>
      <c r="B12" s="31"/>
      <c r="C12" s="32"/>
      <c r="D12" s="29"/>
      <c r="E12" s="20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17"/>
      <c r="Y12" s="17"/>
      <c r="Z12" s="17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1:42" s="19" customFormat="1" ht="13.05" customHeight="1">
      <c r="A13" s="37" t="s">
        <v>14</v>
      </c>
      <c r="B13" s="38"/>
      <c r="C13" s="37"/>
      <c r="D13" s="39"/>
      <c r="E13" s="39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</row>
    <row r="14" spans="1:42" s="45" customFormat="1" ht="31.05" customHeight="1">
      <c r="A14" s="40"/>
      <c r="B14" s="41" t="s">
        <v>15</v>
      </c>
      <c r="C14" s="40"/>
      <c r="D14" s="42"/>
      <c r="E14" s="42"/>
      <c r="F14" s="5" t="s">
        <v>16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43"/>
      <c r="Y14" s="44"/>
    </row>
    <row r="15" spans="1:42" s="19" customFormat="1" ht="89.1" customHeight="1">
      <c r="A15" s="46"/>
      <c r="B15" s="47" t="s">
        <v>17</v>
      </c>
      <c r="C15" s="47" t="s">
        <v>18</v>
      </c>
      <c r="D15" s="48" t="s">
        <v>19</v>
      </c>
      <c r="E15" s="47" t="s">
        <v>20</v>
      </c>
      <c r="F15" s="49" t="s">
        <v>21</v>
      </c>
      <c r="G15" s="50" t="s">
        <v>22</v>
      </c>
      <c r="H15" s="51" t="s">
        <v>23</v>
      </c>
      <c r="I15" s="52" t="s">
        <v>24</v>
      </c>
      <c r="J15" s="53" t="s">
        <v>25</v>
      </c>
      <c r="K15" s="54" t="s">
        <v>26</v>
      </c>
      <c r="L15" s="55" t="s">
        <v>27</v>
      </c>
      <c r="M15" s="56" t="s">
        <v>28</v>
      </c>
      <c r="N15" s="53" t="s">
        <v>29</v>
      </c>
      <c r="O15" s="57" t="s">
        <v>30</v>
      </c>
      <c r="P15" s="58" t="s">
        <v>31</v>
      </c>
      <c r="Q15" s="50" t="s">
        <v>32</v>
      </c>
      <c r="R15" s="59" t="s">
        <v>33</v>
      </c>
      <c r="S15" s="60" t="s">
        <v>34</v>
      </c>
      <c r="T15" s="53" t="s">
        <v>35</v>
      </c>
      <c r="U15" s="61" t="s">
        <v>36</v>
      </c>
      <c r="V15" s="62" t="s">
        <v>37</v>
      </c>
      <c r="W15" s="63" t="s">
        <v>38</v>
      </c>
      <c r="Y15" s="44"/>
    </row>
    <row r="16" spans="1:42" s="19" customFormat="1" ht="27.6">
      <c r="A16" s="64" t="s">
        <v>39</v>
      </c>
      <c r="B16" s="65">
        <f>'PU holds'!Y121</f>
        <v>0</v>
      </c>
      <c r="C16" s="65">
        <f>'PU holds'!Z121</f>
        <v>0</v>
      </c>
      <c r="D16" s="66">
        <f>'PU holds'!AA121</f>
        <v>0</v>
      </c>
      <c r="E16" s="722">
        <f>'PU holds'!AB121</f>
        <v>0</v>
      </c>
      <c r="F16" s="67" t="s">
        <v>40</v>
      </c>
      <c r="G16" s="68">
        <f>'PU holds'!H121</f>
        <v>0</v>
      </c>
      <c r="H16" s="67" t="s">
        <v>40</v>
      </c>
      <c r="I16" s="69">
        <f>'PU holds'!J121</f>
        <v>0</v>
      </c>
      <c r="J16" s="67" t="s">
        <v>40</v>
      </c>
      <c r="K16" s="70">
        <f>'PU holds'!L121</f>
        <v>0</v>
      </c>
      <c r="L16" s="67" t="s">
        <v>40</v>
      </c>
      <c r="M16" s="71">
        <f>'PU holds'!N121</f>
        <v>0</v>
      </c>
      <c r="N16" s="72">
        <f>'PU holds'!O121</f>
        <v>0</v>
      </c>
      <c r="O16" s="73">
        <f>'PU holds'!P121</f>
        <v>0</v>
      </c>
      <c r="P16" s="74">
        <f>'PU holds'!Q121</f>
        <v>0</v>
      </c>
      <c r="Q16" s="67" t="s">
        <v>40</v>
      </c>
      <c r="R16" s="75">
        <f>'PU holds'!S121</f>
        <v>0</v>
      </c>
      <c r="S16" s="76">
        <f>'PU holds'!T121</f>
        <v>0</v>
      </c>
      <c r="T16" s="72">
        <f>'PU holds'!U121</f>
        <v>0</v>
      </c>
      <c r="U16" s="77">
        <f>'PU holds'!V121</f>
        <v>0</v>
      </c>
      <c r="V16" s="78">
        <f>'PU holds'!W121</f>
        <v>0</v>
      </c>
      <c r="W16" s="79">
        <f>'PU holds'!X121</f>
        <v>0</v>
      </c>
      <c r="Y16" s="80" t="s">
        <v>41</v>
      </c>
    </row>
    <row r="17" spans="1:25" s="19" customFormat="1" ht="15.6">
      <c r="A17" s="81" t="s">
        <v>42</v>
      </c>
      <c r="B17" s="82">
        <f>'PE holds'!S45</f>
        <v>0</v>
      </c>
      <c r="C17" s="82">
        <f>'PE holds'!T45</f>
        <v>0</v>
      </c>
      <c r="D17" s="83">
        <f>'PE holds'!U45</f>
        <v>0</v>
      </c>
      <c r="E17" s="723">
        <f>'PE holds'!V45</f>
        <v>0</v>
      </c>
      <c r="F17" s="84">
        <f>'PE holds'!F45</f>
        <v>0</v>
      </c>
      <c r="G17" s="85">
        <f>'PE holds'!G45</f>
        <v>0</v>
      </c>
      <c r="H17" s="86">
        <f>'PE holds'!H45</f>
        <v>0</v>
      </c>
      <c r="I17" s="87">
        <f>'PE holds'!I45</f>
        <v>0</v>
      </c>
      <c r="J17" s="88">
        <f>'PE holds'!J45</f>
        <v>0</v>
      </c>
      <c r="K17" s="89">
        <f>'PE holds'!K45</f>
        <v>0</v>
      </c>
      <c r="L17" s="90">
        <f>'PE holds'!L45</f>
        <v>0</v>
      </c>
      <c r="M17" s="91">
        <f>'PE holds'!M45</f>
        <v>0</v>
      </c>
      <c r="N17" s="88">
        <f>'PE holds'!N45</f>
        <v>0</v>
      </c>
      <c r="O17" s="92">
        <f>'PE holds'!O45</f>
        <v>0</v>
      </c>
      <c r="P17" s="93">
        <f>'PE holds'!P45</f>
        <v>0</v>
      </c>
      <c r="Q17" s="85">
        <f>'PE holds'!Q45</f>
        <v>0</v>
      </c>
      <c r="R17" s="75">
        <f>'PE holds'!R45</f>
        <v>0</v>
      </c>
      <c r="S17" s="76">
        <f>'PE holds'!S45</f>
        <v>0</v>
      </c>
      <c r="T17" s="94" t="s">
        <v>40</v>
      </c>
      <c r="U17" s="95" t="s">
        <v>40</v>
      </c>
      <c r="V17" s="95" t="s">
        <v>40</v>
      </c>
      <c r="W17" s="96" t="s">
        <v>40</v>
      </c>
      <c r="Y17" s="97" t="s">
        <v>43</v>
      </c>
    </row>
    <row r="18" spans="1:25" s="19" customFormat="1" hidden="1">
      <c r="A18" s="98"/>
      <c r="B18" s="99"/>
      <c r="C18" s="98"/>
      <c r="D18" s="100"/>
      <c r="E18" s="724"/>
      <c r="S18" s="101"/>
      <c r="T18" s="102"/>
      <c r="U18" s="103"/>
      <c r="V18" s="104"/>
      <c r="W18" s="105"/>
    </row>
    <row r="19" spans="1:25" s="19" customFormat="1" ht="15.6">
      <c r="A19" s="64" t="s">
        <v>44</v>
      </c>
      <c r="B19" s="106">
        <f t="shared" ref="B19:W19" si="0">SUM(B16:B17)</f>
        <v>0</v>
      </c>
      <c r="C19" s="106">
        <f t="shared" si="0"/>
        <v>0</v>
      </c>
      <c r="D19" s="107">
        <f t="shared" si="0"/>
        <v>0</v>
      </c>
      <c r="E19" s="725">
        <f t="shared" si="0"/>
        <v>0</v>
      </c>
      <c r="F19" s="108">
        <f t="shared" si="0"/>
        <v>0</v>
      </c>
      <c r="G19" s="109">
        <f t="shared" si="0"/>
        <v>0</v>
      </c>
      <c r="H19" s="110">
        <f t="shared" si="0"/>
        <v>0</v>
      </c>
      <c r="I19" s="111">
        <f t="shared" si="0"/>
        <v>0</v>
      </c>
      <c r="J19" s="112">
        <f t="shared" si="0"/>
        <v>0</v>
      </c>
      <c r="K19" s="113">
        <f t="shared" si="0"/>
        <v>0</v>
      </c>
      <c r="L19" s="114">
        <f t="shared" si="0"/>
        <v>0</v>
      </c>
      <c r="M19" s="115">
        <f t="shared" si="0"/>
        <v>0</v>
      </c>
      <c r="N19" s="112">
        <f t="shared" si="0"/>
        <v>0</v>
      </c>
      <c r="O19" s="116">
        <f t="shared" si="0"/>
        <v>0</v>
      </c>
      <c r="P19" s="117">
        <f t="shared" si="0"/>
        <v>0</v>
      </c>
      <c r="Q19" s="109">
        <f t="shared" si="0"/>
        <v>0</v>
      </c>
      <c r="R19" s="118">
        <f t="shared" si="0"/>
        <v>0</v>
      </c>
      <c r="S19" s="119">
        <f t="shared" si="0"/>
        <v>0</v>
      </c>
      <c r="T19" s="120">
        <f t="shared" si="0"/>
        <v>0</v>
      </c>
      <c r="U19" s="110">
        <f t="shared" si="0"/>
        <v>0</v>
      </c>
      <c r="V19" s="121">
        <f t="shared" si="0"/>
        <v>0</v>
      </c>
      <c r="W19" s="122">
        <f t="shared" si="0"/>
        <v>0</v>
      </c>
      <c r="Y19" s="123" t="s">
        <v>45</v>
      </c>
    </row>
    <row r="20" spans="1:25" s="19" customFormat="1" ht="15.6">
      <c r="A20" s="64" t="s">
        <v>46</v>
      </c>
      <c r="B20" s="106">
        <f>Macros!O18</f>
        <v>0</v>
      </c>
      <c r="C20" s="106">
        <f>Macros!P18</f>
        <v>0</v>
      </c>
      <c r="D20" s="107">
        <f>Macros!Q18</f>
        <v>0</v>
      </c>
      <c r="E20" s="725">
        <f>Macros!R18</f>
        <v>0</v>
      </c>
      <c r="F20" s="124"/>
      <c r="G20" s="109">
        <f>Macros!F18</f>
        <v>0</v>
      </c>
      <c r="H20" s="110">
        <f>Macros!G18</f>
        <v>0</v>
      </c>
      <c r="I20" s="111">
        <f>Macros!H18</f>
        <v>0</v>
      </c>
      <c r="J20" s="112">
        <f>Macros!I18</f>
        <v>0</v>
      </c>
      <c r="K20" s="113">
        <f>Macros!J18</f>
        <v>0</v>
      </c>
      <c r="L20" s="114">
        <f>Macros!K18</f>
        <v>0</v>
      </c>
      <c r="M20" s="115">
        <f>Macros!L18</f>
        <v>0</v>
      </c>
      <c r="N20" s="124"/>
      <c r="O20" s="124"/>
      <c r="P20" s="124"/>
      <c r="Q20" s="124"/>
      <c r="R20" s="118">
        <f>Macros!N18</f>
        <v>0</v>
      </c>
      <c r="S20" s="119">
        <f>Macros!M18</f>
        <v>0</v>
      </c>
      <c r="T20" s="125"/>
      <c r="U20" s="124"/>
      <c r="V20" s="124"/>
      <c r="W20" s="126"/>
      <c r="Y20" s="123"/>
    </row>
    <row r="21" spans="1:25" s="19" customFormat="1" ht="15.6">
      <c r="A21" s="127"/>
      <c r="B21" s="65"/>
      <c r="C21" s="65"/>
      <c r="D21" s="128"/>
      <c r="E21" s="722"/>
      <c r="F21" s="129" t="s">
        <v>47</v>
      </c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4"/>
      <c r="S21" s="4"/>
      <c r="T21" s="4"/>
      <c r="U21" s="4"/>
      <c r="V21" s="4"/>
      <c r="W21" s="4"/>
      <c r="Y21" s="131" t="s">
        <v>48</v>
      </c>
    </row>
    <row r="22" spans="1:25" s="19" customFormat="1" ht="15.6">
      <c r="A22" s="132" t="s">
        <v>49</v>
      </c>
      <c r="B22" s="133"/>
      <c r="C22" s="133">
        <f>'Hardware &amp; others'!R20+'Hardware &amp; others'!R21</f>
        <v>0</v>
      </c>
      <c r="D22" s="134">
        <f>'Hardware &amp; others'!S20+'Hardware &amp; others'!S21</f>
        <v>0</v>
      </c>
      <c r="E22" s="722">
        <f>'Hardware &amp; others'!T20+'Hardware &amp; others'!T21</f>
        <v>0</v>
      </c>
      <c r="F22" s="135">
        <v>40</v>
      </c>
      <c r="G22" s="136">
        <v>50</v>
      </c>
      <c r="H22" s="136">
        <v>60</v>
      </c>
      <c r="I22" s="136">
        <v>70</v>
      </c>
      <c r="J22" s="136">
        <v>80</v>
      </c>
      <c r="K22" s="136">
        <v>90</v>
      </c>
      <c r="L22" s="136">
        <v>100</v>
      </c>
      <c r="M22" s="137">
        <v>120</v>
      </c>
      <c r="N22" s="136">
        <v>140</v>
      </c>
      <c r="O22" s="136">
        <v>160</v>
      </c>
      <c r="P22" s="136">
        <v>233</v>
      </c>
      <c r="Q22" s="125"/>
      <c r="R22" s="4"/>
      <c r="S22" s="4"/>
      <c r="T22" s="4"/>
      <c r="U22" s="4"/>
      <c r="V22" s="4"/>
      <c r="W22" s="4"/>
      <c r="Y22" s="138" t="s">
        <v>50</v>
      </c>
    </row>
    <row r="23" spans="1:25" s="19" customFormat="1" ht="15.6">
      <c r="A23" s="81" t="s">
        <v>51</v>
      </c>
      <c r="B23" s="139"/>
      <c r="C23" s="82">
        <f>B10*(SUM(Dannolite!V72:AE72)+SUM('PE holds'!W45:AD45)+SUM('PU holds'!AC121:AM121))</f>
        <v>0</v>
      </c>
      <c r="D23" s="140">
        <f>B10*(SUMPRODUCT(Dannolite!W72:AF72,Dannolite!W2:AF2)/10000*'Hardware &amp; others'!B20)+B10*(SUMPRODUCT('PE holds'!X45:AE45,'PE holds'!X2:AE2)/10000*'Hardware &amp; others'!B20)+B10*(SUMPRODUCT('PU holds'!AC121:AM121,'PU holds'!AC2:AM2)/10000*'Hardware &amp; others'!B20)</f>
        <v>0</v>
      </c>
      <c r="E23" s="723">
        <f>(SUMPRODUCT(F23:N23,'Hardware &amp; others'!E11:M11)+O23*'Hardware &amp; others'!Q11)*B10</f>
        <v>0</v>
      </c>
      <c r="F23" s="141">
        <f>'PE holds'!W45+'PU holds'!AC121</f>
        <v>0</v>
      </c>
      <c r="G23" s="142">
        <f>Dannolite!W72+'PE holds'!X45+'PU holds'!AD121</f>
        <v>0</v>
      </c>
      <c r="H23" s="142">
        <f>Dannolite!X72+'PE holds'!Y45+'PU holds'!AE121</f>
        <v>0</v>
      </c>
      <c r="I23" s="142">
        <f>Dannolite!Y72+'PE holds'!Z45+'PU holds'!AF121</f>
        <v>0</v>
      </c>
      <c r="J23" s="142">
        <f>Dannolite!Z72+'PE holds'!AA45+'PU holds'!AG121</f>
        <v>0</v>
      </c>
      <c r="K23" s="142">
        <f>Dannolite!AA72+'PE holds'!AB45+'PU holds'!AH121</f>
        <v>0</v>
      </c>
      <c r="L23" s="142">
        <f>Dannolite!AB72+'PE holds'!AC45+'PU holds'!AI121</f>
        <v>0</v>
      </c>
      <c r="M23" s="142">
        <f>Dannolite!AC72+'PE holds'!AD45+'PU holds'!AJ121</f>
        <v>0</v>
      </c>
      <c r="N23" s="142">
        <f>Dannolite!AD72+'PE holds'!AE45+'PU holds'!AK121</f>
        <v>0</v>
      </c>
      <c r="O23" s="142">
        <f>Dannolite!AE72+'PE holds'!AF45+'PU holds'!AL121</f>
        <v>0</v>
      </c>
      <c r="P23" s="142">
        <f>Dannolite!AF72+'PE holds'!AG45+'PU holds'!AN121</f>
        <v>0</v>
      </c>
      <c r="Q23" s="143"/>
      <c r="R23" s="4"/>
      <c r="S23" s="4"/>
      <c r="T23" s="4"/>
      <c r="U23" s="4"/>
      <c r="V23" s="4"/>
      <c r="W23" s="4"/>
      <c r="Y23" s="144" t="s">
        <v>52</v>
      </c>
    </row>
    <row r="24" spans="1:25" s="19" customFormat="1" ht="15.6">
      <c r="A24" s="145" t="s">
        <v>53</v>
      </c>
      <c r="B24" s="146"/>
      <c r="C24" s="147"/>
      <c r="D24" s="148">
        <f>'Hardware &amp; others'!L6+'Hardware &amp; others'!S22+'Hardware &amp; others'!F30</f>
        <v>0</v>
      </c>
      <c r="E24" s="726">
        <f>'Hardware &amp; others'!H30+'Hardware &amp; others'!T22+'Hardware &amp; others'!N6</f>
        <v>0</v>
      </c>
      <c r="F24" s="149"/>
      <c r="G24" s="150"/>
      <c r="H24" s="150"/>
      <c r="I24" s="150"/>
      <c r="J24" s="150"/>
      <c r="K24" s="150"/>
      <c r="L24" s="150"/>
      <c r="M24" s="151"/>
      <c r="N24" s="150"/>
      <c r="O24" s="150"/>
      <c r="P24" s="150"/>
      <c r="Q24" s="152"/>
      <c r="R24" s="4"/>
      <c r="S24" s="4"/>
      <c r="T24" s="4"/>
      <c r="U24" s="4"/>
      <c r="V24" s="4"/>
      <c r="W24" s="4"/>
      <c r="Y24" s="153" t="s">
        <v>54</v>
      </c>
    </row>
    <row r="25" spans="1:25" s="19" customFormat="1" ht="15.6">
      <c r="A25" s="154" t="s">
        <v>55</v>
      </c>
      <c r="B25" s="155"/>
      <c r="C25" s="155"/>
      <c r="D25" s="156">
        <f>SUM(D19:D24)</f>
        <v>0</v>
      </c>
      <c r="E25" s="727">
        <f>SUM(E19:E24)</f>
        <v>0</v>
      </c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4"/>
      <c r="S25" s="4"/>
      <c r="T25" s="4"/>
      <c r="U25" s="4"/>
      <c r="V25" s="4"/>
      <c r="W25" s="4"/>
      <c r="Y25" s="158" t="s">
        <v>56</v>
      </c>
    </row>
    <row r="26" spans="1:25" s="19" customFormat="1" ht="15.6">
      <c r="A26" s="159"/>
      <c r="B26" s="160"/>
      <c r="C26" s="160"/>
      <c r="D26" s="160"/>
      <c r="E26" s="161"/>
      <c r="F26" s="162"/>
      <c r="G26" s="162"/>
      <c r="H26" s="162"/>
      <c r="I26" s="162"/>
      <c r="J26" s="162"/>
      <c r="K26" s="162"/>
      <c r="L26" s="162"/>
      <c r="M26" s="163"/>
      <c r="N26" s="162"/>
      <c r="O26" s="162"/>
      <c r="P26" s="162"/>
      <c r="Q26" s="162"/>
      <c r="R26" s="162"/>
      <c r="S26" s="162"/>
      <c r="Y26" s="164" t="s">
        <v>57</v>
      </c>
    </row>
    <row r="27" spans="1:25" s="19" customFormat="1" ht="13.8">
      <c r="A27" s="165"/>
      <c r="B27" s="165"/>
      <c r="C27" s="165"/>
      <c r="D27" s="166"/>
      <c r="E27" s="166"/>
      <c r="K27" s="19" t="s">
        <v>58</v>
      </c>
      <c r="Y27" s="144" t="s">
        <v>59</v>
      </c>
    </row>
    <row r="28" spans="1:25" s="19" customFormat="1" ht="15.6">
      <c r="A28" s="167"/>
      <c r="B28" s="168" t="s">
        <v>292</v>
      </c>
      <c r="C28" s="169"/>
      <c r="D28" s="170"/>
      <c r="E28" s="171"/>
      <c r="G28" s="172"/>
      <c r="H28" s="172"/>
      <c r="I28" s="172"/>
      <c r="J28" s="172"/>
      <c r="K28" s="172"/>
      <c r="Y28" s="173" t="s">
        <v>60</v>
      </c>
    </row>
    <row r="29" spans="1:25" s="19" customFormat="1" ht="16.649999999999999" customHeight="1">
      <c r="A29" s="3"/>
      <c r="B29" s="3"/>
      <c r="C29" s="3"/>
      <c r="D29" s="3"/>
      <c r="E29" s="728">
        <f>E25</f>
        <v>0</v>
      </c>
      <c r="Y29" s="174" t="s">
        <v>61</v>
      </c>
    </row>
    <row r="30" spans="1:25" s="19" customFormat="1" ht="13.8">
      <c r="A30" s="2"/>
      <c r="B30" s="2"/>
      <c r="C30" s="2"/>
      <c r="D30" s="2"/>
      <c r="E30" s="175"/>
      <c r="M30" s="1"/>
      <c r="N30" s="1"/>
      <c r="Y30" s="123" t="s">
        <v>62</v>
      </c>
    </row>
    <row r="31" spans="1:25" s="19" customFormat="1" ht="15.6">
      <c r="A31" s="730" t="s">
        <v>293</v>
      </c>
      <c r="B31" s="731"/>
      <c r="C31" s="731"/>
      <c r="D31" s="731"/>
      <c r="E31" s="166"/>
      <c r="M31" s="732"/>
      <c r="N31" s="732"/>
      <c r="Y31" s="176" t="s">
        <v>63</v>
      </c>
    </row>
    <row r="32" spans="1:25" s="19" customFormat="1" ht="15.6">
      <c r="A32" s="733" t="s">
        <v>294</v>
      </c>
      <c r="B32" s="733"/>
      <c r="C32" s="733"/>
      <c r="D32" s="733"/>
      <c r="E32" s="733"/>
      <c r="F32" s="733"/>
      <c r="G32" s="733"/>
      <c r="H32" s="733"/>
      <c r="M32" s="1"/>
      <c r="N32" s="1"/>
      <c r="Y32" s="177" t="s">
        <v>64</v>
      </c>
    </row>
    <row r="33" spans="1:42" s="19" customFormat="1" ht="16.05" customHeight="1">
      <c r="B33" s="165"/>
      <c r="D33" s="166"/>
      <c r="E33" s="166"/>
      <c r="G33" s="693"/>
      <c r="H33" s="693"/>
      <c r="I33" s="693"/>
      <c r="J33" s="693"/>
      <c r="K33" s="693"/>
      <c r="L33" s="693"/>
      <c r="M33" s="693"/>
      <c r="N33" s="693"/>
      <c r="O33" s="693"/>
      <c r="P33" s="693"/>
      <c r="Y33" s="178" t="s">
        <v>35</v>
      </c>
    </row>
    <row r="34" spans="1:42" s="19" customFormat="1" ht="15">
      <c r="B34" s="165"/>
      <c r="D34" s="166"/>
      <c r="E34" s="166"/>
      <c r="Y34" s="179" t="s">
        <v>36</v>
      </c>
    </row>
    <row r="35" spans="1:42" s="19" customFormat="1" ht="15">
      <c r="B35" s="165"/>
      <c r="D35" s="166"/>
      <c r="E35" s="166" t="s">
        <v>58</v>
      </c>
      <c r="Y35" s="180" t="s">
        <v>37</v>
      </c>
    </row>
    <row r="36" spans="1:42" s="19" customFormat="1" ht="17.399999999999999">
      <c r="B36" s="165"/>
      <c r="D36" s="166"/>
      <c r="E36" s="166"/>
      <c r="G36" s="181"/>
      <c r="Y36" s="182" t="s">
        <v>65</v>
      </c>
    </row>
    <row r="37" spans="1:42" s="19" customFormat="1" ht="17.399999999999999">
      <c r="B37" s="165"/>
      <c r="D37" s="166"/>
      <c r="E37" s="166"/>
      <c r="G37" s="183"/>
      <c r="Y37"/>
    </row>
    <row r="38" spans="1:42" ht="17.399999999999999">
      <c r="A38" s="19"/>
      <c r="B38" s="165"/>
      <c r="C38" s="19"/>
      <c r="D38" s="166"/>
      <c r="E38" s="166"/>
      <c r="F38" s="19"/>
      <c r="G38" s="183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</row>
    <row r="39" spans="1:42" ht="17.399999999999999">
      <c r="A39" s="19"/>
      <c r="B39" s="165"/>
      <c r="C39" s="19"/>
      <c r="D39" s="166"/>
      <c r="E39" s="166"/>
      <c r="F39" s="18"/>
      <c r="G39" s="183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</row>
    <row r="40" spans="1:42" ht="17.399999999999999">
      <c r="A40" s="19"/>
      <c r="B40" s="165"/>
      <c r="C40" s="19"/>
      <c r="D40" s="166"/>
      <c r="E40" s="166"/>
      <c r="F40" s="18"/>
      <c r="G40" s="183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</row>
    <row r="41" spans="1:42" ht="15.6">
      <c r="A41" s="19"/>
      <c r="B41" s="165"/>
      <c r="C41" s="19"/>
      <c r="D41" s="166"/>
      <c r="E41" s="166"/>
      <c r="F41" s="184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</row>
    <row r="42" spans="1:42" ht="15.6">
      <c r="A42" s="19"/>
      <c r="B42" s="185"/>
      <c r="C42" s="185"/>
      <c r="D42" s="185"/>
      <c r="E42" s="185"/>
      <c r="F42" s="186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</row>
    <row r="43" spans="1:42" ht="15.6">
      <c r="A43" s="19"/>
      <c r="B43" s="185"/>
      <c r="C43" s="185"/>
      <c r="D43" s="185"/>
      <c r="E43" s="18"/>
      <c r="F43" s="19"/>
      <c r="G43" s="19"/>
      <c r="H43" s="187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</row>
    <row r="44" spans="1:42" ht="15.6">
      <c r="A44" s="19"/>
      <c r="B44" s="694"/>
      <c r="C44" s="694"/>
      <c r="D44" s="188"/>
      <c r="E44" s="184"/>
      <c r="F44" s="19"/>
      <c r="G44" s="19"/>
      <c r="H44" s="187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</row>
    <row r="45" spans="1:42" ht="15.6">
      <c r="A45" s="19"/>
      <c r="B45" s="18"/>
      <c r="C45" s="189"/>
      <c r="D45" s="189"/>
      <c r="E45" s="190"/>
      <c r="F45" s="19"/>
      <c r="G45" s="19"/>
      <c r="H45" s="187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</row>
    <row r="46" spans="1:42" ht="15.6">
      <c r="A46" s="19"/>
      <c r="B46" s="695"/>
      <c r="C46" s="695"/>
      <c r="D46" s="189"/>
      <c r="E46" s="166"/>
      <c r="F46" s="19"/>
      <c r="G46" s="19"/>
      <c r="H46" s="187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</row>
    <row r="47" spans="1:42" ht="15.6">
      <c r="A47" s="19"/>
      <c r="B47" s="696"/>
      <c r="C47" s="696"/>
      <c r="D47" s="192"/>
      <c r="E47" s="166"/>
      <c r="F47" s="19"/>
      <c r="G47" s="19"/>
      <c r="H47" s="187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</row>
    <row r="48" spans="1:42" ht="15.6">
      <c r="A48" s="19"/>
      <c r="B48" s="695"/>
      <c r="C48" s="695"/>
      <c r="D48" s="189"/>
      <c r="E48" s="166"/>
      <c r="F48" s="19"/>
      <c r="G48" s="19"/>
      <c r="H48" s="187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</row>
    <row r="49" spans="1:42" ht="15.6">
      <c r="A49" s="19"/>
      <c r="B49" s="191"/>
      <c r="C49" s="191"/>
      <c r="D49" s="189"/>
      <c r="E49" s="166"/>
      <c r="F49" s="19"/>
      <c r="G49" s="19"/>
      <c r="H49" s="187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</row>
    <row r="50" spans="1:42" ht="15.6">
      <c r="A50" s="19"/>
      <c r="B50" s="697"/>
      <c r="C50" s="697"/>
      <c r="D50" s="188"/>
      <c r="E50" s="166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</row>
    <row r="51" spans="1:42">
      <c r="A51" s="19"/>
      <c r="B51" s="165"/>
      <c r="C51" s="19"/>
      <c r="D51" s="166"/>
      <c r="E51" s="166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</row>
    <row r="52" spans="1:42">
      <c r="A52" s="19"/>
      <c r="B52" s="165"/>
      <c r="C52" s="19"/>
      <c r="D52" s="166"/>
      <c r="E52" s="166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</row>
    <row r="53" spans="1:42">
      <c r="A53" s="19"/>
      <c r="B53" s="165"/>
      <c r="C53" s="19"/>
      <c r="D53" s="166"/>
      <c r="E53" s="166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</row>
    <row r="54" spans="1:42">
      <c r="A54" s="19"/>
      <c r="B54" s="165"/>
      <c r="C54" s="19"/>
      <c r="D54" s="166"/>
      <c r="E54" s="166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</row>
    <row r="55" spans="1:42">
      <c r="A55" s="19"/>
      <c r="B55" s="165"/>
      <c r="C55" s="19"/>
      <c r="D55" s="166"/>
      <c r="E55" s="166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</row>
    <row r="56" spans="1:42">
      <c r="A56" s="19"/>
      <c r="B56" s="165"/>
      <c r="C56" s="19"/>
      <c r="D56" s="166"/>
      <c r="E56" s="166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</row>
    <row r="57" spans="1:42">
      <c r="A57" s="19"/>
      <c r="B57" s="165"/>
      <c r="C57" s="19"/>
      <c r="D57" s="166"/>
      <c r="E57" s="166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</row>
    <row r="58" spans="1:42">
      <c r="A58" s="19"/>
      <c r="B58" s="165"/>
      <c r="C58" s="19"/>
      <c r="D58" s="166"/>
      <c r="E58" s="166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</row>
    <row r="59" spans="1:42">
      <c r="A59" s="19"/>
      <c r="B59" s="165"/>
      <c r="C59" s="19"/>
      <c r="D59" s="166"/>
      <c r="E59" s="166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</row>
    <row r="60" spans="1:42">
      <c r="A60" s="19"/>
      <c r="B60" s="165"/>
      <c r="C60" s="19"/>
      <c r="D60" s="166"/>
      <c r="E60" s="166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</row>
    <row r="61" spans="1:42">
      <c r="A61" s="19"/>
      <c r="B61" s="165"/>
      <c r="C61" s="19"/>
      <c r="D61" s="166"/>
      <c r="E61" s="166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</row>
    <row r="62" spans="1:42">
      <c r="A62" s="19"/>
      <c r="B62" s="165"/>
      <c r="C62" s="19"/>
      <c r="D62" s="166"/>
      <c r="E62" s="166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</row>
    <row r="63" spans="1:42">
      <c r="A63" s="19"/>
      <c r="B63" s="165"/>
      <c r="C63" s="19"/>
      <c r="D63" s="166"/>
      <c r="E63" s="166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</row>
    <row r="64" spans="1:42">
      <c r="A64" s="19"/>
      <c r="B64" s="165"/>
      <c r="C64" s="19"/>
      <c r="D64" s="166"/>
      <c r="E64" s="166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</row>
    <row r="65" spans="1:42">
      <c r="A65" s="19"/>
      <c r="B65" s="165"/>
      <c r="C65" s="19"/>
      <c r="D65" s="166"/>
      <c r="E65" s="166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</row>
    <row r="66" spans="1:42">
      <c r="A66" s="19"/>
      <c r="B66" s="165"/>
      <c r="C66" s="19"/>
      <c r="D66" s="166"/>
      <c r="E66" s="166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1:42">
      <c r="A67" s="19"/>
      <c r="B67" s="165"/>
      <c r="C67" s="19"/>
      <c r="D67" s="166"/>
      <c r="E67" s="166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1:42">
      <c r="A68" s="19"/>
      <c r="B68" s="165"/>
      <c r="C68" s="19"/>
      <c r="D68" s="166"/>
      <c r="E68" s="166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1:42">
      <c r="A69" s="19"/>
      <c r="B69" s="165"/>
      <c r="C69" s="19"/>
      <c r="D69" s="166"/>
      <c r="E69" s="166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1:42">
      <c r="A70" s="19"/>
      <c r="B70" s="165"/>
      <c r="C70" s="19"/>
      <c r="D70" s="166"/>
      <c r="E70" s="166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1:42">
      <c r="A71" s="19"/>
      <c r="B71" s="165"/>
      <c r="C71" s="19"/>
      <c r="D71" s="166"/>
      <c r="E71" s="166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1:42">
      <c r="A72" s="19"/>
      <c r="B72" s="165"/>
      <c r="C72" s="19"/>
      <c r="D72" s="166"/>
      <c r="E72" s="166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1:42">
      <c r="A73" s="19"/>
      <c r="B73" s="165"/>
      <c r="C73" s="19"/>
      <c r="D73" s="166"/>
      <c r="E73" s="166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1:42">
      <c r="A74" s="19"/>
      <c r="B74" s="165"/>
      <c r="C74" s="19"/>
      <c r="D74" s="166"/>
      <c r="E74" s="166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1:42">
      <c r="A75" s="19"/>
      <c r="B75" s="165"/>
      <c r="C75" s="19"/>
      <c r="D75" s="166"/>
      <c r="E75" s="166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1:42">
      <c r="A76" s="19"/>
      <c r="B76" s="165"/>
      <c r="C76" s="19"/>
      <c r="D76" s="166"/>
      <c r="E76" s="166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1:42">
      <c r="A77" s="19"/>
      <c r="B77" s="165"/>
      <c r="C77" s="19"/>
      <c r="D77" s="166"/>
      <c r="E77" s="166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  <row r="78" spans="1:42">
      <c r="A78" s="19"/>
      <c r="B78" s="165"/>
      <c r="C78" s="19"/>
      <c r="D78" s="166"/>
      <c r="E78" s="166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</row>
    <row r="79" spans="1:42">
      <c r="A79" s="19"/>
      <c r="B79" s="165"/>
      <c r="C79" s="19"/>
      <c r="D79" s="166"/>
      <c r="E79" s="166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</row>
    <row r="80" spans="1:42">
      <c r="A80" s="19"/>
      <c r="B80" s="165"/>
      <c r="C80" s="19"/>
      <c r="D80" s="166"/>
      <c r="E80" s="166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</row>
    <row r="81" spans="1:5">
      <c r="A81" s="19"/>
      <c r="B81" s="165"/>
      <c r="C81" s="19"/>
      <c r="D81" s="166"/>
      <c r="E81" s="166"/>
    </row>
    <row r="82" spans="1:5">
      <c r="A82" s="19"/>
      <c r="B82" s="165"/>
      <c r="C82" s="19"/>
      <c r="D82" s="166"/>
      <c r="E82" s="166"/>
    </row>
    <row r="83" spans="1:5">
      <c r="A83" s="19"/>
      <c r="B83" s="165"/>
      <c r="C83" s="19"/>
      <c r="D83" s="166"/>
      <c r="E83" s="166"/>
    </row>
  </sheetData>
  <sheetProtection algorithmName="SHA-512" hashValue="MiIVksYzYT6wmI13y0FkufpsQzMtF5s2ZqjVIcygmdzvX14meccGMVxohbjxjhKPFwhsdVzUdZ52Vz3gA6FYBQ==" saltValue="MBzT8N2vAE4qQsDsOc36Eg==" spinCount="100000" sheet="1" objects="1" scenarios="1" selectLockedCells="1"/>
  <mergeCells count="27">
    <mergeCell ref="B48:C48"/>
    <mergeCell ref="B50:C50"/>
    <mergeCell ref="A32:H32"/>
    <mergeCell ref="M32:N32"/>
    <mergeCell ref="G33:P33"/>
    <mergeCell ref="B44:C44"/>
    <mergeCell ref="B46:C46"/>
    <mergeCell ref="B47:C47"/>
    <mergeCell ref="A29:D29"/>
    <mergeCell ref="A30:D30"/>
    <mergeCell ref="M30:N30"/>
    <mergeCell ref="F6:V6"/>
    <mergeCell ref="F7:V7"/>
    <mergeCell ref="A9:A11"/>
    <mergeCell ref="F14:W14"/>
    <mergeCell ref="R21:W25"/>
    <mergeCell ref="A4:C4"/>
    <mergeCell ref="D4:E4"/>
    <mergeCell ref="F4:V4"/>
    <mergeCell ref="D5:E5"/>
    <mergeCell ref="F5:V5"/>
    <mergeCell ref="D1:E1"/>
    <mergeCell ref="F1:V1"/>
    <mergeCell ref="D2:E2"/>
    <mergeCell ref="F2:V2"/>
    <mergeCell ref="D3:E3"/>
    <mergeCell ref="F3:V3"/>
  </mergeCells>
  <hyperlinks>
    <hyperlink ref="A7" r:id="rId1" xr:uid="{00000000-0004-0000-0000-000000000000}"/>
    <hyperlink ref="G11" r:id="rId2" xr:uid="{00000000-0004-0000-0000-000001000000}"/>
  </hyperlinks>
  <pageMargins left="0.75" right="0.75" top="1" bottom="1" header="0.511811023622047" footer="0.511811023622047"/>
  <pageSetup paperSize="9"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66FF"/>
  </sheetPr>
  <dimension ref="A1:AMJ199"/>
  <sheetViews>
    <sheetView zoomScale="80" zoomScaleNormal="80" workbookViewId="0">
      <pane ySplit="3" topLeftCell="A48" activePane="bottomLeft" state="frozen"/>
      <selection pane="bottomLeft" activeCell="D4" sqref="D4"/>
    </sheetView>
  </sheetViews>
  <sheetFormatPr defaultColWidth="11.88671875" defaultRowHeight="13.2"/>
  <cols>
    <col min="1" max="1" width="26" style="14" customWidth="1"/>
    <col min="2" max="2" width="5.109375" style="14" customWidth="1"/>
    <col min="3" max="3" width="7.109375" style="14" customWidth="1"/>
    <col min="4" max="4" width="10.77734375" style="14" customWidth="1"/>
    <col min="5" max="17" width="4" style="14" customWidth="1"/>
    <col min="18" max="19" width="5.6640625" style="14" customWidth="1"/>
    <col min="20" max="20" width="8.44140625" style="14" customWidth="1"/>
    <col min="21" max="21" width="11.109375" style="14" customWidth="1"/>
    <col min="22" max="23" width="4" style="14" customWidth="1"/>
    <col min="24" max="24" width="3.6640625" style="14" customWidth="1"/>
    <col min="25" max="27" width="4" style="14" customWidth="1"/>
    <col min="28" max="28" width="4.33203125" style="14" customWidth="1"/>
    <col min="29" max="29" width="5.109375" style="14" customWidth="1"/>
    <col min="30" max="31" width="4.77734375" style="14" customWidth="1"/>
    <col min="32" max="1024" width="11.88671875" style="14"/>
  </cols>
  <sheetData>
    <row r="1" spans="1:42" ht="15.6">
      <c r="A1" s="193"/>
      <c r="B1" s="193"/>
      <c r="C1" s="193"/>
      <c r="D1" s="193"/>
      <c r="E1" s="194"/>
      <c r="F1" s="195"/>
      <c r="G1" s="196"/>
      <c r="H1" s="197"/>
      <c r="I1" s="198"/>
      <c r="J1" s="199"/>
      <c r="K1" s="200"/>
      <c r="L1" s="201"/>
      <c r="M1" s="198"/>
      <c r="N1" s="202"/>
      <c r="O1" s="203"/>
      <c r="P1" s="195"/>
      <c r="Q1" s="204"/>
      <c r="R1" s="205"/>
      <c r="S1" s="205"/>
      <c r="T1" s="205"/>
      <c r="U1" s="205"/>
      <c r="V1" s="206" t="s">
        <v>66</v>
      </c>
      <c r="W1" s="206"/>
      <c r="X1" s="206"/>
      <c r="Y1" s="206"/>
      <c r="Z1" s="206"/>
      <c r="AA1" s="206"/>
      <c r="AB1" s="205"/>
      <c r="AC1" s="205"/>
      <c r="AD1" s="205"/>
      <c r="AE1" s="205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</row>
    <row r="2" spans="1:42" ht="48.6">
      <c r="A2" s="207" t="s">
        <v>67</v>
      </c>
      <c r="B2" s="208" t="s">
        <v>68</v>
      </c>
      <c r="C2" s="209" t="s">
        <v>69</v>
      </c>
      <c r="D2" s="210" t="s">
        <v>70</v>
      </c>
      <c r="E2" s="211" t="s">
        <v>21</v>
      </c>
      <c r="F2" s="212" t="s">
        <v>22</v>
      </c>
      <c r="G2" s="213" t="s">
        <v>23</v>
      </c>
      <c r="H2" s="214" t="s">
        <v>24</v>
      </c>
      <c r="I2" s="215" t="s">
        <v>25</v>
      </c>
      <c r="J2" s="216" t="s">
        <v>26</v>
      </c>
      <c r="K2" s="217" t="s">
        <v>27</v>
      </c>
      <c r="L2" s="218" t="s">
        <v>28</v>
      </c>
      <c r="M2" s="215" t="s">
        <v>29</v>
      </c>
      <c r="N2" s="219" t="s">
        <v>30</v>
      </c>
      <c r="O2" s="220" t="s">
        <v>31</v>
      </c>
      <c r="P2" s="212" t="s">
        <v>32</v>
      </c>
      <c r="Q2" s="221" t="s">
        <v>71</v>
      </c>
      <c r="R2" s="208" t="s">
        <v>17</v>
      </c>
      <c r="S2" s="208" t="s">
        <v>68</v>
      </c>
      <c r="T2" s="209" t="s">
        <v>72</v>
      </c>
      <c r="U2" s="209" t="s">
        <v>73</v>
      </c>
      <c r="V2" s="205">
        <v>40</v>
      </c>
      <c r="W2" s="205">
        <v>50</v>
      </c>
      <c r="X2" s="205">
        <v>60</v>
      </c>
      <c r="Y2" s="205">
        <v>70</v>
      </c>
      <c r="Z2" s="205">
        <v>80</v>
      </c>
      <c r="AA2" s="205">
        <v>90</v>
      </c>
      <c r="AB2" s="205">
        <v>100</v>
      </c>
      <c r="AC2" s="205">
        <v>120</v>
      </c>
      <c r="AD2" s="205">
        <v>140</v>
      </c>
      <c r="AE2" s="205">
        <v>233</v>
      </c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</row>
    <row r="3" spans="1:42" ht="23.4">
      <c r="A3" s="222" t="s">
        <v>74</v>
      </c>
      <c r="B3" s="223"/>
      <c r="C3" s="224"/>
      <c r="D3" s="225"/>
      <c r="E3" s="226"/>
      <c r="F3" s="226"/>
      <c r="G3" s="226"/>
      <c r="H3" s="227"/>
      <c r="I3" s="227"/>
      <c r="J3" s="227"/>
      <c r="K3" s="227"/>
      <c r="L3" s="227"/>
      <c r="M3" s="227"/>
      <c r="N3" s="227"/>
      <c r="O3" s="227"/>
      <c r="P3" s="226"/>
      <c r="Q3" s="227"/>
      <c r="R3" s="228"/>
      <c r="S3" s="228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</row>
    <row r="4" spans="1:42" ht="15.6">
      <c r="A4" s="230" t="s">
        <v>75</v>
      </c>
      <c r="B4" s="231"/>
      <c r="C4" s="232"/>
      <c r="D4" s="233"/>
      <c r="E4" s="234"/>
      <c r="F4" s="234" t="s">
        <v>58</v>
      </c>
      <c r="G4" s="234"/>
      <c r="H4" s="234"/>
      <c r="I4" s="234"/>
      <c r="J4" s="234"/>
      <c r="K4" s="234"/>
      <c r="L4" s="235"/>
      <c r="M4" s="234"/>
      <c r="N4" s="234"/>
      <c r="O4" s="234"/>
      <c r="P4" s="234"/>
      <c r="Q4" s="234"/>
      <c r="R4" s="236" t="s">
        <v>58</v>
      </c>
      <c r="S4" s="232"/>
      <c r="T4" s="237"/>
      <c r="U4" s="232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</row>
    <row r="5" spans="1:42" ht="15.6">
      <c r="A5" s="239" t="s">
        <v>76</v>
      </c>
      <c r="B5" s="240">
        <v>21</v>
      </c>
      <c r="C5" s="240">
        <v>3.33</v>
      </c>
      <c r="D5" s="241">
        <v>119</v>
      </c>
      <c r="E5" s="242"/>
      <c r="F5" s="243" t="s">
        <v>58</v>
      </c>
      <c r="G5" s="244"/>
      <c r="H5" s="245"/>
      <c r="I5" s="246"/>
      <c r="J5" s="247"/>
      <c r="K5" s="248"/>
      <c r="L5" s="249"/>
      <c r="M5" s="246"/>
      <c r="N5" s="250"/>
      <c r="O5" s="251"/>
      <c r="P5" s="243"/>
      <c r="Q5" s="252"/>
      <c r="R5" s="253">
        <f>SUM(E5:Q5)</f>
        <v>0</v>
      </c>
      <c r="S5" s="240">
        <f>R5*B5</f>
        <v>0</v>
      </c>
      <c r="T5" s="254">
        <f>C5*R5</f>
        <v>0</v>
      </c>
      <c r="U5" s="255">
        <f>R5*D5</f>
        <v>0</v>
      </c>
      <c r="V5" s="256">
        <v>1</v>
      </c>
      <c r="W5" s="257">
        <v>10</v>
      </c>
      <c r="X5" s="256">
        <v>10</v>
      </c>
      <c r="Y5" s="257"/>
      <c r="Z5" s="256"/>
      <c r="AA5" s="257"/>
      <c r="AB5" s="256"/>
      <c r="AC5" s="257"/>
      <c r="AD5" s="256"/>
      <c r="AE5" s="257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</row>
    <row r="6" spans="1:42" ht="15.6">
      <c r="A6" s="239" t="s">
        <v>77</v>
      </c>
      <c r="B6" s="240">
        <v>15</v>
      </c>
      <c r="C6" s="258">
        <v>1.1000000000000001</v>
      </c>
      <c r="D6" s="241">
        <v>58</v>
      </c>
      <c r="E6" s="242"/>
      <c r="F6" s="243" t="s">
        <v>58</v>
      </c>
      <c r="G6" s="244"/>
      <c r="H6" s="245"/>
      <c r="I6" s="246"/>
      <c r="J6" s="247"/>
      <c r="K6" s="248"/>
      <c r="L6" s="249"/>
      <c r="M6" s="246"/>
      <c r="N6" s="250"/>
      <c r="O6" s="251"/>
      <c r="P6" s="243"/>
      <c r="Q6" s="252"/>
      <c r="R6" s="253">
        <f>SUM(E6:Q6)</f>
        <v>0</v>
      </c>
      <c r="S6" s="240">
        <f>R6*B6</f>
        <v>0</v>
      </c>
      <c r="T6" s="254">
        <f>C6*R6</f>
        <v>0</v>
      </c>
      <c r="U6" s="255">
        <f>R6*D6</f>
        <v>0</v>
      </c>
      <c r="V6" s="256">
        <v>2</v>
      </c>
      <c r="W6" s="257">
        <v>13</v>
      </c>
      <c r="X6" s="256"/>
      <c r="Y6" s="257"/>
      <c r="Z6" s="256"/>
      <c r="AA6" s="257"/>
      <c r="AB6" s="256"/>
      <c r="AC6" s="257"/>
      <c r="AD6" s="256"/>
      <c r="AE6" s="257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</row>
    <row r="7" spans="1:42" ht="15.6">
      <c r="A7" s="259" t="s">
        <v>78</v>
      </c>
      <c r="B7" s="260">
        <v>3</v>
      </c>
      <c r="C7" s="260">
        <v>1.66</v>
      </c>
      <c r="D7" s="261">
        <v>71</v>
      </c>
      <c r="E7" s="262"/>
      <c r="F7" s="263" t="s">
        <v>58</v>
      </c>
      <c r="G7" s="264"/>
      <c r="H7" s="265"/>
      <c r="I7" s="266"/>
      <c r="J7" s="267"/>
      <c r="K7" s="268"/>
      <c r="L7" s="269"/>
      <c r="M7" s="266"/>
      <c r="N7" s="270"/>
      <c r="O7" s="271"/>
      <c r="P7" s="263"/>
      <c r="Q7" s="272"/>
      <c r="R7" s="273">
        <f>SUM(E7:Q7)</f>
        <v>0</v>
      </c>
      <c r="S7" s="260">
        <f>R7*B7</f>
        <v>0</v>
      </c>
      <c r="T7" s="274">
        <f>C7*R7</f>
        <v>0</v>
      </c>
      <c r="U7" s="275">
        <f>R7*D7</f>
        <v>0</v>
      </c>
      <c r="V7" s="256"/>
      <c r="W7" s="257"/>
      <c r="X7" s="256">
        <v>1</v>
      </c>
      <c r="Y7" s="257"/>
      <c r="Z7" s="256">
        <v>1</v>
      </c>
      <c r="AA7" s="257"/>
      <c r="AB7" s="256"/>
      <c r="AC7" s="257">
        <v>1</v>
      </c>
      <c r="AD7" s="256"/>
      <c r="AE7" s="257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</row>
    <row r="8" spans="1:42" ht="15.6">
      <c r="A8" s="239" t="s">
        <v>79</v>
      </c>
      <c r="B8" s="240">
        <v>3</v>
      </c>
      <c r="C8" s="240">
        <v>1.47</v>
      </c>
      <c r="D8" s="241">
        <v>39</v>
      </c>
      <c r="E8" s="242"/>
      <c r="F8" s="243" t="s">
        <v>58</v>
      </c>
      <c r="G8" s="244"/>
      <c r="H8" s="245"/>
      <c r="I8" s="246"/>
      <c r="J8" s="247"/>
      <c r="K8" s="248"/>
      <c r="L8" s="249"/>
      <c r="M8" s="246"/>
      <c r="N8" s="250"/>
      <c r="O8" s="251"/>
      <c r="P8" s="243"/>
      <c r="Q8" s="252"/>
      <c r="R8" s="253">
        <f>SUM(E8:Q8)</f>
        <v>0</v>
      </c>
      <c r="S8" s="240">
        <f>R8*B8</f>
        <v>0</v>
      </c>
      <c r="T8" s="254">
        <f>C8*R8</f>
        <v>0</v>
      </c>
      <c r="U8" s="255">
        <f>R8*D8</f>
        <v>0</v>
      </c>
      <c r="V8" s="256"/>
      <c r="W8" s="257">
        <v>1</v>
      </c>
      <c r="X8" s="256"/>
      <c r="Y8" s="257">
        <v>1</v>
      </c>
      <c r="Z8" s="256">
        <v>1</v>
      </c>
      <c r="AA8" s="257"/>
      <c r="AB8" s="256"/>
      <c r="AC8" s="257"/>
      <c r="AD8" s="256"/>
      <c r="AE8" s="257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</row>
    <row r="9" spans="1:42" ht="15.6">
      <c r="A9" s="276" t="s">
        <v>80</v>
      </c>
      <c r="B9" s="277">
        <v>48</v>
      </c>
      <c r="C9" s="278">
        <v>10.69</v>
      </c>
      <c r="D9" s="279">
        <v>397</v>
      </c>
      <c r="E9" s="280"/>
      <c r="F9" s="281" t="s">
        <v>58</v>
      </c>
      <c r="G9" s="282"/>
      <c r="H9" s="283"/>
      <c r="I9" s="284"/>
      <c r="J9" s="285"/>
      <c r="K9" s="286"/>
      <c r="L9" s="287"/>
      <c r="M9" s="284"/>
      <c r="N9" s="288"/>
      <c r="O9" s="289"/>
      <c r="P9" s="281"/>
      <c r="Q9" s="290"/>
      <c r="R9" s="291">
        <f>SUM(E9:Q9)</f>
        <v>0</v>
      </c>
      <c r="S9" s="292">
        <f>R9*B9</f>
        <v>0</v>
      </c>
      <c r="T9" s="293">
        <f>C9*R9</f>
        <v>0</v>
      </c>
      <c r="U9" s="294">
        <f>R9*D9</f>
        <v>0</v>
      </c>
      <c r="V9" s="256">
        <f t="shared" ref="V9:AE9" si="0">V5+V6+V7+V7+V8+V8</f>
        <v>3</v>
      </c>
      <c r="W9" s="257">
        <f t="shared" si="0"/>
        <v>25</v>
      </c>
      <c r="X9" s="256">
        <f t="shared" si="0"/>
        <v>12</v>
      </c>
      <c r="Y9" s="257">
        <f t="shared" si="0"/>
        <v>2</v>
      </c>
      <c r="Z9" s="256">
        <f t="shared" si="0"/>
        <v>4</v>
      </c>
      <c r="AA9" s="257">
        <f t="shared" si="0"/>
        <v>0</v>
      </c>
      <c r="AB9" s="256">
        <f t="shared" si="0"/>
        <v>0</v>
      </c>
      <c r="AC9" s="257">
        <f t="shared" si="0"/>
        <v>2</v>
      </c>
      <c r="AD9" s="256">
        <f t="shared" si="0"/>
        <v>0</v>
      </c>
      <c r="AE9" s="257">
        <f t="shared" si="0"/>
        <v>0</v>
      </c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</row>
    <row r="10" spans="1:42" ht="13.8">
      <c r="A10" s="230" t="s">
        <v>81</v>
      </c>
      <c r="B10" s="295"/>
      <c r="C10" s="295"/>
      <c r="D10" s="296"/>
      <c r="E10" s="297"/>
      <c r="F10" s="297"/>
      <c r="G10" s="297"/>
      <c r="H10" s="297"/>
      <c r="I10" s="297"/>
      <c r="J10" s="297"/>
      <c r="K10" s="297"/>
      <c r="L10" s="298"/>
      <c r="M10" s="297"/>
      <c r="N10" s="297"/>
      <c r="O10" s="297"/>
      <c r="P10" s="297"/>
      <c r="Q10" s="297"/>
      <c r="R10" s="295"/>
      <c r="S10" s="295"/>
      <c r="T10" s="295"/>
      <c r="U10" s="299"/>
      <c r="V10" s="300"/>
      <c r="W10" s="300"/>
      <c r="X10" s="300"/>
      <c r="Y10" s="300"/>
      <c r="Z10" s="300"/>
      <c r="AA10" s="300"/>
      <c r="AB10" s="300"/>
      <c r="AC10" s="300"/>
      <c r="AD10" s="300"/>
      <c r="AE10" s="300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</row>
    <row r="11" spans="1:42" ht="15.6">
      <c r="A11" s="301" t="s">
        <v>82</v>
      </c>
      <c r="B11" s="240">
        <v>4</v>
      </c>
      <c r="C11" s="258">
        <v>2.2999999999999998</v>
      </c>
      <c r="D11" s="241">
        <v>58</v>
      </c>
      <c r="E11" s="242"/>
      <c r="F11" s="243" t="s">
        <v>58</v>
      </c>
      <c r="G11" s="244"/>
      <c r="H11" s="245"/>
      <c r="I11" s="246"/>
      <c r="J11" s="247"/>
      <c r="K11" s="248"/>
      <c r="L11" s="249"/>
      <c r="M11" s="246"/>
      <c r="N11" s="250"/>
      <c r="O11" s="251"/>
      <c r="P11" s="243"/>
      <c r="Q11" s="252"/>
      <c r="R11" s="253">
        <f t="shared" ref="R11:R22" si="1">SUM(E11:Q11)</f>
        <v>0</v>
      </c>
      <c r="S11" s="240">
        <f t="shared" ref="S11:S22" si="2">R11*B11</f>
        <v>0</v>
      </c>
      <c r="T11" s="254">
        <f t="shared" ref="T11:T22" si="3">C11*R11</f>
        <v>0</v>
      </c>
      <c r="U11" s="302">
        <f t="shared" ref="U11:U22" si="4">R11*D11</f>
        <v>0</v>
      </c>
      <c r="V11" s="256"/>
      <c r="W11" s="257">
        <v>3</v>
      </c>
      <c r="X11" s="256">
        <v>1</v>
      </c>
      <c r="Y11" s="257"/>
      <c r="Z11" s="256"/>
      <c r="AA11" s="257"/>
      <c r="AB11" s="256"/>
      <c r="AC11" s="257"/>
      <c r="AD11" s="256"/>
      <c r="AE11" s="257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 ht="15.6">
      <c r="A12" s="301" t="s">
        <v>83</v>
      </c>
      <c r="B12" s="240">
        <v>6</v>
      </c>
      <c r="C12" s="240">
        <v>0.74</v>
      </c>
      <c r="D12" s="241">
        <v>30</v>
      </c>
      <c r="E12" s="242"/>
      <c r="F12" s="243" t="s">
        <v>58</v>
      </c>
      <c r="G12" s="244"/>
      <c r="H12" s="245"/>
      <c r="I12" s="246"/>
      <c r="J12" s="247"/>
      <c r="K12" s="248"/>
      <c r="L12" s="249"/>
      <c r="M12" s="246"/>
      <c r="N12" s="250"/>
      <c r="O12" s="251"/>
      <c r="P12" s="243"/>
      <c r="Q12" s="252"/>
      <c r="R12" s="253">
        <f t="shared" si="1"/>
        <v>0</v>
      </c>
      <c r="S12" s="240">
        <f t="shared" si="2"/>
        <v>0</v>
      </c>
      <c r="T12" s="254">
        <f t="shared" si="3"/>
        <v>0</v>
      </c>
      <c r="U12" s="255">
        <f t="shared" si="4"/>
        <v>0</v>
      </c>
      <c r="V12" s="256">
        <v>5</v>
      </c>
      <c r="W12" s="257">
        <v>1</v>
      </c>
      <c r="X12" s="256"/>
      <c r="Y12" s="257"/>
      <c r="Z12" s="256"/>
      <c r="AA12" s="257"/>
      <c r="AB12" s="256"/>
      <c r="AC12" s="257"/>
      <c r="AD12" s="256"/>
      <c r="AE12" s="257"/>
      <c r="AF12" s="19"/>
      <c r="AG12" s="19"/>
      <c r="AH12" s="698"/>
      <c r="AI12" s="19"/>
      <c r="AJ12" s="19"/>
      <c r="AK12" s="19"/>
      <c r="AL12" s="19"/>
      <c r="AM12" s="19"/>
      <c r="AN12" s="19"/>
      <c r="AO12" s="19"/>
      <c r="AP12" s="19"/>
    </row>
    <row r="13" spans="1:42" ht="15.6">
      <c r="A13" s="301" t="s">
        <v>84</v>
      </c>
      <c r="B13" s="240">
        <v>6</v>
      </c>
      <c r="C13" s="240">
        <v>2.84</v>
      </c>
      <c r="D13" s="241">
        <v>74</v>
      </c>
      <c r="E13" s="242"/>
      <c r="F13" s="243" t="s">
        <v>58</v>
      </c>
      <c r="G13" s="244"/>
      <c r="H13" s="303"/>
      <c r="I13" s="246"/>
      <c r="J13" s="247"/>
      <c r="K13" s="248"/>
      <c r="L13" s="249"/>
      <c r="M13" s="246"/>
      <c r="N13" s="250"/>
      <c r="O13" s="251"/>
      <c r="P13" s="243"/>
      <c r="Q13" s="304"/>
      <c r="R13" s="253">
        <f t="shared" si="1"/>
        <v>0</v>
      </c>
      <c r="S13" s="240">
        <f t="shared" si="2"/>
        <v>0</v>
      </c>
      <c r="T13" s="254">
        <f t="shared" si="3"/>
        <v>0</v>
      </c>
      <c r="U13" s="302">
        <f t="shared" si="4"/>
        <v>0</v>
      </c>
      <c r="V13" s="256"/>
      <c r="W13" s="257"/>
      <c r="X13" s="256"/>
      <c r="Y13" s="257">
        <v>6</v>
      </c>
      <c r="Z13" s="256" t="s">
        <v>58</v>
      </c>
      <c r="AA13" s="257"/>
      <c r="AB13" s="256"/>
      <c r="AC13" s="257"/>
      <c r="AD13" s="256"/>
      <c r="AE13" s="257"/>
      <c r="AF13" s="19"/>
      <c r="AG13" s="19"/>
      <c r="AH13" s="698"/>
      <c r="AI13" s="19"/>
      <c r="AJ13" s="19"/>
      <c r="AK13" s="19"/>
      <c r="AL13" s="19"/>
      <c r="AM13" s="19"/>
      <c r="AN13" s="19"/>
      <c r="AO13" s="19"/>
      <c r="AP13" s="19"/>
    </row>
    <row r="14" spans="1:42" ht="15.6">
      <c r="A14" s="301" t="s">
        <v>85</v>
      </c>
      <c r="B14" s="240">
        <v>10</v>
      </c>
      <c r="C14" s="258">
        <v>0.26</v>
      </c>
      <c r="D14" s="241">
        <v>22</v>
      </c>
      <c r="E14" s="242"/>
      <c r="F14" s="243" t="s">
        <v>58</v>
      </c>
      <c r="G14" s="244"/>
      <c r="H14" s="245"/>
      <c r="I14" s="246"/>
      <c r="J14" s="247"/>
      <c r="K14" s="248"/>
      <c r="L14" s="249"/>
      <c r="M14" s="246"/>
      <c r="N14" s="250"/>
      <c r="O14" s="251"/>
      <c r="P14" s="243"/>
      <c r="Q14" s="252"/>
      <c r="R14" s="253">
        <f t="shared" si="1"/>
        <v>0</v>
      </c>
      <c r="S14" s="240">
        <f t="shared" si="2"/>
        <v>0</v>
      </c>
      <c r="T14" s="254">
        <f t="shared" si="3"/>
        <v>0</v>
      </c>
      <c r="U14" s="255">
        <f t="shared" si="4"/>
        <v>0</v>
      </c>
      <c r="V14" s="256"/>
      <c r="W14" s="257"/>
      <c r="X14" s="256"/>
      <c r="Y14" s="257"/>
      <c r="Z14" s="256"/>
      <c r="AA14" s="257"/>
      <c r="AB14" s="256"/>
      <c r="AC14" s="257"/>
      <c r="AD14" s="256"/>
      <c r="AE14" s="257"/>
      <c r="AF14" s="19"/>
      <c r="AG14" s="19"/>
      <c r="AH14" s="698"/>
      <c r="AI14" s="19"/>
      <c r="AJ14" s="19"/>
      <c r="AK14" s="19"/>
      <c r="AL14" s="19"/>
      <c r="AM14" s="19"/>
      <c r="AN14" s="19"/>
      <c r="AO14" s="19"/>
      <c r="AP14" s="19"/>
    </row>
    <row r="15" spans="1:42" ht="15.6">
      <c r="A15" s="305" t="s">
        <v>86</v>
      </c>
      <c r="B15" s="240">
        <v>10</v>
      </c>
      <c r="C15" s="240">
        <v>0.35</v>
      </c>
      <c r="D15" s="241">
        <v>30</v>
      </c>
      <c r="E15" s="242"/>
      <c r="F15" s="243" t="s">
        <v>58</v>
      </c>
      <c r="G15" s="244"/>
      <c r="H15" s="245"/>
      <c r="I15" s="246"/>
      <c r="J15" s="247"/>
      <c r="K15" s="248"/>
      <c r="L15" s="249"/>
      <c r="M15" s="246"/>
      <c r="N15" s="250"/>
      <c r="O15" s="251"/>
      <c r="P15" s="243"/>
      <c r="Q15" s="252"/>
      <c r="R15" s="253">
        <f t="shared" si="1"/>
        <v>0</v>
      </c>
      <c r="S15" s="240">
        <f t="shared" si="2"/>
        <v>0</v>
      </c>
      <c r="T15" s="254">
        <f t="shared" si="3"/>
        <v>0</v>
      </c>
      <c r="U15" s="255">
        <f t="shared" si="4"/>
        <v>0</v>
      </c>
      <c r="V15" s="256">
        <v>10</v>
      </c>
      <c r="W15" s="257"/>
      <c r="X15" s="256"/>
      <c r="Y15" s="257"/>
      <c r="Z15" s="256"/>
      <c r="AA15" s="257"/>
      <c r="AB15" s="256"/>
      <c r="AC15" s="257"/>
      <c r="AD15" s="256"/>
      <c r="AE15" s="257"/>
      <c r="AF15" s="19"/>
      <c r="AG15" s="19"/>
      <c r="AH15" s="698"/>
      <c r="AI15" s="19"/>
      <c r="AJ15" s="19"/>
      <c r="AK15" s="19"/>
      <c r="AL15" s="19"/>
      <c r="AM15" s="19"/>
      <c r="AN15" s="19"/>
      <c r="AO15" s="19"/>
      <c r="AP15" s="19"/>
    </row>
    <row r="16" spans="1:42" ht="15.6">
      <c r="A16" s="301" t="s">
        <v>87</v>
      </c>
      <c r="B16" s="240">
        <v>10</v>
      </c>
      <c r="C16" s="240">
        <v>2.91</v>
      </c>
      <c r="D16" s="241">
        <v>85</v>
      </c>
      <c r="E16" s="242"/>
      <c r="F16" s="243" t="s">
        <v>58</v>
      </c>
      <c r="G16" s="244"/>
      <c r="H16" s="245"/>
      <c r="I16" s="246"/>
      <c r="J16" s="247"/>
      <c r="K16" s="248"/>
      <c r="L16" s="249"/>
      <c r="M16" s="246"/>
      <c r="N16" s="250"/>
      <c r="O16" s="251"/>
      <c r="P16" s="243"/>
      <c r="Q16" s="252"/>
      <c r="R16" s="253">
        <f t="shared" si="1"/>
        <v>0</v>
      </c>
      <c r="S16" s="240">
        <f t="shared" si="2"/>
        <v>0</v>
      </c>
      <c r="T16" s="254">
        <f t="shared" si="3"/>
        <v>0</v>
      </c>
      <c r="U16" s="255">
        <f t="shared" si="4"/>
        <v>0</v>
      </c>
      <c r="V16" s="256"/>
      <c r="W16" s="257">
        <v>5</v>
      </c>
      <c r="X16" s="256">
        <v>5</v>
      </c>
      <c r="Y16" s="257"/>
      <c r="Z16" s="256"/>
      <c r="AA16" s="257"/>
      <c r="AB16" s="256"/>
      <c r="AC16" s="257"/>
      <c r="AD16" s="256"/>
      <c r="AE16" s="257"/>
      <c r="AF16" s="19"/>
      <c r="AG16" s="19"/>
      <c r="AH16" s="698"/>
      <c r="AI16" s="19"/>
      <c r="AJ16" s="19"/>
      <c r="AK16" s="19"/>
      <c r="AL16" s="19"/>
      <c r="AM16" s="19"/>
      <c r="AN16" s="19"/>
      <c r="AO16" s="19"/>
      <c r="AP16" s="19"/>
    </row>
    <row r="17" spans="1:42" ht="15.6">
      <c r="A17" s="306" t="s">
        <v>88</v>
      </c>
      <c r="B17" s="260">
        <v>1</v>
      </c>
      <c r="C17" s="260">
        <v>1.54</v>
      </c>
      <c r="D17" s="261">
        <v>48</v>
      </c>
      <c r="E17" s="262" t="s">
        <v>58</v>
      </c>
      <c r="F17" s="263" t="s">
        <v>58</v>
      </c>
      <c r="G17" s="264"/>
      <c r="H17" s="307"/>
      <c r="I17" s="266"/>
      <c r="J17" s="267"/>
      <c r="K17" s="268"/>
      <c r="L17" s="269"/>
      <c r="M17" s="266"/>
      <c r="N17" s="270"/>
      <c r="O17" s="271"/>
      <c r="P17" s="263"/>
      <c r="Q17" s="308"/>
      <c r="R17" s="273">
        <f t="shared" si="1"/>
        <v>0</v>
      </c>
      <c r="S17" s="260">
        <f t="shared" si="2"/>
        <v>0</v>
      </c>
      <c r="T17" s="274">
        <f t="shared" si="3"/>
        <v>0</v>
      </c>
      <c r="U17" s="309">
        <f t="shared" si="4"/>
        <v>0</v>
      </c>
      <c r="V17" s="256"/>
      <c r="W17" s="257"/>
      <c r="X17" s="256"/>
      <c r="Y17" s="257"/>
      <c r="Z17" s="256"/>
      <c r="AA17" s="257"/>
      <c r="AB17" s="256"/>
      <c r="AC17" s="257">
        <v>1</v>
      </c>
      <c r="AD17" s="256"/>
      <c r="AE17" s="257"/>
      <c r="AF17" s="19"/>
      <c r="AG17" s="19"/>
      <c r="AH17" s="698"/>
      <c r="AI17" s="19"/>
      <c r="AJ17" s="19"/>
      <c r="AK17" s="19"/>
      <c r="AL17" s="19"/>
      <c r="AM17" s="19"/>
      <c r="AN17" s="19"/>
      <c r="AO17" s="19"/>
      <c r="AP17" s="19"/>
    </row>
    <row r="18" spans="1:42" ht="15.6">
      <c r="A18" s="301" t="s">
        <v>89</v>
      </c>
      <c r="B18" s="240">
        <v>6</v>
      </c>
      <c r="C18" s="240">
        <v>0.93</v>
      </c>
      <c r="D18" s="241">
        <v>34</v>
      </c>
      <c r="E18" s="242"/>
      <c r="F18" s="243" t="s">
        <v>58</v>
      </c>
      <c r="G18" s="244"/>
      <c r="H18" s="245"/>
      <c r="I18" s="246"/>
      <c r="J18" s="247"/>
      <c r="K18" s="248"/>
      <c r="L18" s="249"/>
      <c r="M18" s="246"/>
      <c r="N18" s="250"/>
      <c r="O18" s="251"/>
      <c r="P18" s="243"/>
      <c r="Q18" s="252"/>
      <c r="R18" s="253">
        <f t="shared" si="1"/>
        <v>0</v>
      </c>
      <c r="S18" s="240">
        <f t="shared" si="2"/>
        <v>0</v>
      </c>
      <c r="T18" s="254">
        <f t="shared" si="3"/>
        <v>0</v>
      </c>
      <c r="U18" s="255">
        <f t="shared" si="4"/>
        <v>0</v>
      </c>
      <c r="V18" s="256"/>
      <c r="W18" s="257">
        <v>6</v>
      </c>
      <c r="X18" s="256"/>
      <c r="Y18" s="257"/>
      <c r="Z18" s="256"/>
      <c r="AA18" s="257"/>
      <c r="AB18" s="256"/>
      <c r="AC18" s="257"/>
      <c r="AD18" s="256"/>
      <c r="AE18" s="257"/>
      <c r="AF18" s="19"/>
      <c r="AG18" s="19"/>
      <c r="AH18" s="698"/>
      <c r="AI18" s="19"/>
      <c r="AJ18" s="19"/>
      <c r="AK18" s="19"/>
      <c r="AL18" s="19"/>
      <c r="AM18" s="19"/>
      <c r="AN18" s="19"/>
      <c r="AO18" s="19"/>
      <c r="AP18" s="19"/>
    </row>
    <row r="19" spans="1:42" ht="15.6">
      <c r="A19" s="301" t="s">
        <v>90</v>
      </c>
      <c r="B19" s="240">
        <v>4</v>
      </c>
      <c r="C19" s="240">
        <v>4.55</v>
      </c>
      <c r="D19" s="241">
        <v>104</v>
      </c>
      <c r="E19" s="242"/>
      <c r="F19" s="243" t="s">
        <v>58</v>
      </c>
      <c r="G19" s="244"/>
      <c r="H19" s="245"/>
      <c r="I19" s="246"/>
      <c r="J19" s="247"/>
      <c r="K19" s="248"/>
      <c r="L19" s="249"/>
      <c r="M19" s="246"/>
      <c r="N19" s="250"/>
      <c r="O19" s="251"/>
      <c r="P19" s="243"/>
      <c r="Q19" s="252"/>
      <c r="R19" s="253">
        <f t="shared" si="1"/>
        <v>0</v>
      </c>
      <c r="S19" s="240">
        <f t="shared" si="2"/>
        <v>0</v>
      </c>
      <c r="T19" s="254">
        <f t="shared" si="3"/>
        <v>0</v>
      </c>
      <c r="U19" s="302">
        <f t="shared" si="4"/>
        <v>0</v>
      </c>
      <c r="V19" s="256"/>
      <c r="W19" s="257">
        <v>1</v>
      </c>
      <c r="X19" s="256">
        <v>1</v>
      </c>
      <c r="Y19" s="257">
        <v>1</v>
      </c>
      <c r="Z19" s="256">
        <v>1</v>
      </c>
      <c r="AA19" s="257"/>
      <c r="AB19" s="256"/>
      <c r="AC19" s="257"/>
      <c r="AD19" s="256"/>
      <c r="AE19" s="257"/>
      <c r="AF19" s="19"/>
      <c r="AG19" s="19"/>
      <c r="AH19" s="698"/>
      <c r="AI19" s="19"/>
      <c r="AJ19" s="19"/>
      <c r="AK19" s="19"/>
      <c r="AL19" s="19"/>
      <c r="AM19" s="19"/>
      <c r="AN19" s="19"/>
      <c r="AO19" s="19"/>
      <c r="AP19" s="19"/>
    </row>
    <row r="20" spans="1:42" ht="15.6">
      <c r="A20" s="301" t="s">
        <v>91</v>
      </c>
      <c r="B20" s="240">
        <v>12</v>
      </c>
      <c r="C20" s="240">
        <v>1.25</v>
      </c>
      <c r="D20" s="241">
        <v>55</v>
      </c>
      <c r="E20" s="242"/>
      <c r="F20" s="243" t="s">
        <v>58</v>
      </c>
      <c r="G20" s="244"/>
      <c r="H20" s="245"/>
      <c r="I20" s="246"/>
      <c r="J20" s="247"/>
      <c r="K20" s="248"/>
      <c r="L20" s="249"/>
      <c r="M20" s="246"/>
      <c r="N20" s="250"/>
      <c r="O20" s="251"/>
      <c r="P20" s="243"/>
      <c r="Q20" s="252"/>
      <c r="R20" s="253">
        <f t="shared" si="1"/>
        <v>0</v>
      </c>
      <c r="S20" s="240">
        <f t="shared" si="2"/>
        <v>0</v>
      </c>
      <c r="T20" s="254">
        <f t="shared" si="3"/>
        <v>0</v>
      </c>
      <c r="U20" s="255">
        <f t="shared" si="4"/>
        <v>0</v>
      </c>
      <c r="V20" s="256">
        <v>1</v>
      </c>
      <c r="W20" s="257">
        <v>11</v>
      </c>
      <c r="X20" s="256" t="s">
        <v>58</v>
      </c>
      <c r="Y20" s="257"/>
      <c r="Z20" s="256"/>
      <c r="AA20" s="257"/>
      <c r="AB20" s="256"/>
      <c r="AC20" s="257"/>
      <c r="AD20" s="256"/>
      <c r="AE20" s="257"/>
      <c r="AF20" s="19"/>
      <c r="AG20" s="19"/>
      <c r="AH20" s="698"/>
      <c r="AI20" s="19"/>
      <c r="AJ20" s="19"/>
      <c r="AK20" s="19"/>
      <c r="AL20" s="19"/>
      <c r="AM20" s="19"/>
      <c r="AN20" s="19"/>
      <c r="AO20" s="19"/>
      <c r="AP20" s="19"/>
    </row>
    <row r="21" spans="1:42" ht="15.6">
      <c r="A21" s="301" t="s">
        <v>92</v>
      </c>
      <c r="B21" s="240">
        <v>1</v>
      </c>
      <c r="C21" s="258">
        <v>0.9</v>
      </c>
      <c r="D21" s="241">
        <v>32</v>
      </c>
      <c r="E21" s="242"/>
      <c r="F21" s="243" t="s">
        <v>58</v>
      </c>
      <c r="G21" s="244"/>
      <c r="H21" s="245"/>
      <c r="I21" s="246"/>
      <c r="J21" s="247"/>
      <c r="K21" s="248"/>
      <c r="L21" s="249"/>
      <c r="M21" s="246"/>
      <c r="N21" s="250"/>
      <c r="O21" s="251"/>
      <c r="P21" s="243"/>
      <c r="Q21" s="252"/>
      <c r="R21" s="253">
        <f t="shared" si="1"/>
        <v>0</v>
      </c>
      <c r="S21" s="240">
        <f t="shared" si="2"/>
        <v>0</v>
      </c>
      <c r="T21" s="254">
        <f t="shared" si="3"/>
        <v>0</v>
      </c>
      <c r="U21" s="302">
        <f t="shared" si="4"/>
        <v>0</v>
      </c>
      <c r="V21" s="256"/>
      <c r="W21" s="257"/>
      <c r="X21" s="256"/>
      <c r="Y21" s="257"/>
      <c r="Z21" s="256">
        <v>1</v>
      </c>
      <c r="AA21" s="257"/>
      <c r="AB21" s="256" t="s">
        <v>58</v>
      </c>
      <c r="AC21" s="257"/>
      <c r="AD21" s="256"/>
      <c r="AE21" s="257"/>
      <c r="AF21" s="19"/>
      <c r="AG21" s="19"/>
      <c r="AH21" s="698"/>
      <c r="AI21" s="19"/>
      <c r="AJ21" s="19"/>
      <c r="AK21" s="19"/>
      <c r="AL21" s="19"/>
      <c r="AM21" s="19"/>
      <c r="AN21" s="19"/>
      <c r="AO21" s="19"/>
      <c r="AP21" s="19"/>
    </row>
    <row r="22" spans="1:42" ht="15.6">
      <c r="A22" s="310" t="s">
        <v>93</v>
      </c>
      <c r="B22" s="277">
        <f>SUM(B11:B21)</f>
        <v>70</v>
      </c>
      <c r="C22" s="278">
        <f>SUM(C11:C21)</f>
        <v>18.569999999999997</v>
      </c>
      <c r="D22" s="279">
        <v>572</v>
      </c>
      <c r="E22" s="280"/>
      <c r="F22" s="281"/>
      <c r="G22" s="282"/>
      <c r="H22" s="283"/>
      <c r="I22" s="284"/>
      <c r="J22" s="285"/>
      <c r="K22" s="286"/>
      <c r="L22" s="287"/>
      <c r="M22" s="284"/>
      <c r="N22" s="288"/>
      <c r="O22" s="289"/>
      <c r="P22" s="281"/>
      <c r="Q22" s="290"/>
      <c r="R22" s="291">
        <f t="shared" si="1"/>
        <v>0</v>
      </c>
      <c r="S22" s="292">
        <f t="shared" si="2"/>
        <v>0</v>
      </c>
      <c r="T22" s="293">
        <f t="shared" si="3"/>
        <v>0</v>
      </c>
      <c r="U22" s="294">
        <f t="shared" si="4"/>
        <v>0</v>
      </c>
      <c r="V22" s="256">
        <f t="shared" ref="V22:AE22" si="5">SUM(V11:V21)</f>
        <v>16</v>
      </c>
      <c r="W22" s="257">
        <f t="shared" si="5"/>
        <v>27</v>
      </c>
      <c r="X22" s="256">
        <f t="shared" si="5"/>
        <v>7</v>
      </c>
      <c r="Y22" s="257">
        <f t="shared" si="5"/>
        <v>7</v>
      </c>
      <c r="Z22" s="256">
        <f t="shared" si="5"/>
        <v>2</v>
      </c>
      <c r="AA22" s="257">
        <f t="shared" si="5"/>
        <v>0</v>
      </c>
      <c r="AB22" s="256">
        <f t="shared" si="5"/>
        <v>0</v>
      </c>
      <c r="AC22" s="257">
        <f t="shared" si="5"/>
        <v>1</v>
      </c>
      <c r="AD22" s="256">
        <f t="shared" si="5"/>
        <v>0</v>
      </c>
      <c r="AE22" s="257">
        <f t="shared" si="5"/>
        <v>0</v>
      </c>
      <c r="AF22" s="19"/>
      <c r="AG22" s="19"/>
      <c r="AH22" s="698"/>
      <c r="AI22" s="19"/>
      <c r="AJ22" s="19"/>
      <c r="AK22" s="19"/>
      <c r="AL22" s="19"/>
      <c r="AM22" s="19"/>
      <c r="AN22" s="19"/>
      <c r="AO22" s="19"/>
      <c r="AP22" s="19"/>
    </row>
    <row r="23" spans="1:42" ht="15.6">
      <c r="A23" s="230" t="s">
        <v>94</v>
      </c>
      <c r="B23" s="311"/>
      <c r="C23" s="312"/>
      <c r="D23" s="313"/>
      <c r="E23" s="314"/>
      <c r="F23" s="314"/>
      <c r="G23" s="314"/>
      <c r="H23" s="314"/>
      <c r="I23" s="314"/>
      <c r="J23" s="314"/>
      <c r="K23" s="314"/>
      <c r="L23" s="315"/>
      <c r="M23" s="314"/>
      <c r="N23" s="314"/>
      <c r="O23" s="314"/>
      <c r="P23" s="314"/>
      <c r="Q23" s="314"/>
      <c r="R23" s="316"/>
      <c r="S23" s="311"/>
      <c r="T23" s="317"/>
      <c r="U23" s="318"/>
      <c r="V23" s="319"/>
      <c r="W23" s="319"/>
      <c r="X23" s="319"/>
      <c r="Y23" s="319"/>
      <c r="Z23" s="319"/>
      <c r="AA23" s="319"/>
      <c r="AB23" s="319"/>
      <c r="AC23" s="319"/>
      <c r="AD23" s="319"/>
      <c r="AE23" s="319"/>
      <c r="AF23" s="19"/>
      <c r="AG23" s="19"/>
      <c r="AH23" s="698"/>
      <c r="AI23" s="19"/>
      <c r="AJ23" s="19"/>
      <c r="AK23" s="19"/>
      <c r="AL23" s="19"/>
      <c r="AM23" s="19"/>
      <c r="AN23" s="19"/>
      <c r="AO23" s="19"/>
      <c r="AP23" s="19"/>
    </row>
    <row r="24" spans="1:42" ht="15.6">
      <c r="A24" s="320" t="s">
        <v>95</v>
      </c>
      <c r="B24" s="240">
        <v>8</v>
      </c>
      <c r="C24" s="258">
        <v>1.37</v>
      </c>
      <c r="D24" s="241">
        <v>48</v>
      </c>
      <c r="E24" s="242"/>
      <c r="F24" s="243" t="s">
        <v>58</v>
      </c>
      <c r="G24" s="244"/>
      <c r="H24" s="245"/>
      <c r="I24" s="246"/>
      <c r="J24" s="247"/>
      <c r="K24" s="248"/>
      <c r="L24" s="249"/>
      <c r="M24" s="246"/>
      <c r="N24" s="250"/>
      <c r="O24" s="251"/>
      <c r="P24" s="243"/>
      <c r="Q24" s="252"/>
      <c r="R24" s="253">
        <f t="shared" ref="R24:R33" si="6">SUM(E24:Q24)</f>
        <v>0</v>
      </c>
      <c r="S24" s="240">
        <f t="shared" ref="S24:S33" si="7">R24*B24</f>
        <v>0</v>
      </c>
      <c r="T24" s="254">
        <f t="shared" ref="T24:T33" si="8">C24*R24</f>
        <v>0</v>
      </c>
      <c r="U24" s="255">
        <f t="shared" ref="U24:U33" si="9">R24*D24</f>
        <v>0</v>
      </c>
      <c r="V24" s="256">
        <v>2</v>
      </c>
      <c r="W24" s="257">
        <v>5</v>
      </c>
      <c r="X24" s="256">
        <v>1</v>
      </c>
      <c r="Y24" s="257"/>
      <c r="Z24" s="256"/>
      <c r="AA24" s="257"/>
      <c r="AB24" s="256"/>
      <c r="AC24" s="257"/>
      <c r="AD24" s="256"/>
      <c r="AE24" s="257"/>
      <c r="AF24" s="19"/>
      <c r="AG24" s="19"/>
      <c r="AH24" s="698"/>
      <c r="AI24" s="19"/>
      <c r="AJ24" s="19"/>
      <c r="AK24" s="19"/>
      <c r="AL24" s="19"/>
      <c r="AM24" s="19"/>
      <c r="AN24" s="19"/>
      <c r="AO24" s="19"/>
      <c r="AP24" s="19"/>
    </row>
    <row r="25" spans="1:42" ht="15.6">
      <c r="A25" s="320" t="s">
        <v>96</v>
      </c>
      <c r="B25" s="260">
        <v>3</v>
      </c>
      <c r="C25" s="321">
        <v>2.72</v>
      </c>
      <c r="D25" s="261">
        <v>97</v>
      </c>
      <c r="E25" s="262"/>
      <c r="F25" s="263"/>
      <c r="G25" s="264"/>
      <c r="H25" s="265"/>
      <c r="I25" s="266"/>
      <c r="J25" s="267"/>
      <c r="K25" s="268"/>
      <c r="L25" s="269"/>
      <c r="M25" s="266"/>
      <c r="N25" s="270"/>
      <c r="O25" s="271"/>
      <c r="P25" s="263"/>
      <c r="Q25" s="272"/>
      <c r="R25" s="273">
        <f t="shared" si="6"/>
        <v>0</v>
      </c>
      <c r="S25" s="260">
        <f t="shared" si="7"/>
        <v>0</v>
      </c>
      <c r="T25" s="274">
        <f t="shared" si="8"/>
        <v>0</v>
      </c>
      <c r="U25" s="275">
        <f t="shared" si="9"/>
        <v>0</v>
      </c>
      <c r="V25" s="256"/>
      <c r="W25" s="257"/>
      <c r="X25" s="256"/>
      <c r="Y25" s="257"/>
      <c r="Z25" s="256"/>
      <c r="AA25" s="257">
        <v>1</v>
      </c>
      <c r="AB25" s="256">
        <v>1</v>
      </c>
      <c r="AC25" s="257">
        <v>1</v>
      </c>
      <c r="AD25" s="256"/>
      <c r="AE25" s="257"/>
      <c r="AF25" s="19"/>
      <c r="AG25" s="19"/>
      <c r="AH25" s="698"/>
      <c r="AI25" s="19"/>
      <c r="AJ25" s="19"/>
      <c r="AK25" s="19"/>
      <c r="AL25" s="19"/>
      <c r="AM25" s="19"/>
      <c r="AN25" s="19"/>
      <c r="AO25" s="19"/>
      <c r="AP25" s="19"/>
    </row>
    <row r="26" spans="1:42" ht="15.6">
      <c r="A26" s="320" t="s">
        <v>97</v>
      </c>
      <c r="B26" s="240">
        <v>1</v>
      </c>
      <c r="C26" s="240">
        <v>7.15</v>
      </c>
      <c r="D26" s="241">
        <v>180</v>
      </c>
      <c r="E26" s="242"/>
      <c r="F26" s="243" t="s">
        <v>58</v>
      </c>
      <c r="G26" s="244"/>
      <c r="H26" s="245"/>
      <c r="I26" s="246"/>
      <c r="J26" s="247"/>
      <c r="K26" s="248"/>
      <c r="L26" s="249"/>
      <c r="M26" s="246"/>
      <c r="N26" s="250"/>
      <c r="O26" s="251"/>
      <c r="P26" s="243"/>
      <c r="Q26" s="252"/>
      <c r="R26" s="253">
        <f t="shared" si="6"/>
        <v>0</v>
      </c>
      <c r="S26" s="240">
        <f t="shared" si="7"/>
        <v>0</v>
      </c>
      <c r="T26" s="254">
        <f t="shared" si="8"/>
        <v>0</v>
      </c>
      <c r="U26" s="255">
        <f t="shared" si="9"/>
        <v>0</v>
      </c>
      <c r="V26" s="256"/>
      <c r="W26" s="257"/>
      <c r="X26" s="256"/>
      <c r="Y26" s="257"/>
      <c r="Z26" s="256"/>
      <c r="AA26" s="257"/>
      <c r="AB26" s="256"/>
      <c r="AC26" s="257"/>
      <c r="AD26" s="256"/>
      <c r="AE26" s="257">
        <v>1</v>
      </c>
      <c r="AF26" s="19"/>
      <c r="AG26" s="19"/>
      <c r="AH26" s="698"/>
      <c r="AI26" s="19"/>
      <c r="AJ26" s="19"/>
      <c r="AK26" s="19"/>
      <c r="AL26" s="19"/>
      <c r="AM26" s="19"/>
      <c r="AN26" s="19"/>
      <c r="AO26" s="19"/>
      <c r="AP26" s="19"/>
    </row>
    <row r="27" spans="1:42" ht="15.6">
      <c r="A27" s="320" t="s">
        <v>98</v>
      </c>
      <c r="B27" s="240">
        <v>4</v>
      </c>
      <c r="C27" s="258">
        <v>3.13</v>
      </c>
      <c r="D27" s="241">
        <v>117</v>
      </c>
      <c r="E27" s="242"/>
      <c r="F27" s="243" t="s">
        <v>58</v>
      </c>
      <c r="G27" s="244"/>
      <c r="H27" s="245"/>
      <c r="I27" s="246"/>
      <c r="J27" s="247"/>
      <c r="K27" s="248"/>
      <c r="L27" s="249"/>
      <c r="M27" s="246"/>
      <c r="N27" s="250"/>
      <c r="O27" s="251"/>
      <c r="P27" s="243"/>
      <c r="Q27" s="252"/>
      <c r="R27" s="253">
        <f t="shared" si="6"/>
        <v>0</v>
      </c>
      <c r="S27" s="240">
        <f t="shared" si="7"/>
        <v>0</v>
      </c>
      <c r="T27" s="254">
        <f t="shared" si="8"/>
        <v>0</v>
      </c>
      <c r="U27" s="255">
        <f t="shared" si="9"/>
        <v>0</v>
      </c>
      <c r="V27" s="256"/>
      <c r="W27" s="257"/>
      <c r="X27" s="256"/>
      <c r="Y27" s="257"/>
      <c r="Z27" s="256"/>
      <c r="AA27" s="257"/>
      <c r="AB27" s="256">
        <v>1</v>
      </c>
      <c r="AC27" s="257">
        <v>3</v>
      </c>
      <c r="AD27" s="256"/>
      <c r="AE27" s="257"/>
      <c r="AF27" s="19"/>
      <c r="AG27" s="19"/>
      <c r="AH27" s="29"/>
      <c r="AI27" s="19"/>
      <c r="AJ27" s="19"/>
      <c r="AK27" s="19"/>
      <c r="AL27" s="19"/>
      <c r="AM27" s="19"/>
      <c r="AN27" s="19"/>
      <c r="AO27" s="19"/>
      <c r="AP27" s="19"/>
    </row>
    <row r="28" spans="1:42" ht="15.6">
      <c r="A28" s="320" t="s">
        <v>99</v>
      </c>
      <c r="B28" s="260">
        <v>10</v>
      </c>
      <c r="C28" s="321">
        <v>0.23</v>
      </c>
      <c r="D28" s="261">
        <v>28</v>
      </c>
      <c r="E28" s="262"/>
      <c r="F28" s="263"/>
      <c r="G28" s="264"/>
      <c r="H28" s="265"/>
      <c r="I28" s="266"/>
      <c r="J28" s="267"/>
      <c r="K28" s="268"/>
      <c r="L28" s="269"/>
      <c r="M28" s="266"/>
      <c r="N28" s="270"/>
      <c r="O28" s="271"/>
      <c r="P28" s="263"/>
      <c r="Q28" s="272"/>
      <c r="R28" s="273">
        <f t="shared" si="6"/>
        <v>0</v>
      </c>
      <c r="S28" s="260">
        <f t="shared" si="7"/>
        <v>0</v>
      </c>
      <c r="T28" s="274">
        <f t="shared" si="8"/>
        <v>0</v>
      </c>
      <c r="U28" s="275">
        <f t="shared" si="9"/>
        <v>0</v>
      </c>
      <c r="V28" s="256">
        <v>10</v>
      </c>
      <c r="W28" s="257"/>
      <c r="X28" s="256"/>
      <c r="Y28" s="257"/>
      <c r="Z28" s="256"/>
      <c r="AA28" s="257"/>
      <c r="AB28" s="256"/>
      <c r="AC28" s="257"/>
      <c r="AD28" s="256"/>
      <c r="AE28" s="257"/>
      <c r="AF28" s="19"/>
      <c r="AG28" s="19"/>
      <c r="AH28" s="698"/>
      <c r="AI28" s="19"/>
      <c r="AJ28" s="19"/>
      <c r="AK28" s="19"/>
      <c r="AL28" s="19"/>
      <c r="AM28" s="19"/>
      <c r="AN28" s="19"/>
      <c r="AO28" s="19"/>
      <c r="AP28" s="19"/>
    </row>
    <row r="29" spans="1:42" ht="15.6">
      <c r="A29" s="320" t="s">
        <v>100</v>
      </c>
      <c r="B29" s="240">
        <v>1</v>
      </c>
      <c r="C29" s="240">
        <v>0.9</v>
      </c>
      <c r="D29" s="241">
        <v>25</v>
      </c>
      <c r="E29" s="242"/>
      <c r="F29" s="243" t="s">
        <v>58</v>
      </c>
      <c r="G29" s="244"/>
      <c r="H29" s="245"/>
      <c r="I29" s="246"/>
      <c r="J29" s="247"/>
      <c r="K29" s="248"/>
      <c r="L29" s="249"/>
      <c r="M29" s="246"/>
      <c r="N29" s="250"/>
      <c r="O29" s="251"/>
      <c r="P29" s="243"/>
      <c r="Q29" s="252"/>
      <c r="R29" s="253">
        <f t="shared" si="6"/>
        <v>0</v>
      </c>
      <c r="S29" s="240">
        <f t="shared" si="7"/>
        <v>0</v>
      </c>
      <c r="T29" s="254">
        <f t="shared" si="8"/>
        <v>0</v>
      </c>
      <c r="U29" s="255">
        <f t="shared" si="9"/>
        <v>0</v>
      </c>
      <c r="V29" s="256"/>
      <c r="W29" s="257"/>
      <c r="X29" s="256">
        <v>1</v>
      </c>
      <c r="Y29" s="257"/>
      <c r="Z29" s="256"/>
      <c r="AA29" s="257"/>
      <c r="AB29" s="256"/>
      <c r="AC29" s="257"/>
      <c r="AD29" s="256"/>
      <c r="AE29" s="257"/>
      <c r="AF29" s="19"/>
      <c r="AG29" s="19"/>
      <c r="AH29" s="698"/>
      <c r="AI29" s="19"/>
      <c r="AJ29" s="19"/>
      <c r="AK29" s="19"/>
      <c r="AL29" s="19"/>
      <c r="AM29" s="19"/>
      <c r="AN29" s="19"/>
      <c r="AO29" s="19"/>
      <c r="AP29" s="19"/>
    </row>
    <row r="30" spans="1:42" ht="15.6">
      <c r="A30" s="320" t="s">
        <v>101</v>
      </c>
      <c r="B30" s="260">
        <v>7</v>
      </c>
      <c r="C30" s="321">
        <v>2.35</v>
      </c>
      <c r="D30" s="261">
        <v>65</v>
      </c>
      <c r="E30" s="262"/>
      <c r="F30" s="263"/>
      <c r="G30" s="264"/>
      <c r="H30" s="265"/>
      <c r="I30" s="266"/>
      <c r="J30" s="267"/>
      <c r="K30" s="268"/>
      <c r="L30" s="269"/>
      <c r="M30" s="266"/>
      <c r="N30" s="270"/>
      <c r="O30" s="271"/>
      <c r="P30" s="263"/>
      <c r="Q30" s="272"/>
      <c r="R30" s="273">
        <f t="shared" si="6"/>
        <v>0</v>
      </c>
      <c r="S30" s="260">
        <f t="shared" si="7"/>
        <v>0</v>
      </c>
      <c r="T30" s="274">
        <f t="shared" si="8"/>
        <v>0</v>
      </c>
      <c r="U30" s="275">
        <f t="shared" si="9"/>
        <v>0</v>
      </c>
      <c r="V30" s="256"/>
      <c r="W30" s="257"/>
      <c r="X30" s="256">
        <v>4</v>
      </c>
      <c r="Y30" s="257"/>
      <c r="Z30" s="256">
        <v>3</v>
      </c>
      <c r="AA30" s="257"/>
      <c r="AB30" s="256"/>
      <c r="AC30" s="257"/>
      <c r="AD30" s="256"/>
      <c r="AE30" s="257"/>
      <c r="AF30" s="19"/>
      <c r="AG30" s="19"/>
      <c r="AH30" s="698"/>
      <c r="AI30" s="19"/>
      <c r="AJ30" s="19"/>
      <c r="AK30" s="19"/>
      <c r="AL30" s="19"/>
      <c r="AM30" s="19"/>
      <c r="AN30" s="19"/>
      <c r="AO30" s="19"/>
      <c r="AP30" s="19"/>
    </row>
    <row r="31" spans="1:42" ht="15.6">
      <c r="A31" s="320" t="s">
        <v>102</v>
      </c>
      <c r="B31" s="322">
        <v>3</v>
      </c>
      <c r="C31" s="323">
        <v>1.57</v>
      </c>
      <c r="D31" s="324">
        <v>68</v>
      </c>
      <c r="E31" s="325"/>
      <c r="F31" s="326"/>
      <c r="G31" s="327"/>
      <c r="H31" s="328"/>
      <c r="I31" s="329"/>
      <c r="J31" s="330"/>
      <c r="K31" s="331"/>
      <c r="L31" s="332"/>
      <c r="M31" s="329"/>
      <c r="N31" s="333"/>
      <c r="O31" s="334"/>
      <c r="P31" s="326"/>
      <c r="Q31" s="335"/>
      <c r="R31" s="336">
        <f t="shared" si="6"/>
        <v>0</v>
      </c>
      <c r="S31" s="322">
        <f t="shared" si="7"/>
        <v>0</v>
      </c>
      <c r="T31" s="337">
        <f t="shared" si="8"/>
        <v>0</v>
      </c>
      <c r="U31" s="338">
        <f t="shared" si="9"/>
        <v>0</v>
      </c>
      <c r="V31" s="256"/>
      <c r="W31" s="257"/>
      <c r="X31" s="256"/>
      <c r="Y31" s="257"/>
      <c r="Z31" s="256"/>
      <c r="AA31" s="257">
        <v>1</v>
      </c>
      <c r="AB31" s="256">
        <v>1</v>
      </c>
      <c r="AC31" s="257">
        <v>1</v>
      </c>
      <c r="AD31" s="256"/>
      <c r="AE31" s="257"/>
      <c r="AF31" s="19"/>
      <c r="AG31" s="19"/>
      <c r="AH31" s="698"/>
      <c r="AI31" s="19"/>
      <c r="AJ31" s="19"/>
      <c r="AK31" s="19"/>
      <c r="AL31" s="19"/>
      <c r="AM31" s="19"/>
      <c r="AN31" s="19"/>
      <c r="AO31" s="19"/>
      <c r="AP31" s="19"/>
    </row>
    <row r="32" spans="1:42" ht="15.6">
      <c r="A32" s="320" t="s">
        <v>103</v>
      </c>
      <c r="B32" s="322">
        <v>1</v>
      </c>
      <c r="C32" s="323">
        <v>1.66</v>
      </c>
      <c r="D32" s="324">
        <v>51</v>
      </c>
      <c r="E32" s="325"/>
      <c r="F32" s="326"/>
      <c r="G32" s="327"/>
      <c r="H32" s="328"/>
      <c r="I32" s="329"/>
      <c r="J32" s="330"/>
      <c r="K32" s="331"/>
      <c r="L32" s="332"/>
      <c r="M32" s="329"/>
      <c r="N32" s="333"/>
      <c r="O32" s="334"/>
      <c r="P32" s="326"/>
      <c r="Q32" s="335"/>
      <c r="R32" s="336">
        <f t="shared" si="6"/>
        <v>0</v>
      </c>
      <c r="S32" s="322">
        <f t="shared" si="7"/>
        <v>0</v>
      </c>
      <c r="T32" s="337">
        <f t="shared" si="8"/>
        <v>0</v>
      </c>
      <c r="U32" s="338">
        <f t="shared" si="9"/>
        <v>0</v>
      </c>
      <c r="V32" s="256"/>
      <c r="W32" s="257"/>
      <c r="X32" s="256"/>
      <c r="Y32" s="257"/>
      <c r="Z32" s="256"/>
      <c r="AA32" s="257"/>
      <c r="AB32" s="256"/>
      <c r="AC32" s="257"/>
      <c r="AD32" s="256">
        <v>1</v>
      </c>
      <c r="AE32" s="257"/>
      <c r="AF32" s="19"/>
      <c r="AG32" s="19"/>
      <c r="AH32" s="698"/>
      <c r="AI32" s="19"/>
      <c r="AJ32" s="19"/>
      <c r="AK32" s="19"/>
      <c r="AL32" s="19"/>
      <c r="AM32" s="19"/>
      <c r="AN32" s="19"/>
      <c r="AO32" s="19"/>
      <c r="AP32" s="19"/>
    </row>
    <row r="33" spans="1:42" ht="15.6">
      <c r="A33" s="339" t="s">
        <v>104</v>
      </c>
      <c r="B33" s="340">
        <f>SUM(B24:B32)</f>
        <v>38</v>
      </c>
      <c r="C33" s="341">
        <v>17.95</v>
      </c>
      <c r="D33" s="342">
        <v>679</v>
      </c>
      <c r="E33" s="325"/>
      <c r="F33" s="326"/>
      <c r="G33" s="327"/>
      <c r="H33" s="328"/>
      <c r="I33" s="329"/>
      <c r="J33" s="330"/>
      <c r="K33" s="331"/>
      <c r="L33" s="332"/>
      <c r="M33" s="329"/>
      <c r="N33" s="333"/>
      <c r="O33" s="334"/>
      <c r="P33" s="326"/>
      <c r="Q33" s="335"/>
      <c r="R33" s="336">
        <f t="shared" si="6"/>
        <v>0</v>
      </c>
      <c r="S33" s="322">
        <f t="shared" si="7"/>
        <v>0</v>
      </c>
      <c r="T33" s="337">
        <f t="shared" si="8"/>
        <v>0</v>
      </c>
      <c r="U33" s="338">
        <f t="shared" si="9"/>
        <v>0</v>
      </c>
      <c r="V33" s="256">
        <f t="shared" ref="V33:AB33" si="10">SUM(V24:V32)</f>
        <v>12</v>
      </c>
      <c r="W33" s="257">
        <f t="shared" si="10"/>
        <v>5</v>
      </c>
      <c r="X33" s="256">
        <f t="shared" si="10"/>
        <v>6</v>
      </c>
      <c r="Y33" s="257">
        <f t="shared" si="10"/>
        <v>0</v>
      </c>
      <c r="Z33" s="256">
        <f t="shared" si="10"/>
        <v>3</v>
      </c>
      <c r="AA33" s="257">
        <f t="shared" si="10"/>
        <v>2</v>
      </c>
      <c r="AB33" s="256">
        <f t="shared" si="10"/>
        <v>3</v>
      </c>
      <c r="AC33" s="257">
        <v>5</v>
      </c>
      <c r="AD33" s="256">
        <f>SUM(AD24:AD32)</f>
        <v>1</v>
      </c>
      <c r="AE33" s="257">
        <f>SUM(AE24:AE32)</f>
        <v>1</v>
      </c>
      <c r="AF33" s="19"/>
      <c r="AG33" s="19"/>
      <c r="AH33" s="698"/>
      <c r="AI33" s="19"/>
      <c r="AJ33" s="19"/>
      <c r="AK33" s="19"/>
      <c r="AL33" s="19"/>
      <c r="AM33" s="19"/>
      <c r="AN33" s="19"/>
      <c r="AO33" s="19"/>
      <c r="AP33" s="19"/>
    </row>
    <row r="34" spans="1:42" ht="13.8">
      <c r="A34" s="230" t="s">
        <v>105</v>
      </c>
      <c r="B34" s="295"/>
      <c r="C34" s="295"/>
      <c r="D34" s="233"/>
      <c r="E34" s="343"/>
      <c r="F34" s="343"/>
      <c r="G34" s="343"/>
      <c r="H34" s="343"/>
      <c r="I34" s="343"/>
      <c r="J34" s="343"/>
      <c r="K34" s="343"/>
      <c r="L34" s="344"/>
      <c r="M34" s="343"/>
      <c r="N34" s="343"/>
      <c r="O34" s="343"/>
      <c r="P34" s="343"/>
      <c r="Q34" s="343"/>
      <c r="R34" s="236" t="s">
        <v>58</v>
      </c>
      <c r="S34" s="295"/>
      <c r="T34" s="295"/>
      <c r="U34" s="299"/>
      <c r="V34" s="297"/>
      <c r="W34" s="297"/>
      <c r="X34" s="297"/>
      <c r="Y34" s="297"/>
      <c r="Z34" s="297"/>
      <c r="AA34" s="297"/>
      <c r="AB34" s="297"/>
      <c r="AC34" s="297"/>
      <c r="AD34" s="297"/>
      <c r="AE34" s="297"/>
      <c r="AF34" s="19"/>
      <c r="AG34" s="19"/>
      <c r="AH34" s="698"/>
      <c r="AI34" s="19"/>
      <c r="AJ34" s="19"/>
      <c r="AK34" s="19"/>
      <c r="AL34" s="19"/>
      <c r="AM34" s="19"/>
      <c r="AN34" s="19"/>
      <c r="AO34" s="19"/>
      <c r="AP34" s="19"/>
    </row>
    <row r="35" spans="1:42" ht="15.6">
      <c r="A35" s="345" t="s">
        <v>106</v>
      </c>
      <c r="B35" s="240">
        <v>5</v>
      </c>
      <c r="C35" s="240">
        <v>1.77</v>
      </c>
      <c r="D35" s="241">
        <v>49</v>
      </c>
      <c r="E35" s="242"/>
      <c r="F35" s="243"/>
      <c r="G35" s="244"/>
      <c r="H35" s="245"/>
      <c r="I35" s="246"/>
      <c r="J35" s="247"/>
      <c r="K35" s="248"/>
      <c r="L35" s="249"/>
      <c r="M35" s="246"/>
      <c r="N35" s="250"/>
      <c r="O35" s="251"/>
      <c r="P35" s="243"/>
      <c r="Q35" s="252"/>
      <c r="R35" s="253">
        <f>SUM(E35:Q35)</f>
        <v>0</v>
      </c>
      <c r="S35" s="240">
        <f>R35*B35</f>
        <v>0</v>
      </c>
      <c r="T35" s="254">
        <f>C35*R35</f>
        <v>0</v>
      </c>
      <c r="U35" s="255">
        <f>R35*D35</f>
        <v>0</v>
      </c>
      <c r="V35" s="256"/>
      <c r="W35" s="257"/>
      <c r="X35" s="256"/>
      <c r="Y35" s="257"/>
      <c r="Z35" s="256"/>
      <c r="AA35" s="257"/>
      <c r="AB35" s="256"/>
      <c r="AC35" s="257"/>
      <c r="AD35" s="256"/>
      <c r="AE35" s="257"/>
      <c r="AF35" s="19"/>
      <c r="AG35" s="19"/>
      <c r="AH35" s="698"/>
      <c r="AI35" s="19"/>
      <c r="AJ35" s="19"/>
      <c r="AK35" s="19"/>
      <c r="AL35" s="19"/>
      <c r="AM35" s="19"/>
      <c r="AN35" s="19"/>
      <c r="AO35" s="19"/>
      <c r="AP35" s="19"/>
    </row>
    <row r="36" spans="1:42" ht="15.6">
      <c r="A36" s="346" t="s">
        <v>107</v>
      </c>
      <c r="B36" s="260">
        <v>7</v>
      </c>
      <c r="C36" s="321">
        <v>1.66</v>
      </c>
      <c r="D36" s="261">
        <v>51</v>
      </c>
      <c r="E36" s="262"/>
      <c r="F36" s="263"/>
      <c r="G36" s="264"/>
      <c r="H36" s="265"/>
      <c r="I36" s="266"/>
      <c r="J36" s="267"/>
      <c r="K36" s="268"/>
      <c r="L36" s="269"/>
      <c r="M36" s="266"/>
      <c r="N36" s="270"/>
      <c r="O36" s="271"/>
      <c r="P36" s="263"/>
      <c r="Q36" s="272"/>
      <c r="R36" s="273">
        <f>SUM(E36:Q36)</f>
        <v>0</v>
      </c>
      <c r="S36" s="260">
        <f>R36*B36</f>
        <v>0</v>
      </c>
      <c r="T36" s="274">
        <f>C36*R36</f>
        <v>0</v>
      </c>
      <c r="U36" s="275">
        <f>R36*D36</f>
        <v>0</v>
      </c>
      <c r="V36" s="256"/>
      <c r="W36" s="257"/>
      <c r="X36" s="256"/>
      <c r="Y36" s="257"/>
      <c r="Z36" s="256"/>
      <c r="AA36" s="257"/>
      <c r="AB36" s="256"/>
      <c r="AC36" s="257"/>
      <c r="AD36" s="256"/>
      <c r="AE36" s="257"/>
      <c r="AF36" s="19"/>
      <c r="AG36" s="19"/>
      <c r="AH36" s="698"/>
      <c r="AI36" s="19"/>
      <c r="AJ36" s="19"/>
      <c r="AK36" s="19"/>
      <c r="AL36" s="19"/>
      <c r="AM36" s="19"/>
      <c r="AN36" s="19"/>
      <c r="AO36" s="19"/>
      <c r="AP36" s="19"/>
    </row>
    <row r="37" spans="1:42" ht="15.6">
      <c r="A37" s="345" t="s">
        <v>108</v>
      </c>
      <c r="B37" s="240">
        <v>8</v>
      </c>
      <c r="C37" s="258">
        <v>0.65</v>
      </c>
      <c r="D37" s="241">
        <v>32</v>
      </c>
      <c r="E37" s="242"/>
      <c r="F37" s="243"/>
      <c r="G37" s="244"/>
      <c r="H37" s="245"/>
      <c r="I37" s="246"/>
      <c r="J37" s="247"/>
      <c r="K37" s="248"/>
      <c r="L37" s="249"/>
      <c r="M37" s="246"/>
      <c r="N37" s="250"/>
      <c r="O37" s="251"/>
      <c r="P37" s="243"/>
      <c r="Q37" s="252"/>
      <c r="R37" s="253">
        <f>SUM(E37:Q37)</f>
        <v>0</v>
      </c>
      <c r="S37" s="240">
        <f>R37*B37</f>
        <v>0</v>
      </c>
      <c r="T37" s="254">
        <f>C37*R37</f>
        <v>0</v>
      </c>
      <c r="U37" s="255">
        <f>R37*D37</f>
        <v>0</v>
      </c>
      <c r="V37" s="256"/>
      <c r="W37" s="257"/>
      <c r="X37" s="256"/>
      <c r="Y37" s="257"/>
      <c r="Z37" s="256"/>
      <c r="AA37" s="257"/>
      <c r="AB37" s="256"/>
      <c r="AC37" s="257"/>
      <c r="AD37" s="256"/>
      <c r="AE37" s="257"/>
      <c r="AF37" s="19"/>
      <c r="AG37" s="19"/>
      <c r="AH37" s="29"/>
      <c r="AI37" s="19"/>
      <c r="AJ37" s="19"/>
      <c r="AK37" s="19"/>
      <c r="AL37" s="19"/>
      <c r="AM37" s="19"/>
      <c r="AN37" s="19"/>
      <c r="AO37" s="19"/>
      <c r="AP37" s="19"/>
    </row>
    <row r="38" spans="1:42" ht="15.6">
      <c r="A38" s="347" t="s">
        <v>109</v>
      </c>
      <c r="B38" s="340">
        <f>SUM(B36:B37)</f>
        <v>15</v>
      </c>
      <c r="C38" s="341">
        <f>SUM(C35:C37)</f>
        <v>4.08</v>
      </c>
      <c r="D38" s="342">
        <v>132</v>
      </c>
      <c r="E38" s="325"/>
      <c r="F38" s="326"/>
      <c r="G38" s="327"/>
      <c r="H38" s="328"/>
      <c r="I38" s="329"/>
      <c r="J38" s="330"/>
      <c r="K38" s="331"/>
      <c r="L38" s="332"/>
      <c r="M38" s="329"/>
      <c r="N38" s="333"/>
      <c r="O38" s="334"/>
      <c r="P38" s="326"/>
      <c r="Q38" s="335"/>
      <c r="R38" s="336">
        <f>SUM(E38:Q38)</f>
        <v>0</v>
      </c>
      <c r="S38" s="322">
        <f>R38*B38</f>
        <v>0</v>
      </c>
      <c r="T38" s="337">
        <f>C38*R38</f>
        <v>0</v>
      </c>
      <c r="U38" s="338">
        <f>R38*D38</f>
        <v>0</v>
      </c>
      <c r="V38" s="256"/>
      <c r="W38" s="257"/>
      <c r="X38" s="256"/>
      <c r="Y38" s="257"/>
      <c r="Z38" s="256"/>
      <c r="AA38" s="257"/>
      <c r="AB38" s="256"/>
      <c r="AC38" s="257"/>
      <c r="AD38" s="256"/>
      <c r="AE38" s="257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</row>
    <row r="39" spans="1:42" ht="15.6">
      <c r="A39" s="348" t="s">
        <v>110</v>
      </c>
      <c r="B39" s="295"/>
      <c r="C39" s="295"/>
      <c r="D39" s="233"/>
      <c r="E39" s="343"/>
      <c r="F39" s="343"/>
      <c r="G39" s="343"/>
      <c r="H39" s="343"/>
      <c r="I39" s="343"/>
      <c r="J39" s="343"/>
      <c r="K39" s="343"/>
      <c r="L39" s="344"/>
      <c r="M39" s="343"/>
      <c r="N39" s="343"/>
      <c r="O39" s="343"/>
      <c r="P39" s="343"/>
      <c r="Q39" s="343"/>
      <c r="R39" s="236" t="s">
        <v>58</v>
      </c>
      <c r="S39" s="295"/>
      <c r="T39" s="237"/>
      <c r="U39" s="299"/>
      <c r="V39" s="349"/>
      <c r="W39" s="349"/>
      <c r="X39" s="349"/>
      <c r="Y39" s="349"/>
      <c r="Z39" s="349"/>
      <c r="AA39" s="349"/>
      <c r="AB39" s="349"/>
      <c r="AC39" s="349"/>
      <c r="AD39" s="349"/>
      <c r="AE39" s="34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</row>
    <row r="40" spans="1:42" ht="15.6">
      <c r="A40" s="301" t="s">
        <v>111</v>
      </c>
      <c r="B40" s="240">
        <v>4</v>
      </c>
      <c r="C40" s="258">
        <v>4.617</v>
      </c>
      <c r="D40" s="241">
        <v>106</v>
      </c>
      <c r="E40" s="242"/>
      <c r="F40" s="243"/>
      <c r="G40" s="244"/>
      <c r="H40" s="245"/>
      <c r="I40" s="246"/>
      <c r="J40" s="247"/>
      <c r="K40" s="248"/>
      <c r="L40" s="249"/>
      <c r="M40" s="246"/>
      <c r="N40" s="250"/>
      <c r="O40" s="251"/>
      <c r="P40" s="243"/>
      <c r="Q40" s="252"/>
      <c r="R40" s="253">
        <f t="shared" ref="R40:R54" si="11">SUM(E40:Q40)</f>
        <v>0</v>
      </c>
      <c r="S40" s="240">
        <f t="shared" ref="S40:S54" si="12">R40*B40</f>
        <v>0</v>
      </c>
      <c r="T40" s="254">
        <f t="shared" ref="T40:T54" si="13">C40*R40</f>
        <v>0</v>
      </c>
      <c r="U40" s="255">
        <f t="shared" ref="U40:U54" si="14">R40*D40</f>
        <v>0</v>
      </c>
      <c r="V40" s="256"/>
      <c r="W40" s="257"/>
      <c r="X40" s="256"/>
      <c r="Y40" s="257"/>
      <c r="Z40" s="256"/>
      <c r="AA40" s="257">
        <v>4</v>
      </c>
      <c r="AB40" s="256"/>
      <c r="AC40" s="257"/>
      <c r="AD40" s="256"/>
      <c r="AE40" s="257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</row>
    <row r="41" spans="1:42" ht="15.6">
      <c r="A41" s="301" t="s">
        <v>112</v>
      </c>
      <c r="B41" s="240">
        <v>4</v>
      </c>
      <c r="C41" s="258">
        <v>2.464</v>
      </c>
      <c r="D41" s="241">
        <v>99</v>
      </c>
      <c r="E41" s="242"/>
      <c r="F41" s="243"/>
      <c r="G41" s="244"/>
      <c r="H41" s="245"/>
      <c r="I41" s="246"/>
      <c r="J41" s="247"/>
      <c r="K41" s="248"/>
      <c r="L41" s="249"/>
      <c r="M41" s="246"/>
      <c r="N41" s="250"/>
      <c r="O41" s="251"/>
      <c r="P41" s="243"/>
      <c r="Q41" s="252"/>
      <c r="R41" s="253">
        <f t="shared" si="11"/>
        <v>0</v>
      </c>
      <c r="S41" s="240">
        <f t="shared" si="12"/>
        <v>0</v>
      </c>
      <c r="T41" s="254">
        <f t="shared" si="13"/>
        <v>0</v>
      </c>
      <c r="U41" s="255">
        <f t="shared" si="14"/>
        <v>0</v>
      </c>
      <c r="V41" s="256"/>
      <c r="W41" s="257"/>
      <c r="X41" s="256"/>
      <c r="Y41" s="257"/>
      <c r="Z41" s="256"/>
      <c r="AA41" s="257">
        <v>1</v>
      </c>
      <c r="AB41" s="256">
        <v>2</v>
      </c>
      <c r="AC41" s="257">
        <v>1</v>
      </c>
      <c r="AD41" s="256"/>
      <c r="AE41" s="257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</row>
    <row r="42" spans="1:42" ht="15.6">
      <c r="A42" s="239" t="s">
        <v>113</v>
      </c>
      <c r="B42" s="240">
        <v>10</v>
      </c>
      <c r="C42" s="258">
        <v>0.33600000000000002</v>
      </c>
      <c r="D42" s="241">
        <v>29</v>
      </c>
      <c r="E42" s="242"/>
      <c r="F42" s="243"/>
      <c r="G42" s="244"/>
      <c r="H42" s="245"/>
      <c r="I42" s="246"/>
      <c r="J42" s="247"/>
      <c r="K42" s="248"/>
      <c r="L42" s="249"/>
      <c r="M42" s="246"/>
      <c r="N42" s="250"/>
      <c r="O42" s="251"/>
      <c r="P42" s="243"/>
      <c r="Q42" s="252"/>
      <c r="R42" s="253">
        <f t="shared" si="11"/>
        <v>0</v>
      </c>
      <c r="S42" s="240">
        <f t="shared" si="12"/>
        <v>0</v>
      </c>
      <c r="T42" s="254">
        <f t="shared" si="13"/>
        <v>0</v>
      </c>
      <c r="U42" s="255">
        <f t="shared" si="14"/>
        <v>0</v>
      </c>
      <c r="V42" s="256">
        <v>10</v>
      </c>
      <c r="W42" s="257"/>
      <c r="X42" s="256"/>
      <c r="Y42" s="257"/>
      <c r="Z42" s="256"/>
      <c r="AA42" s="257"/>
      <c r="AB42" s="256"/>
      <c r="AC42" s="257"/>
      <c r="AD42" s="256"/>
      <c r="AE42" s="257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</row>
    <row r="43" spans="1:42" ht="15.6">
      <c r="A43" s="239" t="s">
        <v>114</v>
      </c>
      <c r="B43" s="240">
        <v>12</v>
      </c>
      <c r="C43" s="258">
        <v>9.2999999999999999E-2</v>
      </c>
      <c r="D43" s="241">
        <v>22</v>
      </c>
      <c r="E43" s="242"/>
      <c r="F43" s="243"/>
      <c r="G43" s="244"/>
      <c r="H43" s="245"/>
      <c r="I43" s="246"/>
      <c r="J43" s="247"/>
      <c r="K43" s="248"/>
      <c r="L43" s="249"/>
      <c r="M43" s="246"/>
      <c r="N43" s="250"/>
      <c r="O43" s="251"/>
      <c r="P43" s="243"/>
      <c r="Q43" s="252"/>
      <c r="R43" s="253">
        <f t="shared" si="11"/>
        <v>0</v>
      </c>
      <c r="S43" s="240">
        <f t="shared" si="12"/>
        <v>0</v>
      </c>
      <c r="T43" s="254">
        <f t="shared" si="13"/>
        <v>0</v>
      </c>
      <c r="U43" s="255">
        <f t="shared" si="14"/>
        <v>0</v>
      </c>
      <c r="V43" s="256"/>
      <c r="W43" s="257"/>
      <c r="X43" s="256"/>
      <c r="Y43" s="257"/>
      <c r="Z43" s="256"/>
      <c r="AA43" s="257"/>
      <c r="AB43" s="256"/>
      <c r="AC43" s="257"/>
      <c r="AD43" s="256"/>
      <c r="AE43" s="257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</row>
    <row r="44" spans="1:42" ht="15.6">
      <c r="A44" s="239" t="s">
        <v>115</v>
      </c>
      <c r="B44" s="240">
        <v>10</v>
      </c>
      <c r="C44" s="258">
        <v>0.14799999999999999</v>
      </c>
      <c r="D44" s="241">
        <v>20</v>
      </c>
      <c r="E44" s="242"/>
      <c r="F44" s="243"/>
      <c r="G44" s="244"/>
      <c r="H44" s="245"/>
      <c r="I44" s="246"/>
      <c r="J44" s="247"/>
      <c r="K44" s="248"/>
      <c r="L44" s="249"/>
      <c r="M44" s="246"/>
      <c r="N44" s="250"/>
      <c r="O44" s="251"/>
      <c r="P44" s="243"/>
      <c r="Q44" s="252"/>
      <c r="R44" s="253">
        <f t="shared" si="11"/>
        <v>0</v>
      </c>
      <c r="S44" s="240">
        <f t="shared" si="12"/>
        <v>0</v>
      </c>
      <c r="T44" s="254">
        <f t="shared" si="13"/>
        <v>0</v>
      </c>
      <c r="U44" s="255">
        <f t="shared" si="14"/>
        <v>0</v>
      </c>
      <c r="V44" s="256"/>
      <c r="W44" s="257"/>
      <c r="X44" s="256"/>
      <c r="Y44" s="257"/>
      <c r="Z44" s="256"/>
      <c r="AA44" s="257"/>
      <c r="AB44" s="256"/>
      <c r="AC44" s="257"/>
      <c r="AD44" s="256"/>
      <c r="AE44" s="257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</row>
    <row r="45" spans="1:42" ht="15.6">
      <c r="A45" s="301" t="s">
        <v>116</v>
      </c>
      <c r="B45" s="240">
        <v>6</v>
      </c>
      <c r="C45" s="258">
        <v>2.6</v>
      </c>
      <c r="D45" s="241">
        <v>69</v>
      </c>
      <c r="E45" s="242"/>
      <c r="F45" s="243"/>
      <c r="G45" s="244"/>
      <c r="H45" s="245"/>
      <c r="I45" s="246"/>
      <c r="J45" s="247"/>
      <c r="K45" s="248"/>
      <c r="L45" s="249"/>
      <c r="M45" s="246"/>
      <c r="N45" s="250"/>
      <c r="O45" s="251"/>
      <c r="P45" s="243"/>
      <c r="Q45" s="252"/>
      <c r="R45" s="253">
        <f t="shared" si="11"/>
        <v>0</v>
      </c>
      <c r="S45" s="240">
        <f t="shared" si="12"/>
        <v>0</v>
      </c>
      <c r="T45" s="254">
        <f t="shared" si="13"/>
        <v>0</v>
      </c>
      <c r="U45" s="255">
        <f t="shared" si="14"/>
        <v>0</v>
      </c>
      <c r="V45" s="256"/>
      <c r="W45" s="257">
        <v>2</v>
      </c>
      <c r="X45" s="256">
        <v>4</v>
      </c>
      <c r="Y45" s="257"/>
      <c r="Z45" s="256"/>
      <c r="AA45" s="257"/>
      <c r="AB45" s="256"/>
      <c r="AC45" s="257"/>
      <c r="AD45" s="256"/>
      <c r="AE45" s="257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</row>
    <row r="46" spans="1:42" ht="15.6">
      <c r="A46" s="301" t="s">
        <v>117</v>
      </c>
      <c r="B46" s="240">
        <v>12</v>
      </c>
      <c r="C46" s="258">
        <v>2.125</v>
      </c>
      <c r="D46" s="241">
        <v>72</v>
      </c>
      <c r="E46" s="242"/>
      <c r="F46" s="243"/>
      <c r="G46" s="244"/>
      <c r="H46" s="245"/>
      <c r="I46" s="246"/>
      <c r="J46" s="247"/>
      <c r="K46" s="248"/>
      <c r="L46" s="249"/>
      <c r="M46" s="246"/>
      <c r="N46" s="250"/>
      <c r="O46" s="251"/>
      <c r="P46" s="243"/>
      <c r="Q46" s="252"/>
      <c r="R46" s="253">
        <f t="shared" si="11"/>
        <v>0</v>
      </c>
      <c r="S46" s="240">
        <f t="shared" si="12"/>
        <v>0</v>
      </c>
      <c r="T46" s="254">
        <f t="shared" si="13"/>
        <v>0</v>
      </c>
      <c r="U46" s="255">
        <f t="shared" si="14"/>
        <v>0</v>
      </c>
      <c r="V46" s="256">
        <v>6</v>
      </c>
      <c r="W46" s="257">
        <v>6</v>
      </c>
      <c r="X46" s="256"/>
      <c r="Y46" s="257"/>
      <c r="Z46" s="256"/>
      <c r="AA46" s="257"/>
      <c r="AB46" s="256"/>
      <c r="AC46" s="257"/>
      <c r="AD46" s="256"/>
      <c r="AE46" s="257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</row>
    <row r="47" spans="1:42" ht="15.6">
      <c r="A47" s="301" t="s">
        <v>118</v>
      </c>
      <c r="B47" s="240">
        <v>4</v>
      </c>
      <c r="C47" s="258">
        <v>4.2779999999999996</v>
      </c>
      <c r="D47" s="241">
        <v>99</v>
      </c>
      <c r="E47" s="242"/>
      <c r="F47" s="243"/>
      <c r="G47" s="244"/>
      <c r="H47" s="245"/>
      <c r="I47" s="246"/>
      <c r="J47" s="247"/>
      <c r="K47" s="248"/>
      <c r="L47" s="249"/>
      <c r="M47" s="246"/>
      <c r="N47" s="250"/>
      <c r="O47" s="251"/>
      <c r="P47" s="243"/>
      <c r="Q47" s="252"/>
      <c r="R47" s="253">
        <f t="shared" si="11"/>
        <v>0</v>
      </c>
      <c r="S47" s="240">
        <f t="shared" si="12"/>
        <v>0</v>
      </c>
      <c r="T47" s="254">
        <f t="shared" si="13"/>
        <v>0</v>
      </c>
      <c r="U47" s="255">
        <f t="shared" si="14"/>
        <v>0</v>
      </c>
      <c r="V47" s="256"/>
      <c r="W47" s="257"/>
      <c r="X47" s="256"/>
      <c r="Y47" s="257"/>
      <c r="Z47" s="256">
        <v>3</v>
      </c>
      <c r="AA47" s="257">
        <v>1</v>
      </c>
      <c r="AB47" s="256"/>
      <c r="AC47" s="257"/>
      <c r="AD47" s="256"/>
      <c r="AE47" s="257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</row>
    <row r="48" spans="1:42" ht="15.6">
      <c r="A48" s="301" t="s">
        <v>119</v>
      </c>
      <c r="B48" s="240">
        <v>7</v>
      </c>
      <c r="C48" s="258">
        <v>3.37</v>
      </c>
      <c r="D48" s="350">
        <v>87</v>
      </c>
      <c r="E48" s="242"/>
      <c r="F48" s="243"/>
      <c r="G48" s="244"/>
      <c r="H48" s="245"/>
      <c r="I48" s="246"/>
      <c r="J48" s="247"/>
      <c r="K48" s="248"/>
      <c r="L48" s="249"/>
      <c r="M48" s="246"/>
      <c r="N48" s="250"/>
      <c r="O48" s="251"/>
      <c r="P48" s="243"/>
      <c r="Q48" s="252"/>
      <c r="R48" s="253">
        <f t="shared" si="11"/>
        <v>0</v>
      </c>
      <c r="S48" s="240">
        <f t="shared" si="12"/>
        <v>0</v>
      </c>
      <c r="T48" s="254">
        <f t="shared" si="13"/>
        <v>0</v>
      </c>
      <c r="U48" s="255">
        <f t="shared" si="14"/>
        <v>0</v>
      </c>
      <c r="V48" s="256"/>
      <c r="W48" s="257"/>
      <c r="X48" s="256"/>
      <c r="Y48" s="257">
        <v>2</v>
      </c>
      <c r="Z48" s="256">
        <v>4</v>
      </c>
      <c r="AA48" s="257">
        <v>1</v>
      </c>
      <c r="AB48" s="256"/>
      <c r="AC48" s="257"/>
      <c r="AD48" s="256"/>
      <c r="AE48" s="257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</row>
    <row r="49" spans="1:42" ht="15.6">
      <c r="A49" s="239" t="s">
        <v>120</v>
      </c>
      <c r="B49" s="240">
        <v>8</v>
      </c>
      <c r="C49" s="258">
        <v>2.839</v>
      </c>
      <c r="D49" s="241">
        <v>79</v>
      </c>
      <c r="E49" s="242"/>
      <c r="F49" s="243"/>
      <c r="G49" s="244"/>
      <c r="H49" s="245"/>
      <c r="I49" s="246"/>
      <c r="J49" s="247"/>
      <c r="K49" s="248"/>
      <c r="L49" s="249"/>
      <c r="M49" s="246"/>
      <c r="N49" s="250"/>
      <c r="O49" s="251"/>
      <c r="P49" s="243"/>
      <c r="Q49" s="252"/>
      <c r="R49" s="253">
        <f t="shared" si="11"/>
        <v>0</v>
      </c>
      <c r="S49" s="240">
        <f t="shared" si="12"/>
        <v>0</v>
      </c>
      <c r="T49" s="254">
        <f t="shared" si="13"/>
        <v>0</v>
      </c>
      <c r="U49" s="255">
        <f t="shared" si="14"/>
        <v>0</v>
      </c>
      <c r="V49" s="256"/>
      <c r="W49" s="257">
        <v>1</v>
      </c>
      <c r="X49" s="256"/>
      <c r="Y49" s="257">
        <v>2</v>
      </c>
      <c r="Z49" s="256">
        <v>5</v>
      </c>
      <c r="AA49" s="257"/>
      <c r="AB49" s="256"/>
      <c r="AC49" s="257"/>
      <c r="AD49" s="256"/>
      <c r="AE49" s="257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</row>
    <row r="50" spans="1:42" ht="15.6">
      <c r="A50" s="239" t="s">
        <v>121</v>
      </c>
      <c r="B50" s="240">
        <v>9</v>
      </c>
      <c r="C50" s="258">
        <v>2.242</v>
      </c>
      <c r="D50" s="241">
        <v>68</v>
      </c>
      <c r="E50" s="242"/>
      <c r="F50" s="243"/>
      <c r="G50" s="244"/>
      <c r="H50" s="245"/>
      <c r="I50" s="246"/>
      <c r="J50" s="247"/>
      <c r="K50" s="248"/>
      <c r="L50" s="249"/>
      <c r="M50" s="246"/>
      <c r="N50" s="250"/>
      <c r="O50" s="251"/>
      <c r="P50" s="243"/>
      <c r="Q50" s="252"/>
      <c r="R50" s="253">
        <f t="shared" si="11"/>
        <v>0</v>
      </c>
      <c r="S50" s="240">
        <f t="shared" si="12"/>
        <v>0</v>
      </c>
      <c r="T50" s="254">
        <f t="shared" si="13"/>
        <v>0</v>
      </c>
      <c r="U50" s="255">
        <f t="shared" si="14"/>
        <v>0</v>
      </c>
      <c r="V50" s="256"/>
      <c r="W50" s="257">
        <v>1</v>
      </c>
      <c r="X50" s="256">
        <v>4</v>
      </c>
      <c r="Y50" s="257">
        <v>4</v>
      </c>
      <c r="Z50" s="256"/>
      <c r="AA50" s="257"/>
      <c r="AB50" s="256"/>
      <c r="AC50" s="257"/>
      <c r="AD50" s="256"/>
      <c r="AE50" s="257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</row>
    <row r="51" spans="1:42" ht="15.6">
      <c r="A51" s="306" t="s">
        <v>122</v>
      </c>
      <c r="B51" s="260">
        <v>12</v>
      </c>
      <c r="C51" s="321">
        <v>2.4430000000000001</v>
      </c>
      <c r="D51" s="261">
        <v>79</v>
      </c>
      <c r="E51" s="262"/>
      <c r="F51" s="263"/>
      <c r="G51" s="264"/>
      <c r="H51" s="265"/>
      <c r="I51" s="266"/>
      <c r="J51" s="267"/>
      <c r="K51" s="268"/>
      <c r="L51" s="269"/>
      <c r="M51" s="266"/>
      <c r="N51" s="270"/>
      <c r="O51" s="271"/>
      <c r="P51" s="263"/>
      <c r="Q51" s="272"/>
      <c r="R51" s="273">
        <f t="shared" si="11"/>
        <v>0</v>
      </c>
      <c r="S51" s="260">
        <f t="shared" si="12"/>
        <v>0</v>
      </c>
      <c r="T51" s="274">
        <f t="shared" si="13"/>
        <v>0</v>
      </c>
      <c r="U51" s="275">
        <f t="shared" si="14"/>
        <v>0</v>
      </c>
      <c r="V51" s="256"/>
      <c r="W51" s="257">
        <v>6</v>
      </c>
      <c r="X51" s="256">
        <v>6</v>
      </c>
      <c r="Y51" s="257"/>
      <c r="Z51" s="256"/>
      <c r="AA51" s="257"/>
      <c r="AB51" s="256"/>
      <c r="AC51" s="257"/>
      <c r="AD51" s="256"/>
      <c r="AE51" s="257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</row>
    <row r="52" spans="1:42" ht="15.6">
      <c r="A52" s="239" t="s">
        <v>123</v>
      </c>
      <c r="B52" s="240">
        <v>7</v>
      </c>
      <c r="C52" s="258">
        <v>5.165</v>
      </c>
      <c r="D52" s="241">
        <v>129</v>
      </c>
      <c r="E52" s="242"/>
      <c r="F52" s="243"/>
      <c r="G52" s="244"/>
      <c r="H52" s="245"/>
      <c r="I52" s="246"/>
      <c r="J52" s="247"/>
      <c r="K52" s="248"/>
      <c r="L52" s="249"/>
      <c r="M52" s="246"/>
      <c r="N52" s="250"/>
      <c r="O52" s="251"/>
      <c r="P52" s="243"/>
      <c r="Q52" s="252"/>
      <c r="R52" s="253">
        <f t="shared" si="11"/>
        <v>0</v>
      </c>
      <c r="S52" s="240">
        <f t="shared" si="12"/>
        <v>0</v>
      </c>
      <c r="T52" s="254">
        <f t="shared" si="13"/>
        <v>0</v>
      </c>
      <c r="U52" s="255">
        <f t="shared" si="14"/>
        <v>0</v>
      </c>
      <c r="V52" s="256"/>
      <c r="W52" s="257"/>
      <c r="X52" s="256">
        <v>1</v>
      </c>
      <c r="Y52" s="257">
        <v>2</v>
      </c>
      <c r="Z52" s="256">
        <v>2</v>
      </c>
      <c r="AA52" s="257">
        <v>2</v>
      </c>
      <c r="AB52" s="256"/>
      <c r="AC52" s="257"/>
      <c r="AD52" s="256"/>
      <c r="AE52" s="257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</row>
    <row r="53" spans="1:42" ht="15.6">
      <c r="A53" s="351" t="s">
        <v>124</v>
      </c>
      <c r="B53" s="352">
        <v>58</v>
      </c>
      <c r="C53" s="353">
        <f>C40+C42+C45+C46+C47+C48+C49+C52</f>
        <v>25.33</v>
      </c>
      <c r="D53" s="354">
        <f>D40+D42+D45+D46+D47+D48+D49+D52</f>
        <v>670</v>
      </c>
      <c r="E53" s="242"/>
      <c r="F53" s="243"/>
      <c r="G53" s="244"/>
      <c r="H53" s="245"/>
      <c r="I53" s="246"/>
      <c r="J53" s="247"/>
      <c r="K53" s="248"/>
      <c r="L53" s="249"/>
      <c r="M53" s="246"/>
      <c r="N53" s="250"/>
      <c r="O53" s="251"/>
      <c r="P53" s="243"/>
      <c r="Q53" s="252"/>
      <c r="R53" s="253">
        <f t="shared" si="11"/>
        <v>0</v>
      </c>
      <c r="S53" s="240">
        <f t="shared" si="12"/>
        <v>0</v>
      </c>
      <c r="T53" s="254">
        <f t="shared" si="13"/>
        <v>0</v>
      </c>
      <c r="U53" s="255">
        <f t="shared" si="14"/>
        <v>0</v>
      </c>
      <c r="V53" s="256">
        <f t="shared" ref="V53:AE53" si="15">V42+V46+V45+V52+V47+V40+V48+V49</f>
        <v>16</v>
      </c>
      <c r="W53" s="257">
        <f t="shared" si="15"/>
        <v>9</v>
      </c>
      <c r="X53" s="256">
        <f t="shared" si="15"/>
        <v>5</v>
      </c>
      <c r="Y53" s="257">
        <f t="shared" si="15"/>
        <v>6</v>
      </c>
      <c r="Z53" s="256">
        <f t="shared" si="15"/>
        <v>14</v>
      </c>
      <c r="AA53" s="257">
        <f t="shared" si="15"/>
        <v>8</v>
      </c>
      <c r="AB53" s="256">
        <f t="shared" si="15"/>
        <v>0</v>
      </c>
      <c r="AC53" s="257">
        <f t="shared" si="15"/>
        <v>0</v>
      </c>
      <c r="AD53" s="256">
        <f t="shared" si="15"/>
        <v>0</v>
      </c>
      <c r="AE53" s="257">
        <f t="shared" si="15"/>
        <v>0</v>
      </c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</row>
    <row r="54" spans="1:42" ht="15.6">
      <c r="A54" s="276" t="s">
        <v>125</v>
      </c>
      <c r="B54" s="277">
        <f>SUM(B40:B52)</f>
        <v>105</v>
      </c>
      <c r="C54" s="277">
        <f>SUM(C40:C52)</f>
        <v>32.72</v>
      </c>
      <c r="D54" s="355">
        <f>SUM(D40:D52)</f>
        <v>958</v>
      </c>
      <c r="E54" s="280"/>
      <c r="F54" s="281"/>
      <c r="G54" s="282"/>
      <c r="H54" s="283"/>
      <c r="I54" s="284"/>
      <c r="J54" s="285"/>
      <c r="K54" s="286"/>
      <c r="L54" s="287"/>
      <c r="M54" s="284"/>
      <c r="N54" s="288"/>
      <c r="O54" s="289"/>
      <c r="P54" s="281"/>
      <c r="Q54" s="290"/>
      <c r="R54" s="291">
        <f t="shared" si="11"/>
        <v>0</v>
      </c>
      <c r="S54" s="292">
        <f t="shared" si="12"/>
        <v>0</v>
      </c>
      <c r="T54" s="293">
        <f t="shared" si="13"/>
        <v>0</v>
      </c>
      <c r="U54" s="294">
        <f t="shared" si="14"/>
        <v>0</v>
      </c>
      <c r="V54" s="256">
        <f t="shared" ref="V54:AE54" si="16">SUM(V40:V53)</f>
        <v>32</v>
      </c>
      <c r="W54" s="257">
        <f t="shared" si="16"/>
        <v>25</v>
      </c>
      <c r="X54" s="256">
        <f t="shared" si="16"/>
        <v>20</v>
      </c>
      <c r="Y54" s="257">
        <f t="shared" si="16"/>
        <v>16</v>
      </c>
      <c r="Z54" s="256">
        <f t="shared" si="16"/>
        <v>28</v>
      </c>
      <c r="AA54" s="257">
        <f t="shared" si="16"/>
        <v>17</v>
      </c>
      <c r="AB54" s="256">
        <f t="shared" si="16"/>
        <v>2</v>
      </c>
      <c r="AC54" s="257">
        <f t="shared" si="16"/>
        <v>1</v>
      </c>
      <c r="AD54" s="256">
        <f t="shared" si="16"/>
        <v>0</v>
      </c>
      <c r="AE54" s="257">
        <f t="shared" si="16"/>
        <v>0</v>
      </c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</row>
    <row r="55" spans="1:42" ht="15.6">
      <c r="A55" s="230" t="s">
        <v>126</v>
      </c>
      <c r="B55" s="231"/>
      <c r="C55" s="232"/>
      <c r="D55" s="233"/>
      <c r="E55" s="234"/>
      <c r="F55" s="234"/>
      <c r="G55" s="234"/>
      <c r="H55" s="234"/>
      <c r="I55" s="234"/>
      <c r="J55" s="234"/>
      <c r="K55" s="234"/>
      <c r="L55" s="235"/>
      <c r="M55" s="234"/>
      <c r="N55" s="234"/>
      <c r="O55" s="234"/>
      <c r="P55" s="234"/>
      <c r="Q55" s="234"/>
      <c r="R55" s="236"/>
      <c r="S55" s="232"/>
      <c r="T55" s="237"/>
      <c r="U55" s="232"/>
      <c r="V55" s="349"/>
      <c r="W55" s="349"/>
      <c r="X55" s="349"/>
      <c r="Y55" s="349"/>
      <c r="Z55" s="349"/>
      <c r="AA55" s="349"/>
      <c r="AB55" s="349"/>
      <c r="AC55" s="349"/>
      <c r="AD55" s="349"/>
      <c r="AE55" s="34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</row>
    <row r="56" spans="1:42" ht="15.6">
      <c r="A56" s="239" t="s">
        <v>127</v>
      </c>
      <c r="B56" s="240">
        <v>3</v>
      </c>
      <c r="C56" s="258">
        <v>2.5249999999999999</v>
      </c>
      <c r="D56" s="241">
        <v>93</v>
      </c>
      <c r="E56" s="242"/>
      <c r="F56" s="243"/>
      <c r="G56" s="244"/>
      <c r="H56" s="245"/>
      <c r="I56" s="246"/>
      <c r="J56" s="247"/>
      <c r="K56" s="248"/>
      <c r="L56" s="249"/>
      <c r="M56" s="246"/>
      <c r="N56" s="250"/>
      <c r="O56" s="251"/>
      <c r="P56" s="243"/>
      <c r="Q56" s="252"/>
      <c r="R56" s="253">
        <f t="shared" ref="R56:R67" si="17">SUM(E56:Q56)</f>
        <v>0</v>
      </c>
      <c r="S56" s="240">
        <f t="shared" ref="S56:S67" si="18">R56*B56</f>
        <v>0</v>
      </c>
      <c r="T56" s="254">
        <f t="shared" ref="T56:T67" si="19">C56*R56</f>
        <v>0</v>
      </c>
      <c r="U56" s="255">
        <f t="shared" ref="U56:U67" si="20">R56*D56</f>
        <v>0</v>
      </c>
      <c r="V56" s="256"/>
      <c r="W56" s="257"/>
      <c r="X56" s="256"/>
      <c r="Y56" s="257"/>
      <c r="Z56" s="256">
        <v>1</v>
      </c>
      <c r="AA56" s="257">
        <v>2</v>
      </c>
      <c r="AB56" s="256"/>
      <c r="AC56" s="257"/>
      <c r="AD56" s="256"/>
      <c r="AE56" s="257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</row>
    <row r="57" spans="1:42" ht="15.6">
      <c r="A57" s="239" t="s">
        <v>128</v>
      </c>
      <c r="B57" s="240">
        <v>7</v>
      </c>
      <c r="C57" s="258">
        <v>2.34</v>
      </c>
      <c r="D57" s="241">
        <v>66</v>
      </c>
      <c r="E57" s="242"/>
      <c r="F57" s="243"/>
      <c r="G57" s="244"/>
      <c r="H57" s="245"/>
      <c r="I57" s="246"/>
      <c r="J57" s="247"/>
      <c r="K57" s="248"/>
      <c r="L57" s="249"/>
      <c r="M57" s="246"/>
      <c r="N57" s="250"/>
      <c r="O57" s="251"/>
      <c r="P57" s="243"/>
      <c r="Q57" s="252"/>
      <c r="R57" s="253">
        <f t="shared" si="17"/>
        <v>0</v>
      </c>
      <c r="S57" s="240">
        <f t="shared" si="18"/>
        <v>0</v>
      </c>
      <c r="T57" s="254">
        <f t="shared" si="19"/>
        <v>0</v>
      </c>
      <c r="U57" s="255">
        <f t="shared" si="20"/>
        <v>0</v>
      </c>
      <c r="V57" s="256">
        <v>1</v>
      </c>
      <c r="W57" s="257">
        <v>1</v>
      </c>
      <c r="X57" s="256">
        <v>2</v>
      </c>
      <c r="Y57" s="257">
        <v>3</v>
      </c>
      <c r="Z57" s="256"/>
      <c r="AA57" s="257"/>
      <c r="AB57" s="256"/>
      <c r="AC57" s="257"/>
      <c r="AD57" s="256"/>
      <c r="AE57" s="257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</row>
    <row r="58" spans="1:42" ht="15.6">
      <c r="A58" s="239" t="s">
        <v>129</v>
      </c>
      <c r="B58" s="240">
        <v>3</v>
      </c>
      <c r="C58" s="258">
        <v>1.6970000000000001</v>
      </c>
      <c r="D58" s="241">
        <v>71</v>
      </c>
      <c r="E58" s="242"/>
      <c r="F58" s="243"/>
      <c r="G58" s="244"/>
      <c r="H58" s="245"/>
      <c r="I58" s="246"/>
      <c r="J58" s="247"/>
      <c r="K58" s="248"/>
      <c r="L58" s="249"/>
      <c r="M58" s="246"/>
      <c r="N58" s="250"/>
      <c r="O58" s="251"/>
      <c r="P58" s="243"/>
      <c r="Q58" s="252"/>
      <c r="R58" s="253">
        <f t="shared" si="17"/>
        <v>0</v>
      </c>
      <c r="S58" s="240">
        <f t="shared" si="18"/>
        <v>0</v>
      </c>
      <c r="T58" s="254">
        <f t="shared" si="19"/>
        <v>0</v>
      </c>
      <c r="U58" s="255">
        <f t="shared" si="20"/>
        <v>0</v>
      </c>
      <c r="V58" s="256"/>
      <c r="W58" s="257"/>
      <c r="X58" s="256">
        <v>1</v>
      </c>
      <c r="Y58" s="257">
        <v>1</v>
      </c>
      <c r="Z58" s="256">
        <v>1</v>
      </c>
      <c r="AA58" s="257"/>
      <c r="AB58" s="256"/>
      <c r="AC58" s="257"/>
      <c r="AD58" s="256"/>
      <c r="AE58" s="257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</row>
    <row r="59" spans="1:42" ht="15.6">
      <c r="A59" s="239" t="s">
        <v>130</v>
      </c>
      <c r="B59" s="240">
        <v>10</v>
      </c>
      <c r="C59" s="258">
        <v>1.5840000000000001</v>
      </c>
      <c r="D59" s="241">
        <v>57</v>
      </c>
      <c r="E59" s="242"/>
      <c r="F59" s="243" t="s">
        <v>58</v>
      </c>
      <c r="G59" s="244"/>
      <c r="H59" s="245"/>
      <c r="I59" s="246"/>
      <c r="J59" s="247"/>
      <c r="K59" s="248"/>
      <c r="L59" s="249"/>
      <c r="M59" s="246"/>
      <c r="N59" s="250"/>
      <c r="O59" s="251"/>
      <c r="P59" s="243"/>
      <c r="Q59" s="252"/>
      <c r="R59" s="253">
        <f t="shared" si="17"/>
        <v>0</v>
      </c>
      <c r="S59" s="240">
        <f t="shared" si="18"/>
        <v>0</v>
      </c>
      <c r="T59" s="254">
        <f t="shared" si="19"/>
        <v>0</v>
      </c>
      <c r="U59" s="255">
        <f t="shared" si="20"/>
        <v>0</v>
      </c>
      <c r="V59" s="256">
        <v>3</v>
      </c>
      <c r="W59" s="257">
        <v>7</v>
      </c>
      <c r="X59" s="256"/>
      <c r="Y59" s="257"/>
      <c r="Z59" s="256"/>
      <c r="AA59" s="257"/>
      <c r="AB59" s="256"/>
      <c r="AC59" s="257"/>
      <c r="AD59" s="256"/>
      <c r="AE59" s="257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</row>
    <row r="60" spans="1:42" ht="15.6">
      <c r="A60" s="239" t="s">
        <v>131</v>
      </c>
      <c r="B60" s="240">
        <v>10</v>
      </c>
      <c r="C60" s="258">
        <v>0.10199999999999999</v>
      </c>
      <c r="D60" s="241">
        <v>19</v>
      </c>
      <c r="E60" s="242"/>
      <c r="F60" s="243" t="s">
        <v>58</v>
      </c>
      <c r="G60" s="244"/>
      <c r="H60" s="245"/>
      <c r="I60" s="246"/>
      <c r="J60" s="247"/>
      <c r="K60" s="248"/>
      <c r="L60" s="249"/>
      <c r="M60" s="246"/>
      <c r="N60" s="250"/>
      <c r="O60" s="251"/>
      <c r="P60" s="243"/>
      <c r="Q60" s="252"/>
      <c r="R60" s="253">
        <f t="shared" si="17"/>
        <v>0</v>
      </c>
      <c r="S60" s="240">
        <f t="shared" si="18"/>
        <v>0</v>
      </c>
      <c r="T60" s="254">
        <f t="shared" si="19"/>
        <v>0</v>
      </c>
      <c r="U60" s="255">
        <f t="shared" si="20"/>
        <v>0</v>
      </c>
      <c r="V60" s="256"/>
      <c r="W60" s="257"/>
      <c r="X60" s="256"/>
      <c r="Y60" s="257"/>
      <c r="Z60" s="256"/>
      <c r="AA60" s="257"/>
      <c r="AB60" s="256"/>
      <c r="AC60" s="257"/>
      <c r="AD60" s="256"/>
      <c r="AE60" s="257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</row>
    <row r="61" spans="1:42" ht="15.6">
      <c r="A61" s="239" t="s">
        <v>132</v>
      </c>
      <c r="B61" s="240">
        <v>5</v>
      </c>
      <c r="C61" s="258">
        <v>2.6509999999999998</v>
      </c>
      <c r="D61" s="241">
        <v>114</v>
      </c>
      <c r="E61" s="242"/>
      <c r="F61" s="243" t="s">
        <v>58</v>
      </c>
      <c r="G61" s="244"/>
      <c r="H61" s="245"/>
      <c r="I61" s="246"/>
      <c r="J61" s="247"/>
      <c r="K61" s="248"/>
      <c r="L61" s="249"/>
      <c r="M61" s="246"/>
      <c r="N61" s="250"/>
      <c r="O61" s="251"/>
      <c r="P61" s="243"/>
      <c r="Q61" s="252"/>
      <c r="R61" s="253">
        <f t="shared" si="17"/>
        <v>0</v>
      </c>
      <c r="S61" s="240">
        <f t="shared" si="18"/>
        <v>0</v>
      </c>
      <c r="T61" s="254">
        <f t="shared" si="19"/>
        <v>0</v>
      </c>
      <c r="U61" s="255">
        <f t="shared" si="20"/>
        <v>0</v>
      </c>
      <c r="V61" s="256"/>
      <c r="W61" s="257"/>
      <c r="X61" s="256"/>
      <c r="Y61" s="257"/>
      <c r="Z61" s="256">
        <v>1</v>
      </c>
      <c r="AA61" s="257">
        <v>1</v>
      </c>
      <c r="AB61" s="256">
        <v>3</v>
      </c>
      <c r="AC61" s="257"/>
      <c r="AD61" s="256"/>
      <c r="AE61" s="257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</row>
    <row r="62" spans="1:42" ht="15.6">
      <c r="A62" s="259" t="s">
        <v>133</v>
      </c>
      <c r="B62" s="260">
        <v>1</v>
      </c>
      <c r="C62" s="321">
        <v>2.141</v>
      </c>
      <c r="D62" s="261">
        <v>64</v>
      </c>
      <c r="E62" s="262"/>
      <c r="F62" s="263" t="s">
        <v>58</v>
      </c>
      <c r="G62" s="264"/>
      <c r="H62" s="265"/>
      <c r="I62" s="266"/>
      <c r="J62" s="267"/>
      <c r="K62" s="268"/>
      <c r="L62" s="269"/>
      <c r="M62" s="266"/>
      <c r="N62" s="270"/>
      <c r="O62" s="271"/>
      <c r="P62" s="263"/>
      <c r="Q62" s="272"/>
      <c r="R62" s="273">
        <f t="shared" si="17"/>
        <v>0</v>
      </c>
      <c r="S62" s="260">
        <f t="shared" si="18"/>
        <v>0</v>
      </c>
      <c r="T62" s="274">
        <f t="shared" si="19"/>
        <v>0</v>
      </c>
      <c r="U62" s="275">
        <f t="shared" si="20"/>
        <v>0</v>
      </c>
      <c r="V62" s="256"/>
      <c r="W62" s="257"/>
      <c r="X62" s="256"/>
      <c r="Y62" s="257"/>
      <c r="Z62" s="256"/>
      <c r="AA62" s="257"/>
      <c r="AB62" s="256"/>
      <c r="AC62" s="257">
        <v>1</v>
      </c>
      <c r="AD62" s="256"/>
      <c r="AE62" s="257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</row>
    <row r="63" spans="1:42" ht="15.6">
      <c r="A63" s="239" t="s">
        <v>134</v>
      </c>
      <c r="B63" s="240">
        <v>5</v>
      </c>
      <c r="C63" s="258">
        <v>1.1100000000000001</v>
      </c>
      <c r="D63" s="350">
        <v>32</v>
      </c>
      <c r="E63" s="242"/>
      <c r="F63" s="243" t="s">
        <v>58</v>
      </c>
      <c r="G63" s="244"/>
      <c r="H63" s="245"/>
      <c r="I63" s="246"/>
      <c r="J63" s="247"/>
      <c r="K63" s="248"/>
      <c r="L63" s="249"/>
      <c r="M63" s="246"/>
      <c r="N63" s="250"/>
      <c r="O63" s="251"/>
      <c r="P63" s="243"/>
      <c r="Q63" s="252"/>
      <c r="R63" s="253">
        <f t="shared" si="17"/>
        <v>0</v>
      </c>
      <c r="S63" s="240">
        <f t="shared" si="18"/>
        <v>0</v>
      </c>
      <c r="T63" s="254">
        <f t="shared" si="19"/>
        <v>0</v>
      </c>
      <c r="U63" s="255">
        <f t="shared" si="20"/>
        <v>0</v>
      </c>
      <c r="V63" s="256"/>
      <c r="W63" s="257"/>
      <c r="X63" s="256"/>
      <c r="Y63" s="257"/>
      <c r="Z63" s="256"/>
      <c r="AA63" s="257"/>
      <c r="AB63" s="256"/>
      <c r="AC63" s="257"/>
      <c r="AD63" s="256"/>
      <c r="AE63" s="257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</row>
    <row r="64" spans="1:42" ht="15.6">
      <c r="A64" s="239" t="s">
        <v>135</v>
      </c>
      <c r="B64" s="240">
        <v>1</v>
      </c>
      <c r="C64" s="258">
        <v>1.776</v>
      </c>
      <c r="D64" s="241">
        <v>55</v>
      </c>
      <c r="E64" s="242"/>
      <c r="F64" s="243" t="s">
        <v>58</v>
      </c>
      <c r="G64" s="244"/>
      <c r="H64" s="245"/>
      <c r="I64" s="246"/>
      <c r="J64" s="247"/>
      <c r="K64" s="248"/>
      <c r="L64" s="249"/>
      <c r="M64" s="246"/>
      <c r="N64" s="250"/>
      <c r="O64" s="251"/>
      <c r="P64" s="243"/>
      <c r="Q64" s="252"/>
      <c r="R64" s="253">
        <f t="shared" si="17"/>
        <v>0</v>
      </c>
      <c r="S64" s="240">
        <f t="shared" si="18"/>
        <v>0</v>
      </c>
      <c r="T64" s="254">
        <f t="shared" si="19"/>
        <v>0</v>
      </c>
      <c r="U64" s="255">
        <f t="shared" si="20"/>
        <v>0</v>
      </c>
      <c r="V64" s="256"/>
      <c r="W64" s="257"/>
      <c r="X64" s="256"/>
      <c r="Y64" s="257"/>
      <c r="Z64" s="256"/>
      <c r="AA64" s="257">
        <v>1</v>
      </c>
      <c r="AB64" s="256"/>
      <c r="AC64" s="257"/>
      <c r="AD64" s="256"/>
      <c r="AE64" s="257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</row>
    <row r="65" spans="1:42" ht="15.6">
      <c r="A65" s="239" t="s">
        <v>136</v>
      </c>
      <c r="B65" s="240">
        <v>1</v>
      </c>
      <c r="C65" s="258">
        <v>1.1000000000000001</v>
      </c>
      <c r="D65" s="241">
        <v>37</v>
      </c>
      <c r="E65" s="242"/>
      <c r="F65" s="243" t="s">
        <v>58</v>
      </c>
      <c r="G65" s="244"/>
      <c r="H65" s="245"/>
      <c r="I65" s="246"/>
      <c r="J65" s="247"/>
      <c r="K65" s="248"/>
      <c r="L65" s="249"/>
      <c r="M65" s="246"/>
      <c r="N65" s="250"/>
      <c r="O65" s="251"/>
      <c r="P65" s="243"/>
      <c r="Q65" s="252"/>
      <c r="R65" s="253">
        <f t="shared" si="17"/>
        <v>0</v>
      </c>
      <c r="S65" s="240">
        <f t="shared" si="18"/>
        <v>0</v>
      </c>
      <c r="T65" s="254">
        <f t="shared" si="19"/>
        <v>0</v>
      </c>
      <c r="U65" s="255">
        <f t="shared" si="20"/>
        <v>0</v>
      </c>
      <c r="V65" s="256"/>
      <c r="W65" s="257"/>
      <c r="X65" s="256"/>
      <c r="Y65" s="257"/>
      <c r="Z65" s="256"/>
      <c r="AA65" s="257">
        <v>1</v>
      </c>
      <c r="AB65" s="256"/>
      <c r="AC65" s="257"/>
      <c r="AD65" s="256"/>
      <c r="AE65" s="257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</row>
    <row r="66" spans="1:42" ht="15.6">
      <c r="A66" s="239" t="s">
        <v>137</v>
      </c>
      <c r="B66" s="240">
        <v>6</v>
      </c>
      <c r="C66" s="258">
        <v>0.66600000000000004</v>
      </c>
      <c r="D66" s="241">
        <v>25</v>
      </c>
      <c r="E66" s="242"/>
      <c r="F66" s="243" t="s">
        <v>58</v>
      </c>
      <c r="G66" s="244"/>
      <c r="H66" s="245"/>
      <c r="I66" s="246"/>
      <c r="J66" s="247"/>
      <c r="K66" s="248"/>
      <c r="L66" s="249"/>
      <c r="M66" s="246"/>
      <c r="N66" s="250"/>
      <c r="O66" s="251"/>
      <c r="P66" s="243"/>
      <c r="Q66" s="252"/>
      <c r="R66" s="253">
        <f t="shared" si="17"/>
        <v>0</v>
      </c>
      <c r="S66" s="240">
        <f t="shared" si="18"/>
        <v>0</v>
      </c>
      <c r="T66" s="254">
        <f t="shared" si="19"/>
        <v>0</v>
      </c>
      <c r="U66" s="255">
        <f t="shared" si="20"/>
        <v>0</v>
      </c>
      <c r="V66" s="256"/>
      <c r="W66" s="257"/>
      <c r="X66" s="256"/>
      <c r="Y66" s="257"/>
      <c r="Z66" s="256"/>
      <c r="AA66" s="257"/>
      <c r="AB66" s="256"/>
      <c r="AC66" s="257"/>
      <c r="AD66" s="256"/>
      <c r="AE66" s="257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</row>
    <row r="67" spans="1:42" ht="15.6">
      <c r="A67" s="276" t="s">
        <v>138</v>
      </c>
      <c r="B67" s="277">
        <f>SUM(B56:B66)</f>
        <v>52</v>
      </c>
      <c r="C67" s="278">
        <f>SUM(C56:C66)</f>
        <v>17.692</v>
      </c>
      <c r="D67" s="279">
        <v>633</v>
      </c>
      <c r="E67" s="280"/>
      <c r="F67" s="281"/>
      <c r="G67" s="282"/>
      <c r="H67" s="283"/>
      <c r="I67" s="284"/>
      <c r="J67" s="285"/>
      <c r="K67" s="286"/>
      <c r="L67" s="287"/>
      <c r="M67" s="284"/>
      <c r="N67" s="288"/>
      <c r="O67" s="289"/>
      <c r="P67" s="281"/>
      <c r="Q67" s="290"/>
      <c r="R67" s="291">
        <f t="shared" si="17"/>
        <v>0</v>
      </c>
      <c r="S67" s="292">
        <f t="shared" si="18"/>
        <v>0</v>
      </c>
      <c r="T67" s="293">
        <f t="shared" si="19"/>
        <v>0</v>
      </c>
      <c r="U67" s="294">
        <f t="shared" si="20"/>
        <v>0</v>
      </c>
      <c r="V67" s="256">
        <f t="shared" ref="V67:AE67" si="21">SUM(V56:V66)</f>
        <v>4</v>
      </c>
      <c r="W67" s="257">
        <f t="shared" si="21"/>
        <v>8</v>
      </c>
      <c r="X67" s="256">
        <f t="shared" si="21"/>
        <v>3</v>
      </c>
      <c r="Y67" s="257">
        <f t="shared" si="21"/>
        <v>4</v>
      </c>
      <c r="Z67" s="256">
        <f t="shared" si="21"/>
        <v>3</v>
      </c>
      <c r="AA67" s="257">
        <f t="shared" si="21"/>
        <v>5</v>
      </c>
      <c r="AB67" s="256">
        <f t="shared" si="21"/>
        <v>3</v>
      </c>
      <c r="AC67" s="257">
        <f t="shared" si="21"/>
        <v>1</v>
      </c>
      <c r="AD67" s="256">
        <f t="shared" si="21"/>
        <v>0</v>
      </c>
      <c r="AE67" s="257">
        <f t="shared" si="21"/>
        <v>0</v>
      </c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</row>
    <row r="68" spans="1:42" ht="13.8">
      <c r="A68" s="230" t="s">
        <v>139</v>
      </c>
      <c r="B68" s="295"/>
      <c r="C68" s="295"/>
      <c r="D68" s="233"/>
      <c r="E68" s="343"/>
      <c r="F68" s="343"/>
      <c r="G68" s="343"/>
      <c r="H68" s="343"/>
      <c r="I68" s="343"/>
      <c r="J68" s="343"/>
      <c r="K68" s="343"/>
      <c r="L68" s="344"/>
      <c r="M68" s="343"/>
      <c r="N68" s="343"/>
      <c r="O68" s="343"/>
      <c r="P68" s="343"/>
      <c r="Q68" s="343"/>
      <c r="R68" s="236"/>
      <c r="S68" s="295"/>
      <c r="T68" s="295"/>
      <c r="U68" s="299"/>
      <c r="V68" s="297"/>
      <c r="W68" s="297"/>
      <c r="X68" s="297"/>
      <c r="Y68" s="297"/>
      <c r="Z68" s="297"/>
      <c r="AA68" s="297"/>
      <c r="AB68" s="297"/>
      <c r="AC68" s="297"/>
      <c r="AD68" s="297"/>
      <c r="AE68" s="297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</row>
    <row r="69" spans="1:42" ht="15.6">
      <c r="A69" s="259" t="s">
        <v>140</v>
      </c>
      <c r="B69" s="260">
        <v>10</v>
      </c>
      <c r="C69" s="321">
        <v>0.7</v>
      </c>
      <c r="D69" s="261">
        <v>37</v>
      </c>
      <c r="E69" s="262"/>
      <c r="F69" s="263" t="s">
        <v>58</v>
      </c>
      <c r="G69" s="264"/>
      <c r="H69" s="265"/>
      <c r="I69" s="266"/>
      <c r="J69" s="267"/>
      <c r="K69" s="268"/>
      <c r="L69" s="269"/>
      <c r="M69" s="266"/>
      <c r="N69" s="270"/>
      <c r="O69" s="271"/>
      <c r="P69" s="263"/>
      <c r="Q69" s="272"/>
      <c r="R69" s="273">
        <f>SUM(E69:Q69)</f>
        <v>0</v>
      </c>
      <c r="S69" s="260">
        <f>R69*B69</f>
        <v>0</v>
      </c>
      <c r="T69" s="274">
        <f>C69*R69</f>
        <v>0</v>
      </c>
      <c r="U69" s="275">
        <f>R69*D69</f>
        <v>0</v>
      </c>
      <c r="V69" s="256">
        <v>2</v>
      </c>
      <c r="W69" s="257">
        <v>8</v>
      </c>
      <c r="X69" s="256"/>
      <c r="Y69" s="257"/>
      <c r="Z69" s="256"/>
      <c r="AA69" s="257"/>
      <c r="AB69" s="256"/>
      <c r="AC69" s="257"/>
      <c r="AD69" s="256"/>
      <c r="AE69" s="257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</row>
    <row r="70" spans="1:42" ht="15.6">
      <c r="A70" s="239" t="s">
        <v>141</v>
      </c>
      <c r="B70" s="240">
        <v>5</v>
      </c>
      <c r="C70" s="240">
        <v>2.66</v>
      </c>
      <c r="D70" s="241">
        <v>61</v>
      </c>
      <c r="E70" s="242"/>
      <c r="F70" s="243" t="s">
        <v>58</v>
      </c>
      <c r="G70" s="244"/>
      <c r="H70" s="245"/>
      <c r="I70" s="246"/>
      <c r="J70" s="247"/>
      <c r="K70" s="248"/>
      <c r="L70" s="249"/>
      <c r="M70" s="246"/>
      <c r="N70" s="250"/>
      <c r="O70" s="251"/>
      <c r="P70" s="243"/>
      <c r="Q70" s="252"/>
      <c r="R70" s="253">
        <f>SUM(E70:Q70)</f>
        <v>0</v>
      </c>
      <c r="S70" s="240">
        <f>R70*B70</f>
        <v>0</v>
      </c>
      <c r="T70" s="254">
        <f>C70*R70</f>
        <v>0</v>
      </c>
      <c r="U70" s="255">
        <f>R70*D70</f>
        <v>0</v>
      </c>
      <c r="V70" s="256">
        <v>4</v>
      </c>
      <c r="W70" s="257">
        <v>1</v>
      </c>
      <c r="X70" s="256"/>
      <c r="Y70" s="257"/>
      <c r="Z70" s="256"/>
      <c r="AA70" s="257"/>
      <c r="AB70" s="256"/>
      <c r="AC70" s="257"/>
      <c r="AD70" s="256"/>
      <c r="AE70" s="257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</row>
    <row r="71" spans="1:42" ht="15.6">
      <c r="A71" s="356" t="s">
        <v>142</v>
      </c>
      <c r="B71" s="357">
        <v>9</v>
      </c>
      <c r="C71" s="358">
        <v>2.7</v>
      </c>
      <c r="D71" s="359">
        <v>73</v>
      </c>
      <c r="E71" s="360"/>
      <c r="F71" s="361" t="s">
        <v>58</v>
      </c>
      <c r="G71" s="362"/>
      <c r="H71" s="363"/>
      <c r="I71" s="364"/>
      <c r="J71" s="365"/>
      <c r="K71" s="366"/>
      <c r="L71" s="367"/>
      <c r="M71" s="364"/>
      <c r="N71" s="368"/>
      <c r="O71" s="369"/>
      <c r="P71" s="361"/>
      <c r="Q71" s="370"/>
      <c r="R71" s="371">
        <f>SUM(E71:Q71)</f>
        <v>0</v>
      </c>
      <c r="S71" s="357">
        <f>R71*B71</f>
        <v>0</v>
      </c>
      <c r="T71" s="372">
        <f>C71*R71</f>
        <v>0</v>
      </c>
      <c r="U71" s="373">
        <f>R71*D71</f>
        <v>0</v>
      </c>
      <c r="V71" s="374">
        <v>1</v>
      </c>
      <c r="W71" s="375">
        <v>2</v>
      </c>
      <c r="X71" s="374">
        <v>2</v>
      </c>
      <c r="Y71" s="375"/>
      <c r="Z71" s="374">
        <v>1</v>
      </c>
      <c r="AA71" s="375"/>
      <c r="AB71" s="374"/>
      <c r="AC71" s="375"/>
      <c r="AD71" s="374"/>
      <c r="AE71" s="375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</row>
    <row r="72" spans="1:42" ht="14.4">
      <c r="A72" s="376"/>
      <c r="B72" s="377">
        <f>B9-6+B22+B33+B38+B54+B67+B69+B70+B71</f>
        <v>346</v>
      </c>
      <c r="C72" s="699" t="s">
        <v>143</v>
      </c>
      <c r="D72" s="699"/>
      <c r="E72" s="378">
        <f t="shared" ref="E72:Q72" si="22">SUMPRODUCT(E17:E71,$B$17:$B$71)</f>
        <v>0</v>
      </c>
      <c r="F72" s="379">
        <f t="shared" si="22"/>
        <v>0</v>
      </c>
      <c r="G72" s="380">
        <f t="shared" si="22"/>
        <v>0</v>
      </c>
      <c r="H72" s="381">
        <f t="shared" si="22"/>
        <v>0</v>
      </c>
      <c r="I72" s="382">
        <f t="shared" si="22"/>
        <v>0</v>
      </c>
      <c r="J72" s="383">
        <f t="shared" si="22"/>
        <v>0</v>
      </c>
      <c r="K72" s="384">
        <f t="shared" si="22"/>
        <v>0</v>
      </c>
      <c r="L72" s="385">
        <f t="shared" si="22"/>
        <v>0</v>
      </c>
      <c r="M72" s="382">
        <f t="shared" si="22"/>
        <v>0</v>
      </c>
      <c r="N72" s="386">
        <f t="shared" si="22"/>
        <v>0</v>
      </c>
      <c r="O72" s="387">
        <f t="shared" si="22"/>
        <v>0</v>
      </c>
      <c r="P72" s="388">
        <f t="shared" si="22"/>
        <v>0</v>
      </c>
      <c r="Q72" s="389">
        <f t="shared" si="22"/>
        <v>0</v>
      </c>
      <c r="R72" s="390">
        <f>SUM(R17:R71)</f>
        <v>0</v>
      </c>
      <c r="S72" s="390">
        <f>SUM(S17:S71)</f>
        <v>0</v>
      </c>
      <c r="T72" s="391">
        <f>SUM(T17:T71)</f>
        <v>0</v>
      </c>
      <c r="U72" s="392">
        <f>SUM(U17:U71)</f>
        <v>0</v>
      </c>
      <c r="V72" s="393">
        <f t="shared" ref="V72:AC72" si="23">SUMPRODUCT($R$5:$R$71,V5:V71)</f>
        <v>0</v>
      </c>
      <c r="W72" s="393">
        <f t="shared" si="23"/>
        <v>0</v>
      </c>
      <c r="X72" s="393">
        <f t="shared" si="23"/>
        <v>0</v>
      </c>
      <c r="Y72" s="393">
        <f t="shared" si="23"/>
        <v>0</v>
      </c>
      <c r="Z72" s="393">
        <f t="shared" si="23"/>
        <v>0</v>
      </c>
      <c r="AA72" s="393">
        <f t="shared" si="23"/>
        <v>0</v>
      </c>
      <c r="AB72" s="393">
        <f t="shared" si="23"/>
        <v>0</v>
      </c>
      <c r="AC72" s="393">
        <f t="shared" si="23"/>
        <v>0</v>
      </c>
      <c r="AD72" s="393">
        <f>SUMPRODUCT($R$17:$R$71,AD17:AD71)</f>
        <v>0</v>
      </c>
      <c r="AE72" s="393">
        <f>SUMPRODUCT($R$5:$R$71,AE5:AE71)</f>
        <v>0</v>
      </c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</row>
    <row r="73" spans="1:42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</row>
    <row r="74" spans="1:42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</row>
    <row r="75" spans="1:4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</row>
    <row r="76" spans="1:42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</row>
    <row r="77" spans="1:42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</row>
    <row r="78" spans="1:42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</row>
    <row r="79" spans="1:42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</row>
    <row r="80" spans="1:4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</row>
    <row r="81" spans="1:4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</row>
    <row r="82" spans="1:4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</row>
    <row r="83" spans="1:4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</row>
    <row r="84" spans="1:4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</row>
    <row r="85" spans="1:42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</row>
    <row r="86" spans="1:42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</row>
    <row r="87" spans="1:42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</row>
    <row r="88" spans="1:42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</row>
    <row r="89" spans="1:42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</row>
    <row r="90" spans="1:42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</row>
    <row r="91" spans="1:42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</row>
    <row r="92" spans="1:42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</row>
    <row r="93" spans="1:42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</row>
    <row r="94" spans="1:4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</row>
    <row r="95" spans="1:4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</row>
    <row r="96" spans="1:4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</row>
    <row r="97" spans="1:4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</row>
    <row r="98" spans="1:42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</row>
    <row r="99" spans="1:4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</row>
    <row r="100" spans="1:42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</row>
    <row r="101" spans="1:42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</row>
    <row r="102" spans="1:42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</row>
    <row r="103" spans="1:42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</row>
    <row r="104" spans="1:42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</row>
    <row r="105" spans="1:42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</row>
    <row r="106" spans="1:42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</row>
    <row r="107" spans="1:42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</row>
    <row r="108" spans="1:42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</row>
    <row r="109" spans="1:42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</row>
    <row r="110" spans="1:42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</row>
    <row r="111" spans="1:42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</row>
    <row r="112" spans="1:42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</row>
    <row r="113" spans="1:42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</row>
    <row r="114" spans="1:42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</row>
    <row r="115" spans="1:42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</row>
    <row r="116" spans="1:42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</row>
    <row r="117" spans="1:42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</row>
    <row r="118" spans="1:42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</row>
    <row r="119" spans="1:42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</row>
    <row r="120" spans="1:42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</row>
    <row r="121" spans="1:42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</row>
    <row r="122" spans="1:42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</row>
    <row r="123" spans="1:42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</row>
    <row r="124" spans="1:42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</row>
    <row r="125" spans="1:42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</row>
    <row r="126" spans="1:42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</row>
    <row r="127" spans="1:42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</row>
    <row r="128" spans="1:42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</row>
    <row r="129" spans="1:42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</row>
    <row r="130" spans="1:42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</row>
    <row r="131" spans="1:42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</row>
    <row r="132" spans="1:42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</row>
    <row r="133" spans="1:42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</row>
    <row r="134" spans="1:42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</row>
    <row r="135" spans="1:42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</row>
    <row r="136" spans="1:42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</row>
    <row r="137" spans="1:42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</row>
    <row r="138" spans="1:42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</row>
    <row r="139" spans="1:42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</row>
    <row r="140" spans="1:42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</row>
    <row r="141" spans="1:42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</row>
    <row r="142" spans="1:42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</row>
    <row r="143" spans="1:42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</row>
    <row r="144" spans="1:42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</row>
    <row r="145" spans="1:42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</row>
    <row r="146" spans="1:42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</row>
    <row r="147" spans="1:42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</row>
    <row r="148" spans="1:42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</row>
    <row r="149" spans="1:42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</row>
    <row r="150" spans="1:42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</row>
    <row r="151" spans="1:42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</row>
    <row r="152" spans="1:42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</row>
    <row r="153" spans="1:42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</row>
    <row r="154" spans="1:42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</row>
    <row r="155" spans="1:42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</row>
    <row r="156" spans="1:42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</row>
    <row r="157" spans="1:42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</row>
    <row r="158" spans="1:42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</row>
    <row r="159" spans="1:42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</row>
    <row r="160" spans="1:42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</row>
    <row r="161" spans="1:42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</row>
    <row r="162" spans="1:42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</row>
    <row r="163" spans="1:42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</row>
    <row r="164" spans="1:42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</row>
    <row r="165" spans="1:42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</row>
    <row r="166" spans="1:42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</row>
    <row r="167" spans="1:42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</row>
    <row r="168" spans="1:42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</row>
    <row r="169" spans="1:42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</row>
    <row r="170" spans="1:42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</row>
    <row r="171" spans="1:42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</row>
    <row r="172" spans="1:42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</row>
    <row r="173" spans="1:42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</row>
    <row r="174" spans="1:42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</row>
    <row r="175" spans="1:42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</row>
    <row r="176" spans="1:42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</row>
    <row r="177" spans="1:42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</row>
    <row r="178" spans="1:42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</row>
    <row r="179" spans="1:42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</row>
    <row r="180" spans="1:42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</row>
    <row r="181" spans="1:42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</row>
    <row r="182" spans="1:42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</row>
    <row r="183" spans="1:42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</row>
    <row r="184" spans="1:42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</row>
    <row r="185" spans="1:42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</row>
    <row r="186" spans="1:42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</row>
    <row r="187" spans="1:42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</row>
    <row r="188" spans="1:42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</row>
    <row r="189" spans="1:42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</row>
    <row r="190" spans="1:42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</row>
    <row r="191" spans="1:42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</row>
    <row r="192" spans="1:42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</row>
    <row r="193" spans="1:42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</row>
    <row r="194" spans="1:42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</row>
    <row r="195" spans="1:42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</row>
    <row r="196" spans="1:42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</row>
    <row r="197" spans="1:42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</row>
    <row r="198" spans="1:42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</row>
    <row r="199" spans="1:42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</row>
  </sheetData>
  <mergeCells count="10">
    <mergeCell ref="AH24:AH26"/>
    <mergeCell ref="AH28:AH29"/>
    <mergeCell ref="AH30:AH33"/>
    <mergeCell ref="AH34:AH36"/>
    <mergeCell ref="C72:D72"/>
    <mergeCell ref="AH12:AH13"/>
    <mergeCell ref="AH14:AH15"/>
    <mergeCell ref="AH16:AH17"/>
    <mergeCell ref="AH18:AH20"/>
    <mergeCell ref="AH21:AH23"/>
  </mergeCells>
  <hyperlinks>
    <hyperlink ref="A5" r:id="rId1" xr:uid="{00000000-0004-0000-0100-000000000000}"/>
    <hyperlink ref="A6" r:id="rId2" xr:uid="{00000000-0004-0000-0100-000001000000}"/>
    <hyperlink ref="A7" r:id="rId3" xr:uid="{00000000-0004-0000-0100-000002000000}"/>
    <hyperlink ref="A8" r:id="rId4" xr:uid="{00000000-0004-0000-0100-000003000000}"/>
    <hyperlink ref="A9" r:id="rId5" xr:uid="{00000000-0004-0000-0100-000004000000}"/>
    <hyperlink ref="A11" r:id="rId6" xr:uid="{00000000-0004-0000-0100-000005000000}"/>
    <hyperlink ref="A12" r:id="rId7" xr:uid="{00000000-0004-0000-0100-000006000000}"/>
    <hyperlink ref="A13" r:id="rId8" xr:uid="{00000000-0004-0000-0100-000007000000}"/>
    <hyperlink ref="A14" r:id="rId9" xr:uid="{00000000-0004-0000-0100-000008000000}"/>
    <hyperlink ref="A15" r:id="rId10" xr:uid="{00000000-0004-0000-0100-000009000000}"/>
    <hyperlink ref="A16" r:id="rId11" xr:uid="{00000000-0004-0000-0100-00000A000000}"/>
    <hyperlink ref="A17" r:id="rId12" xr:uid="{00000000-0004-0000-0100-00000B000000}"/>
    <hyperlink ref="A18" r:id="rId13" xr:uid="{00000000-0004-0000-0100-00000C000000}"/>
    <hyperlink ref="A19" r:id="rId14" xr:uid="{00000000-0004-0000-0100-00000D000000}"/>
    <hyperlink ref="A20" r:id="rId15" xr:uid="{00000000-0004-0000-0100-00000E000000}"/>
    <hyperlink ref="A21" r:id="rId16" xr:uid="{00000000-0004-0000-0100-00000F000000}"/>
    <hyperlink ref="A22" r:id="rId17" xr:uid="{00000000-0004-0000-0100-000010000000}"/>
    <hyperlink ref="A24" r:id="rId18" xr:uid="{00000000-0004-0000-0100-000011000000}"/>
    <hyperlink ref="A25" r:id="rId19" xr:uid="{00000000-0004-0000-0100-000012000000}"/>
    <hyperlink ref="A26" r:id="rId20" xr:uid="{00000000-0004-0000-0100-000013000000}"/>
    <hyperlink ref="A27" r:id="rId21" xr:uid="{00000000-0004-0000-0100-000014000000}"/>
    <hyperlink ref="A28" r:id="rId22" xr:uid="{00000000-0004-0000-0100-000015000000}"/>
    <hyperlink ref="A29" r:id="rId23" xr:uid="{00000000-0004-0000-0100-000016000000}"/>
    <hyperlink ref="A30" r:id="rId24" xr:uid="{00000000-0004-0000-0100-000017000000}"/>
    <hyperlink ref="A31" r:id="rId25" xr:uid="{00000000-0004-0000-0100-000018000000}"/>
    <hyperlink ref="A32" r:id="rId26" xr:uid="{00000000-0004-0000-0100-000019000000}"/>
    <hyperlink ref="A33" r:id="rId27" xr:uid="{00000000-0004-0000-0100-00001A000000}"/>
    <hyperlink ref="A35" r:id="rId28" xr:uid="{00000000-0004-0000-0100-00001B000000}"/>
    <hyperlink ref="A36" r:id="rId29" xr:uid="{00000000-0004-0000-0100-00001C000000}"/>
    <hyperlink ref="A37" r:id="rId30" xr:uid="{00000000-0004-0000-0100-00001D000000}"/>
    <hyperlink ref="A38" r:id="rId31" xr:uid="{00000000-0004-0000-0100-00001E000000}"/>
    <hyperlink ref="A40" r:id="rId32" xr:uid="{00000000-0004-0000-0100-00001F000000}"/>
    <hyperlink ref="A41" r:id="rId33" xr:uid="{00000000-0004-0000-0100-000020000000}"/>
    <hyperlink ref="A42" r:id="rId34" xr:uid="{00000000-0004-0000-0100-000021000000}"/>
    <hyperlink ref="A43" r:id="rId35" xr:uid="{00000000-0004-0000-0100-000022000000}"/>
    <hyperlink ref="A44" r:id="rId36" xr:uid="{00000000-0004-0000-0100-000023000000}"/>
    <hyperlink ref="A45" r:id="rId37" xr:uid="{00000000-0004-0000-0100-000024000000}"/>
    <hyperlink ref="A46" r:id="rId38" xr:uid="{00000000-0004-0000-0100-000025000000}"/>
    <hyperlink ref="A47" r:id="rId39" xr:uid="{00000000-0004-0000-0100-000026000000}"/>
    <hyperlink ref="A48" r:id="rId40" xr:uid="{00000000-0004-0000-0100-000027000000}"/>
    <hyperlink ref="A49" r:id="rId41" xr:uid="{00000000-0004-0000-0100-000028000000}"/>
    <hyperlink ref="A50" r:id="rId42" xr:uid="{00000000-0004-0000-0100-000029000000}"/>
    <hyperlink ref="A51" r:id="rId43" xr:uid="{00000000-0004-0000-0100-00002A000000}"/>
    <hyperlink ref="A52" r:id="rId44" xr:uid="{00000000-0004-0000-0100-00002B000000}"/>
    <hyperlink ref="A53" r:id="rId45" xr:uid="{00000000-0004-0000-0100-00002C000000}"/>
    <hyperlink ref="A54" r:id="rId46" xr:uid="{00000000-0004-0000-0100-00002D000000}"/>
    <hyperlink ref="A56" r:id="rId47" xr:uid="{00000000-0004-0000-0100-00002E000000}"/>
    <hyperlink ref="A57" r:id="rId48" xr:uid="{00000000-0004-0000-0100-00002F000000}"/>
    <hyperlink ref="A58" r:id="rId49" xr:uid="{00000000-0004-0000-0100-000030000000}"/>
    <hyperlink ref="A59" r:id="rId50" xr:uid="{00000000-0004-0000-0100-000031000000}"/>
    <hyperlink ref="A60" r:id="rId51" xr:uid="{00000000-0004-0000-0100-000032000000}"/>
    <hyperlink ref="A61" r:id="rId52" xr:uid="{00000000-0004-0000-0100-000033000000}"/>
    <hyperlink ref="A62" r:id="rId53" xr:uid="{00000000-0004-0000-0100-000034000000}"/>
    <hyperlink ref="A63" r:id="rId54" xr:uid="{00000000-0004-0000-0100-000035000000}"/>
    <hyperlink ref="A64" r:id="rId55" xr:uid="{00000000-0004-0000-0100-000036000000}"/>
    <hyperlink ref="A65" r:id="rId56" xr:uid="{00000000-0004-0000-0100-000037000000}"/>
    <hyperlink ref="A66" r:id="rId57" xr:uid="{00000000-0004-0000-0100-000038000000}"/>
    <hyperlink ref="A67" r:id="rId58" xr:uid="{00000000-0004-0000-0100-000039000000}"/>
    <hyperlink ref="A69" r:id="rId59" xr:uid="{00000000-0004-0000-0100-00003A000000}"/>
    <hyperlink ref="A70" r:id="rId60" xr:uid="{00000000-0004-0000-0100-00003B000000}"/>
    <hyperlink ref="A71" r:id="rId61" xr:uid="{00000000-0004-0000-0100-00003C000000}"/>
  </hyperlinks>
  <pageMargins left="0.75" right="0.75" top="1" bottom="1" header="0.511811023622047" footer="0.511811023622047"/>
  <pageSetup paperSize="9" orientation="portrait" horizontalDpi="300" verticalDpi="300"/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CCCC"/>
  </sheetPr>
  <dimension ref="A1:AMK248"/>
  <sheetViews>
    <sheetView zoomScale="80" zoomScaleNormal="80" workbookViewId="0">
      <pane ySplit="3" topLeftCell="A4" activePane="bottomLeft" state="frozen"/>
      <selection pane="bottomLeft" activeCell="H4" sqref="H4"/>
    </sheetView>
  </sheetViews>
  <sheetFormatPr defaultColWidth="11.88671875" defaultRowHeight="13.8"/>
  <cols>
    <col min="1" max="1" width="29.109375" style="394" customWidth="1"/>
    <col min="2" max="2" width="7.21875" style="15" customWidth="1"/>
    <col min="3" max="4" width="7.109375" style="14" customWidth="1"/>
    <col min="5" max="5" width="9.88671875" style="753" customWidth="1"/>
    <col min="6" max="6" width="10.77734375" style="14" hidden="1" customWidth="1"/>
    <col min="7" max="7" width="4" style="14" hidden="1" customWidth="1"/>
    <col min="8" max="8" width="4" style="14" customWidth="1"/>
    <col min="9" max="9" width="4" style="14" hidden="1" customWidth="1"/>
    <col min="10" max="10" width="4" style="14" customWidth="1"/>
    <col min="11" max="11" width="4" style="14" hidden="1" customWidth="1"/>
    <col min="12" max="12" width="4" style="14" customWidth="1"/>
    <col min="13" max="13" width="4" style="14" hidden="1" customWidth="1"/>
    <col min="14" max="17" width="4" style="14" customWidth="1"/>
    <col min="18" max="18" width="4" style="14" hidden="1" customWidth="1"/>
    <col min="19" max="24" width="4" style="14" customWidth="1"/>
    <col min="25" max="25" width="5.6640625" style="14" customWidth="1"/>
    <col min="26" max="26" width="6.21875" style="14" customWidth="1"/>
    <col min="27" max="27" width="8.88671875" style="14" customWidth="1"/>
    <col min="28" max="28" width="11.6640625" style="753" customWidth="1"/>
    <col min="29" max="33" width="4" style="14" customWidth="1"/>
    <col min="34" max="35" width="5.109375" style="14" customWidth="1"/>
    <col min="36" max="38" width="4.77734375" style="14" customWidth="1"/>
    <col min="39" max="39" width="4.88671875" style="14" customWidth="1"/>
    <col min="40" max="1025" width="11.88671875" style="14"/>
  </cols>
  <sheetData>
    <row r="1" spans="1:50" ht="20.399999999999999">
      <c r="A1" s="395"/>
      <c r="B1" s="396"/>
      <c r="C1" s="395"/>
      <c r="D1" s="395"/>
      <c r="E1" s="734"/>
      <c r="F1" s="397"/>
      <c r="G1" s="398">
        <v>0.6</v>
      </c>
      <c r="H1" s="399"/>
      <c r="I1" s="399"/>
      <c r="J1" s="399"/>
      <c r="K1" s="399"/>
      <c r="L1" s="399"/>
      <c r="M1" s="399"/>
      <c r="N1" s="398"/>
      <c r="O1" s="399"/>
      <c r="P1" s="399"/>
      <c r="Q1" s="399"/>
      <c r="R1" s="399"/>
      <c r="S1" s="399"/>
      <c r="T1" s="399"/>
      <c r="U1" s="400"/>
      <c r="V1" s="400"/>
      <c r="W1" s="400"/>
      <c r="X1" s="401"/>
      <c r="Y1" s="402"/>
      <c r="Z1" s="402"/>
      <c r="AA1" s="402"/>
      <c r="AB1" s="754"/>
      <c r="AC1" s="403" t="s">
        <v>144</v>
      </c>
      <c r="AD1" s="403"/>
      <c r="AE1" s="403"/>
      <c r="AF1" s="403"/>
      <c r="AG1" s="403"/>
      <c r="AH1" s="403"/>
      <c r="AI1" s="402"/>
      <c r="AJ1" s="402"/>
      <c r="AK1" s="402"/>
      <c r="AL1" s="402"/>
      <c r="AM1" s="402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</row>
    <row r="2" spans="1:50" s="14" customFormat="1" ht="76.2">
      <c r="A2" s="404" t="s">
        <v>67</v>
      </c>
      <c r="B2" s="405" t="s">
        <v>145</v>
      </c>
      <c r="C2" s="405" t="s">
        <v>68</v>
      </c>
      <c r="D2" s="406" t="s">
        <v>69</v>
      </c>
      <c r="E2" s="735" t="s">
        <v>295</v>
      </c>
      <c r="F2" s="407" t="s">
        <v>146</v>
      </c>
      <c r="G2" s="408" t="s">
        <v>21</v>
      </c>
      <c r="H2" s="409" t="s">
        <v>22</v>
      </c>
      <c r="I2" s="410" t="s">
        <v>23</v>
      </c>
      <c r="J2" s="411" t="s">
        <v>24</v>
      </c>
      <c r="K2" s="412" t="s">
        <v>25</v>
      </c>
      <c r="L2" s="413" t="s">
        <v>26</v>
      </c>
      <c r="M2" s="414" t="s">
        <v>27</v>
      </c>
      <c r="N2" s="415" t="s">
        <v>28</v>
      </c>
      <c r="O2" s="412" t="s">
        <v>29</v>
      </c>
      <c r="P2" s="416" t="s">
        <v>30</v>
      </c>
      <c r="Q2" s="417" t="s">
        <v>31</v>
      </c>
      <c r="R2" s="409" t="s">
        <v>32</v>
      </c>
      <c r="S2" s="418" t="s">
        <v>33</v>
      </c>
      <c r="T2" s="419" t="s">
        <v>34</v>
      </c>
      <c r="U2" s="412" t="s">
        <v>35</v>
      </c>
      <c r="V2" s="410" t="s">
        <v>36</v>
      </c>
      <c r="W2" s="420" t="s">
        <v>147</v>
      </c>
      <c r="X2" s="421" t="s">
        <v>38</v>
      </c>
      <c r="Y2" s="405" t="s">
        <v>17</v>
      </c>
      <c r="Z2" s="405" t="s">
        <v>68</v>
      </c>
      <c r="AA2" s="406" t="s">
        <v>72</v>
      </c>
      <c r="AB2" s="755" t="s">
        <v>295</v>
      </c>
      <c r="AC2" s="37">
        <v>40</v>
      </c>
      <c r="AD2" s="37">
        <v>50</v>
      </c>
      <c r="AE2" s="37">
        <v>60</v>
      </c>
      <c r="AF2" s="37">
        <v>70</v>
      </c>
      <c r="AG2" s="37">
        <v>80</v>
      </c>
      <c r="AH2" s="37">
        <v>90</v>
      </c>
      <c r="AI2" s="37">
        <v>100</v>
      </c>
      <c r="AJ2" s="37">
        <v>120</v>
      </c>
      <c r="AK2" s="37">
        <v>140</v>
      </c>
      <c r="AL2" s="37">
        <v>160</v>
      </c>
      <c r="AM2" s="37">
        <v>233</v>
      </c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</row>
    <row r="3" spans="1:50" ht="23.4">
      <c r="A3" s="422" t="s">
        <v>148</v>
      </c>
      <c r="B3" s="423"/>
      <c r="C3" s="424"/>
      <c r="D3" s="425"/>
      <c r="E3" s="736"/>
      <c r="F3" s="426"/>
      <c r="G3" s="427"/>
      <c r="H3" s="427"/>
      <c r="I3" s="427"/>
      <c r="J3" s="428"/>
      <c r="K3" s="428"/>
      <c r="L3" s="428"/>
      <c r="M3" s="428"/>
      <c r="N3" s="428"/>
      <c r="O3" s="428"/>
      <c r="P3" s="428"/>
      <c r="Q3" s="428"/>
      <c r="R3" s="427"/>
      <c r="S3" s="428"/>
      <c r="T3" s="428"/>
      <c r="U3" s="428"/>
      <c r="V3" s="428"/>
      <c r="W3" s="428"/>
      <c r="X3" s="429"/>
      <c r="Y3" s="430"/>
      <c r="Z3" s="430"/>
      <c r="AA3" s="431"/>
      <c r="AB3" s="756"/>
      <c r="AC3" s="431"/>
      <c r="AD3" s="431"/>
      <c r="AE3" s="431"/>
      <c r="AF3" s="431"/>
      <c r="AG3" s="431"/>
      <c r="AH3" s="431"/>
      <c r="AI3" s="431"/>
      <c r="AJ3" s="431"/>
      <c r="AK3" s="431"/>
      <c r="AL3" s="431"/>
      <c r="AM3" s="431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pans="1:50" ht="15.6">
      <c r="A4" s="432" t="s">
        <v>149</v>
      </c>
      <c r="B4" s="433"/>
      <c r="C4" s="433"/>
      <c r="D4" s="434"/>
      <c r="E4" s="737"/>
      <c r="F4" s="435"/>
      <c r="G4" s="435"/>
      <c r="H4" s="435"/>
      <c r="I4" s="435"/>
      <c r="J4" s="435"/>
      <c r="K4" s="435"/>
      <c r="L4" s="435"/>
      <c r="M4" s="436"/>
      <c r="N4" s="435"/>
      <c r="O4" s="435"/>
      <c r="P4" s="435"/>
      <c r="Q4" s="435"/>
      <c r="R4" s="435"/>
      <c r="S4" s="437"/>
      <c r="T4" s="437"/>
      <c r="U4" s="437"/>
      <c r="V4" s="437"/>
      <c r="W4" s="437"/>
      <c r="X4" s="438"/>
      <c r="Y4" s="439"/>
      <c r="Z4" s="439"/>
      <c r="AA4" s="439"/>
      <c r="AB4" s="757"/>
      <c r="AC4" s="439"/>
      <c r="AD4" s="439"/>
      <c r="AE4" s="439"/>
      <c r="AF4" s="439"/>
      <c r="AG4" s="439"/>
      <c r="AH4" s="439"/>
      <c r="AI4" s="439"/>
      <c r="AJ4" s="440"/>
      <c r="AK4" s="440"/>
      <c r="AL4" s="440"/>
      <c r="AM4" s="440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pans="1:50">
      <c r="A5" s="441" t="s">
        <v>150</v>
      </c>
      <c r="B5" s="260">
        <v>10004</v>
      </c>
      <c r="C5" s="260">
        <v>6</v>
      </c>
      <c r="D5" s="321">
        <v>7.7</v>
      </c>
      <c r="E5" s="738">
        <v>537</v>
      </c>
      <c r="F5" s="442"/>
      <c r="G5" s="443"/>
      <c r="H5" s="263"/>
      <c r="I5" s="264"/>
      <c r="J5" s="444"/>
      <c r="K5" s="266"/>
      <c r="L5" s="267"/>
      <c r="M5" s="268"/>
      <c r="N5" s="269"/>
      <c r="O5" s="266"/>
      <c r="P5" s="270"/>
      <c r="Q5" s="271"/>
      <c r="R5" s="263"/>
      <c r="S5" s="272"/>
      <c r="T5" s="445"/>
      <c r="U5" s="266"/>
      <c r="V5" s="264"/>
      <c r="W5" s="446"/>
      <c r="X5" s="447"/>
      <c r="Y5" s="253">
        <f t="shared" ref="Y5:Y11" si="0">SUM(G5:X5)</f>
        <v>0</v>
      </c>
      <c r="Z5" s="240">
        <f t="shared" ref="Z5:Z11" si="1">Y5*C5</f>
        <v>0</v>
      </c>
      <c r="AA5" s="254">
        <f t="shared" ref="AA5:AA11" si="2">D5*Y5</f>
        <v>0</v>
      </c>
      <c r="AB5" s="758">
        <f t="shared" ref="AB5:AB11" si="3">Y5*E5</f>
        <v>0</v>
      </c>
      <c r="AC5" s="448"/>
      <c r="AD5" s="449"/>
      <c r="AE5" s="448"/>
      <c r="AF5" s="449"/>
      <c r="AG5" s="448"/>
      <c r="AH5" s="449"/>
      <c r="AI5" s="448">
        <v>1</v>
      </c>
      <c r="AJ5" s="449">
        <v>5</v>
      </c>
      <c r="AK5" s="448"/>
      <c r="AL5" s="449"/>
      <c r="AM5" s="448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pans="1:50">
      <c r="A6" s="394" t="s">
        <v>151</v>
      </c>
      <c r="B6" s="240">
        <v>9669</v>
      </c>
      <c r="C6" s="240">
        <v>20</v>
      </c>
      <c r="D6" s="258">
        <v>8.5500000000000007</v>
      </c>
      <c r="E6" s="739">
        <v>499</v>
      </c>
      <c r="F6" s="242"/>
      <c r="G6" s="243"/>
      <c r="H6" s="263"/>
      <c r="I6" s="264"/>
      <c r="J6" s="444"/>
      <c r="K6" s="266"/>
      <c r="L6" s="267"/>
      <c r="M6" s="268"/>
      <c r="N6" s="269"/>
      <c r="O6" s="266"/>
      <c r="P6" s="270"/>
      <c r="Q6" s="271"/>
      <c r="R6" s="263"/>
      <c r="S6" s="252"/>
      <c r="T6" s="450"/>
      <c r="U6" s="246"/>
      <c r="V6" s="244"/>
      <c r="W6" s="451"/>
      <c r="X6" s="452"/>
      <c r="Y6" s="253">
        <f t="shared" si="0"/>
        <v>0</v>
      </c>
      <c r="Z6" s="240">
        <f t="shared" si="1"/>
        <v>0</v>
      </c>
      <c r="AA6" s="254">
        <f t="shared" si="2"/>
        <v>0</v>
      </c>
      <c r="AB6" s="758">
        <f t="shared" si="3"/>
        <v>0</v>
      </c>
      <c r="AC6" s="453"/>
      <c r="AD6" s="454"/>
      <c r="AE6" s="453">
        <v>2</v>
      </c>
      <c r="AF6" s="454">
        <v>11</v>
      </c>
      <c r="AG6" s="453">
        <v>7</v>
      </c>
      <c r="AH6" s="454"/>
      <c r="AI6" s="453"/>
      <c r="AJ6" s="454"/>
      <c r="AK6" s="453"/>
      <c r="AL6" s="454"/>
      <c r="AM6" s="453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</row>
    <row r="7" spans="1:50">
      <c r="A7" s="394" t="s">
        <v>152</v>
      </c>
      <c r="B7" s="240">
        <v>9340</v>
      </c>
      <c r="C7" s="240">
        <v>10</v>
      </c>
      <c r="D7" s="258">
        <v>0.55000000000000004</v>
      </c>
      <c r="E7" s="739">
        <v>68</v>
      </c>
      <c r="F7" s="242"/>
      <c r="G7" s="243"/>
      <c r="H7" s="263"/>
      <c r="I7" s="264"/>
      <c r="J7" s="444"/>
      <c r="K7" s="266"/>
      <c r="L7" s="267"/>
      <c r="M7" s="268"/>
      <c r="N7" s="269"/>
      <c r="O7" s="266"/>
      <c r="P7" s="270"/>
      <c r="Q7" s="271"/>
      <c r="R7" s="263"/>
      <c r="S7" s="252"/>
      <c r="T7" s="450"/>
      <c r="U7" s="246"/>
      <c r="V7" s="244"/>
      <c r="W7" s="451"/>
      <c r="X7" s="452"/>
      <c r="Y7" s="253">
        <f t="shared" si="0"/>
        <v>0</v>
      </c>
      <c r="Z7" s="240">
        <f t="shared" si="1"/>
        <v>0</v>
      </c>
      <c r="AA7" s="254">
        <f t="shared" si="2"/>
        <v>0</v>
      </c>
      <c r="AB7" s="758">
        <f t="shared" si="3"/>
        <v>0</v>
      </c>
      <c r="AC7" s="453">
        <v>10</v>
      </c>
      <c r="AD7" s="454"/>
      <c r="AE7" s="453"/>
      <c r="AF7" s="454"/>
      <c r="AG7" s="453"/>
      <c r="AH7" s="454"/>
      <c r="AI7" s="453"/>
      <c r="AJ7" s="454"/>
      <c r="AK7" s="453"/>
      <c r="AL7" s="454"/>
      <c r="AM7" s="453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</row>
    <row r="8" spans="1:50">
      <c r="A8" s="394" t="s">
        <v>153</v>
      </c>
      <c r="B8" s="240">
        <v>9584</v>
      </c>
      <c r="C8" s="240">
        <v>15</v>
      </c>
      <c r="D8" s="258">
        <v>12.3</v>
      </c>
      <c r="E8" s="739">
        <v>677</v>
      </c>
      <c r="F8" s="242"/>
      <c r="G8" s="243"/>
      <c r="H8" s="263"/>
      <c r="I8" s="264"/>
      <c r="J8" s="444"/>
      <c r="K8" s="266"/>
      <c r="L8" s="267"/>
      <c r="M8" s="268"/>
      <c r="N8" s="269"/>
      <c r="O8" s="266"/>
      <c r="P8" s="270"/>
      <c r="Q8" s="271"/>
      <c r="R8" s="263"/>
      <c r="S8" s="252"/>
      <c r="T8" s="450"/>
      <c r="U8" s="246"/>
      <c r="V8" s="244"/>
      <c r="W8" s="451"/>
      <c r="X8" s="452"/>
      <c r="Y8" s="253">
        <f t="shared" si="0"/>
        <v>0</v>
      </c>
      <c r="Z8" s="240">
        <f t="shared" si="1"/>
        <v>0</v>
      </c>
      <c r="AA8" s="254">
        <f t="shared" si="2"/>
        <v>0</v>
      </c>
      <c r="AB8" s="758">
        <f t="shared" si="3"/>
        <v>0</v>
      </c>
      <c r="AC8" s="453"/>
      <c r="AD8" s="454"/>
      <c r="AE8" s="453">
        <v>1</v>
      </c>
      <c r="AF8" s="454">
        <v>2</v>
      </c>
      <c r="AG8" s="453">
        <v>8</v>
      </c>
      <c r="AH8" s="454">
        <v>3</v>
      </c>
      <c r="AI8" s="453">
        <v>1</v>
      </c>
      <c r="AJ8" s="454"/>
      <c r="AK8" s="453"/>
      <c r="AL8" s="454"/>
      <c r="AM8" s="453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</row>
    <row r="9" spans="1:50">
      <c r="A9" s="394" t="s">
        <v>154</v>
      </c>
      <c r="B9" s="240">
        <v>9583</v>
      </c>
      <c r="C9" s="240">
        <v>15</v>
      </c>
      <c r="D9" s="258">
        <v>2.9</v>
      </c>
      <c r="E9" s="739">
        <v>199</v>
      </c>
      <c r="F9" s="242"/>
      <c r="G9" s="243"/>
      <c r="H9" s="263"/>
      <c r="I9" s="264"/>
      <c r="J9" s="444"/>
      <c r="K9" s="266"/>
      <c r="L9" s="267"/>
      <c r="M9" s="268"/>
      <c r="N9" s="269"/>
      <c r="O9" s="266"/>
      <c r="P9" s="270"/>
      <c r="Q9" s="271"/>
      <c r="R9" s="263"/>
      <c r="S9" s="252"/>
      <c r="T9" s="450"/>
      <c r="U9" s="246"/>
      <c r="V9" s="244"/>
      <c r="W9" s="451"/>
      <c r="X9" s="452"/>
      <c r="Y9" s="253">
        <f t="shared" si="0"/>
        <v>0</v>
      </c>
      <c r="Z9" s="240">
        <f t="shared" si="1"/>
        <v>0</v>
      </c>
      <c r="AA9" s="254">
        <f t="shared" si="2"/>
        <v>0</v>
      </c>
      <c r="AB9" s="758">
        <f t="shared" si="3"/>
        <v>0</v>
      </c>
      <c r="AC9" s="453"/>
      <c r="AD9" s="454">
        <v>3</v>
      </c>
      <c r="AE9" s="453">
        <v>8</v>
      </c>
      <c r="AF9" s="454">
        <v>3</v>
      </c>
      <c r="AG9" s="453">
        <v>1</v>
      </c>
      <c r="AH9" s="454"/>
      <c r="AI9" s="453"/>
      <c r="AJ9" s="454"/>
      <c r="AK9" s="453"/>
      <c r="AL9" s="454"/>
      <c r="AM9" s="453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</row>
    <row r="10" spans="1:50">
      <c r="A10" s="394" t="s">
        <v>155</v>
      </c>
      <c r="B10" s="240">
        <v>9983</v>
      </c>
      <c r="C10" s="240">
        <v>8</v>
      </c>
      <c r="D10" s="258">
        <v>7</v>
      </c>
      <c r="E10" s="739">
        <v>519</v>
      </c>
      <c r="F10" s="442"/>
      <c r="G10" s="443"/>
      <c r="H10" s="243"/>
      <c r="I10" s="244"/>
      <c r="J10" s="455"/>
      <c r="K10" s="246"/>
      <c r="L10" s="247"/>
      <c r="M10" s="248"/>
      <c r="N10" s="249"/>
      <c r="O10" s="246"/>
      <c r="P10" s="250"/>
      <c r="Q10" s="251"/>
      <c r="R10" s="243"/>
      <c r="S10" s="252"/>
      <c r="T10" s="450"/>
      <c r="U10" s="246"/>
      <c r="V10" s="244"/>
      <c r="W10" s="451"/>
      <c r="X10" s="452"/>
      <c r="Y10" s="253">
        <f t="shared" si="0"/>
        <v>0</v>
      </c>
      <c r="Z10" s="240">
        <f t="shared" si="1"/>
        <v>0</v>
      </c>
      <c r="AA10" s="254">
        <f t="shared" si="2"/>
        <v>0</v>
      </c>
      <c r="AB10" s="758">
        <f t="shared" si="3"/>
        <v>0</v>
      </c>
      <c r="AC10" s="453"/>
      <c r="AD10" s="454"/>
      <c r="AE10" s="453"/>
      <c r="AF10" s="454"/>
      <c r="AG10" s="453"/>
      <c r="AH10" s="454">
        <v>4</v>
      </c>
      <c r="AI10" s="453">
        <v>2</v>
      </c>
      <c r="AJ10" s="454">
        <v>2</v>
      </c>
      <c r="AK10" s="453"/>
      <c r="AL10" s="454"/>
      <c r="AM10" s="453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</row>
    <row r="11" spans="1:50">
      <c r="A11" s="456" t="s">
        <v>156</v>
      </c>
      <c r="B11" s="457">
        <v>100001</v>
      </c>
      <c r="C11" s="457">
        <f>SUM(C5:C10)</f>
        <v>74</v>
      </c>
      <c r="D11" s="458">
        <f>SUM(D5:D10)</f>
        <v>39</v>
      </c>
      <c r="E11" s="740">
        <v>2499</v>
      </c>
      <c r="F11" s="459">
        <f>E11*$G$1</f>
        <v>1499.3999999999999</v>
      </c>
      <c r="G11" s="242"/>
      <c r="H11" s="263"/>
      <c r="I11" s="264"/>
      <c r="J11" s="444"/>
      <c r="K11" s="266"/>
      <c r="L11" s="267"/>
      <c r="M11" s="268"/>
      <c r="N11" s="269"/>
      <c r="O11" s="266"/>
      <c r="P11" s="270"/>
      <c r="Q11" s="271"/>
      <c r="R11" s="263"/>
      <c r="S11" s="272"/>
      <c r="T11" s="445"/>
      <c r="U11" s="266"/>
      <c r="V11" s="264"/>
      <c r="W11" s="446"/>
      <c r="X11" s="447"/>
      <c r="Y11" s="253">
        <f t="shared" si="0"/>
        <v>0</v>
      </c>
      <c r="Z11" s="240">
        <f t="shared" si="1"/>
        <v>0</v>
      </c>
      <c r="AA11" s="254">
        <f t="shared" si="2"/>
        <v>0</v>
      </c>
      <c r="AB11" s="758">
        <f t="shared" si="3"/>
        <v>0</v>
      </c>
      <c r="AC11" s="453">
        <f t="shared" ref="AC11:AM11" si="4">SUM(AC5:AC10)</f>
        <v>10</v>
      </c>
      <c r="AD11" s="454">
        <f t="shared" si="4"/>
        <v>3</v>
      </c>
      <c r="AE11" s="453">
        <f t="shared" si="4"/>
        <v>11</v>
      </c>
      <c r="AF11" s="454">
        <f t="shared" si="4"/>
        <v>16</v>
      </c>
      <c r="AG11" s="453">
        <f t="shared" si="4"/>
        <v>16</v>
      </c>
      <c r="AH11" s="454">
        <f t="shared" si="4"/>
        <v>7</v>
      </c>
      <c r="AI11" s="453">
        <f t="shared" si="4"/>
        <v>4</v>
      </c>
      <c r="AJ11" s="454">
        <f t="shared" si="4"/>
        <v>7</v>
      </c>
      <c r="AK11" s="453">
        <f t="shared" si="4"/>
        <v>0</v>
      </c>
      <c r="AL11" s="454">
        <f t="shared" si="4"/>
        <v>0</v>
      </c>
      <c r="AM11" s="453">
        <f t="shared" si="4"/>
        <v>0</v>
      </c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</row>
    <row r="12" spans="1:50" ht="15.6">
      <c r="A12" s="432" t="s">
        <v>157</v>
      </c>
      <c r="B12" s="460"/>
      <c r="C12" s="461"/>
      <c r="D12" s="461"/>
      <c r="E12" s="737"/>
      <c r="F12" s="462"/>
      <c r="G12" s="463"/>
      <c r="H12" s="463"/>
      <c r="I12" s="463"/>
      <c r="J12" s="463"/>
      <c r="K12" s="463"/>
      <c r="L12" s="463"/>
      <c r="M12" s="463"/>
      <c r="N12" s="464"/>
      <c r="O12" s="463"/>
      <c r="P12" s="463"/>
      <c r="Q12" s="463"/>
      <c r="R12" s="463"/>
      <c r="S12" s="463"/>
      <c r="T12" s="463"/>
      <c r="U12" s="463"/>
      <c r="V12" s="463"/>
      <c r="W12" s="465"/>
      <c r="X12" s="466"/>
      <c r="Y12" s="467" t="s">
        <v>58</v>
      </c>
      <c r="Z12" s="434"/>
      <c r="AA12" s="468"/>
      <c r="AB12" s="759"/>
      <c r="AC12" s="439"/>
      <c r="AD12" s="439"/>
      <c r="AE12" s="439"/>
      <c r="AF12" s="439"/>
      <c r="AG12" s="439"/>
      <c r="AH12" s="439"/>
      <c r="AI12" s="439"/>
      <c r="AJ12" s="439"/>
      <c r="AK12" s="439"/>
      <c r="AL12" s="439"/>
      <c r="AM12" s="43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</row>
    <row r="13" spans="1:50">
      <c r="A13" s="394" t="s">
        <v>158</v>
      </c>
      <c r="B13" s="469">
        <v>9467</v>
      </c>
      <c r="C13" s="469">
        <v>1</v>
      </c>
      <c r="D13" s="469">
        <v>2.13</v>
      </c>
      <c r="E13" s="739">
        <v>145</v>
      </c>
      <c r="F13" s="459">
        <f t="shared" ref="F13:F18" si="5">E13*$G$1</f>
        <v>87</v>
      </c>
      <c r="G13" s="242"/>
      <c r="H13" s="263"/>
      <c r="I13" s="264"/>
      <c r="J13" s="444"/>
      <c r="K13" s="266"/>
      <c r="L13" s="267"/>
      <c r="M13" s="268"/>
      <c r="N13" s="269"/>
      <c r="O13" s="266"/>
      <c r="P13" s="270"/>
      <c r="Q13" s="271"/>
      <c r="R13" s="263"/>
      <c r="S13" s="252"/>
      <c r="T13" s="450"/>
      <c r="U13" s="246"/>
      <c r="V13" s="244"/>
      <c r="W13" s="451"/>
      <c r="X13" s="452"/>
      <c r="Y13" s="253">
        <f t="shared" ref="Y13:Y27" si="6">SUM(G13:X13)</f>
        <v>0</v>
      </c>
      <c r="Z13" s="240">
        <f t="shared" ref="Z13:Z27" si="7">Y13*C13</f>
        <v>0</v>
      </c>
      <c r="AA13" s="254">
        <f t="shared" ref="AA13:AA27" si="8">D13*Y13</f>
        <v>0</v>
      </c>
      <c r="AB13" s="758">
        <f t="shared" ref="AB13:AB27" si="9">Y13*E13</f>
        <v>0</v>
      </c>
      <c r="AC13" s="453"/>
      <c r="AD13" s="454"/>
      <c r="AE13" s="453"/>
      <c r="AF13" s="454"/>
      <c r="AG13" s="453"/>
      <c r="AH13" s="454"/>
      <c r="AI13" s="453"/>
      <c r="AJ13" s="454"/>
      <c r="AK13" s="453"/>
      <c r="AL13" s="454">
        <v>1</v>
      </c>
      <c r="AM13" s="453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</row>
    <row r="14" spans="1:50">
      <c r="A14" s="394" t="s">
        <v>159</v>
      </c>
      <c r="B14" s="469">
        <v>9468</v>
      </c>
      <c r="C14" s="469">
        <v>1</v>
      </c>
      <c r="D14" s="469">
        <v>1.55</v>
      </c>
      <c r="E14" s="739">
        <v>109</v>
      </c>
      <c r="F14" s="459">
        <f t="shared" si="5"/>
        <v>65.399999999999991</v>
      </c>
      <c r="G14" s="242"/>
      <c r="H14" s="263"/>
      <c r="I14" s="264"/>
      <c r="J14" s="444"/>
      <c r="K14" s="266"/>
      <c r="L14" s="267"/>
      <c r="M14" s="268"/>
      <c r="N14" s="269"/>
      <c r="O14" s="266"/>
      <c r="P14" s="270"/>
      <c r="Q14" s="271"/>
      <c r="R14" s="263"/>
      <c r="S14" s="252"/>
      <c r="T14" s="450"/>
      <c r="U14" s="246"/>
      <c r="V14" s="244"/>
      <c r="W14" s="451"/>
      <c r="X14" s="452"/>
      <c r="Y14" s="253">
        <f t="shared" si="6"/>
        <v>0</v>
      </c>
      <c r="Z14" s="240">
        <f t="shared" si="7"/>
        <v>0</v>
      </c>
      <c r="AA14" s="254">
        <f t="shared" si="8"/>
        <v>0</v>
      </c>
      <c r="AB14" s="758">
        <f t="shared" si="9"/>
        <v>0</v>
      </c>
      <c r="AC14" s="453"/>
      <c r="AD14" s="454"/>
      <c r="AE14" s="453"/>
      <c r="AF14" s="454"/>
      <c r="AG14" s="453"/>
      <c r="AH14" s="454"/>
      <c r="AI14" s="453"/>
      <c r="AJ14" s="454">
        <v>1</v>
      </c>
      <c r="AK14" s="453"/>
      <c r="AL14" s="454"/>
      <c r="AM14" s="453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</row>
    <row r="15" spans="1:50">
      <c r="A15" s="394" t="s">
        <v>160</v>
      </c>
      <c r="B15" s="469">
        <v>9608</v>
      </c>
      <c r="C15" s="469">
        <v>2</v>
      </c>
      <c r="D15" s="469">
        <v>2.2000000000000002</v>
      </c>
      <c r="E15" s="739">
        <v>159</v>
      </c>
      <c r="F15" s="459">
        <f t="shared" si="5"/>
        <v>95.399999999999991</v>
      </c>
      <c r="G15" s="242"/>
      <c r="H15" s="263"/>
      <c r="I15" s="264"/>
      <c r="J15" s="444"/>
      <c r="K15" s="266"/>
      <c r="L15" s="267"/>
      <c r="M15" s="268"/>
      <c r="N15" s="269"/>
      <c r="O15" s="266"/>
      <c r="P15" s="270"/>
      <c r="Q15" s="271"/>
      <c r="R15" s="263"/>
      <c r="S15" s="252"/>
      <c r="T15" s="450"/>
      <c r="U15" s="246"/>
      <c r="V15" s="244"/>
      <c r="W15" s="451"/>
      <c r="X15" s="452"/>
      <c r="Y15" s="253">
        <f t="shared" si="6"/>
        <v>0</v>
      </c>
      <c r="Z15" s="240">
        <f t="shared" si="7"/>
        <v>0</v>
      </c>
      <c r="AA15" s="254">
        <f t="shared" si="8"/>
        <v>0</v>
      </c>
      <c r="AB15" s="758">
        <f t="shared" si="9"/>
        <v>0</v>
      </c>
      <c r="AC15" s="453"/>
      <c r="AD15" s="454"/>
      <c r="AE15" s="453"/>
      <c r="AF15" s="454"/>
      <c r="AG15" s="453"/>
      <c r="AH15" s="454">
        <v>1</v>
      </c>
      <c r="AI15" s="453">
        <v>1</v>
      </c>
      <c r="AJ15" s="454"/>
      <c r="AK15" s="453"/>
      <c r="AL15" s="454"/>
      <c r="AM15" s="453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</row>
    <row r="16" spans="1:50">
      <c r="A16" s="394" t="s">
        <v>161</v>
      </c>
      <c r="B16" s="469">
        <v>9466</v>
      </c>
      <c r="C16" s="469">
        <v>3</v>
      </c>
      <c r="D16" s="469">
        <v>3.03</v>
      </c>
      <c r="E16" s="739">
        <v>223</v>
      </c>
      <c r="F16" s="459">
        <f t="shared" si="5"/>
        <v>133.79999999999998</v>
      </c>
      <c r="G16" s="242"/>
      <c r="H16" s="263"/>
      <c r="I16" s="264"/>
      <c r="J16" s="444"/>
      <c r="K16" s="266"/>
      <c r="L16" s="267"/>
      <c r="M16" s="268"/>
      <c r="N16" s="269"/>
      <c r="O16" s="266"/>
      <c r="P16" s="270"/>
      <c r="Q16" s="271"/>
      <c r="R16" s="263"/>
      <c r="S16" s="252"/>
      <c r="T16" s="450"/>
      <c r="U16" s="246"/>
      <c r="V16" s="244"/>
      <c r="W16" s="451"/>
      <c r="X16" s="452"/>
      <c r="Y16" s="253">
        <f t="shared" si="6"/>
        <v>0</v>
      </c>
      <c r="Z16" s="240">
        <f t="shared" si="7"/>
        <v>0</v>
      </c>
      <c r="AA16" s="254">
        <f t="shared" si="8"/>
        <v>0</v>
      </c>
      <c r="AB16" s="758">
        <f t="shared" si="9"/>
        <v>0</v>
      </c>
      <c r="AC16" s="453"/>
      <c r="AD16" s="454"/>
      <c r="AE16" s="453"/>
      <c r="AF16" s="454"/>
      <c r="AG16" s="453"/>
      <c r="AH16" s="454">
        <v>1</v>
      </c>
      <c r="AI16" s="453">
        <v>1</v>
      </c>
      <c r="AJ16" s="454">
        <v>1</v>
      </c>
      <c r="AK16" s="453"/>
      <c r="AL16" s="454"/>
      <c r="AM16" s="453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</row>
    <row r="17" spans="1:50">
      <c r="A17" s="394" t="s">
        <v>162</v>
      </c>
      <c r="B17" s="469">
        <v>9469</v>
      </c>
      <c r="C17" s="469">
        <v>4</v>
      </c>
      <c r="D17" s="469">
        <v>3.22</v>
      </c>
      <c r="E17" s="739">
        <v>249</v>
      </c>
      <c r="F17" s="459">
        <f t="shared" si="5"/>
        <v>149.4</v>
      </c>
      <c r="G17" s="242"/>
      <c r="H17" s="263"/>
      <c r="I17" s="264"/>
      <c r="J17" s="444"/>
      <c r="K17" s="266"/>
      <c r="L17" s="267"/>
      <c r="M17" s="268"/>
      <c r="N17" s="269"/>
      <c r="O17" s="266"/>
      <c r="P17" s="270"/>
      <c r="Q17" s="271"/>
      <c r="R17" s="263"/>
      <c r="S17" s="252"/>
      <c r="T17" s="450"/>
      <c r="U17" s="246"/>
      <c r="V17" s="244"/>
      <c r="W17" s="451"/>
      <c r="X17" s="452"/>
      <c r="Y17" s="253">
        <f t="shared" si="6"/>
        <v>0</v>
      </c>
      <c r="Z17" s="240">
        <f t="shared" si="7"/>
        <v>0</v>
      </c>
      <c r="AA17" s="254">
        <f t="shared" si="8"/>
        <v>0</v>
      </c>
      <c r="AB17" s="758">
        <f t="shared" si="9"/>
        <v>0</v>
      </c>
      <c r="AC17" s="453"/>
      <c r="AD17" s="454"/>
      <c r="AE17" s="453"/>
      <c r="AF17" s="454">
        <v>2</v>
      </c>
      <c r="AG17" s="453"/>
      <c r="AH17" s="454">
        <v>2</v>
      </c>
      <c r="AI17" s="453"/>
      <c r="AJ17" s="454"/>
      <c r="AK17" s="453"/>
      <c r="AL17" s="454"/>
      <c r="AM17" s="453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</row>
    <row r="18" spans="1:50">
      <c r="A18" s="394" t="s">
        <v>163</v>
      </c>
      <c r="B18" s="469">
        <v>9585</v>
      </c>
      <c r="C18" s="469">
        <v>5</v>
      </c>
      <c r="D18" s="469">
        <v>2.78</v>
      </c>
      <c r="E18" s="739">
        <v>235</v>
      </c>
      <c r="F18" s="470">
        <f t="shared" si="5"/>
        <v>141</v>
      </c>
      <c r="G18" s="280"/>
      <c r="H18" s="263"/>
      <c r="I18" s="264"/>
      <c r="J18" s="444"/>
      <c r="K18" s="266"/>
      <c r="L18" s="267"/>
      <c r="M18" s="268"/>
      <c r="N18" s="269"/>
      <c r="O18" s="266"/>
      <c r="P18" s="270"/>
      <c r="Q18" s="271"/>
      <c r="R18" s="263"/>
      <c r="S18" s="252"/>
      <c r="T18" s="450"/>
      <c r="U18" s="246"/>
      <c r="V18" s="244"/>
      <c r="W18" s="451"/>
      <c r="X18" s="452"/>
      <c r="Y18" s="253">
        <f t="shared" si="6"/>
        <v>0</v>
      </c>
      <c r="Z18" s="240">
        <f t="shared" si="7"/>
        <v>0</v>
      </c>
      <c r="AA18" s="254">
        <f t="shared" si="8"/>
        <v>0</v>
      </c>
      <c r="AB18" s="758">
        <f t="shared" si="9"/>
        <v>0</v>
      </c>
      <c r="AC18" s="453"/>
      <c r="AD18" s="454"/>
      <c r="AE18" s="453"/>
      <c r="AF18" s="454">
        <v>1</v>
      </c>
      <c r="AG18" s="453">
        <v>3</v>
      </c>
      <c r="AH18" s="454">
        <v>1</v>
      </c>
      <c r="AI18" s="453"/>
      <c r="AJ18" s="454"/>
      <c r="AK18" s="453"/>
      <c r="AL18" s="454"/>
      <c r="AM18" s="453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</row>
    <row r="19" spans="1:50">
      <c r="A19" s="394" t="s">
        <v>164</v>
      </c>
      <c r="B19" s="469">
        <v>9607</v>
      </c>
      <c r="C19" s="469">
        <v>5</v>
      </c>
      <c r="D19" s="469">
        <v>1.79</v>
      </c>
      <c r="E19" s="738">
        <v>177</v>
      </c>
      <c r="F19" s="233"/>
      <c r="G19" s="343"/>
      <c r="H19" s="263"/>
      <c r="I19" s="264"/>
      <c r="J19" s="444"/>
      <c r="K19" s="266"/>
      <c r="L19" s="267"/>
      <c r="M19" s="268"/>
      <c r="N19" s="269"/>
      <c r="O19" s="266"/>
      <c r="P19" s="270"/>
      <c r="Q19" s="271"/>
      <c r="R19" s="263"/>
      <c r="S19" s="252"/>
      <c r="T19" s="450"/>
      <c r="U19" s="266"/>
      <c r="V19" s="264"/>
      <c r="W19" s="446"/>
      <c r="X19" s="452"/>
      <c r="Y19" s="253">
        <f t="shared" si="6"/>
        <v>0</v>
      </c>
      <c r="Z19" s="240">
        <f t="shared" si="7"/>
        <v>0</v>
      </c>
      <c r="AA19" s="254">
        <f t="shared" si="8"/>
        <v>0</v>
      </c>
      <c r="AB19" s="758">
        <f t="shared" si="9"/>
        <v>0</v>
      </c>
      <c r="AC19" s="453"/>
      <c r="AD19" s="454"/>
      <c r="AE19" s="453"/>
      <c r="AF19" s="454">
        <v>2</v>
      </c>
      <c r="AG19" s="453">
        <v>2</v>
      </c>
      <c r="AH19" s="454">
        <v>1</v>
      </c>
      <c r="AI19" s="453"/>
      <c r="AJ19" s="454"/>
      <c r="AK19" s="453"/>
      <c r="AL19" s="454"/>
      <c r="AM19" s="453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</row>
    <row r="20" spans="1:50">
      <c r="A20" s="394" t="s">
        <v>165</v>
      </c>
      <c r="B20" s="469">
        <v>9439</v>
      </c>
      <c r="C20" s="469">
        <v>6</v>
      </c>
      <c r="D20" s="469">
        <v>2.4500000000000002</v>
      </c>
      <c r="E20" s="739">
        <v>149</v>
      </c>
      <c r="F20" s="459">
        <f t="shared" ref="F20:F27" si="10">E20*$G$1</f>
        <v>89.399999999999991</v>
      </c>
      <c r="G20" s="262"/>
      <c r="H20" s="263"/>
      <c r="I20" s="264"/>
      <c r="J20" s="444"/>
      <c r="K20" s="266"/>
      <c r="L20" s="267"/>
      <c r="M20" s="268"/>
      <c r="N20" s="269"/>
      <c r="O20" s="266"/>
      <c r="P20" s="270"/>
      <c r="Q20" s="271"/>
      <c r="R20" s="263"/>
      <c r="S20" s="252"/>
      <c r="T20" s="450"/>
      <c r="U20" s="246"/>
      <c r="V20" s="244"/>
      <c r="W20" s="451"/>
      <c r="X20" s="452"/>
      <c r="Y20" s="253">
        <f t="shared" si="6"/>
        <v>0</v>
      </c>
      <c r="Z20" s="240">
        <f t="shared" si="7"/>
        <v>0</v>
      </c>
      <c r="AA20" s="254">
        <f t="shared" si="8"/>
        <v>0</v>
      </c>
      <c r="AB20" s="758">
        <f t="shared" si="9"/>
        <v>0</v>
      </c>
      <c r="AC20" s="453">
        <v>1</v>
      </c>
      <c r="AD20" s="454">
        <v>3</v>
      </c>
      <c r="AE20" s="453">
        <v>1</v>
      </c>
      <c r="AF20" s="454">
        <v>1</v>
      </c>
      <c r="AG20" s="453"/>
      <c r="AH20" s="454"/>
      <c r="AI20" s="453"/>
      <c r="AJ20" s="454"/>
      <c r="AK20" s="453"/>
      <c r="AL20" s="454"/>
      <c r="AM20" s="453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</row>
    <row r="21" spans="1:50">
      <c r="A21" s="394" t="s">
        <v>166</v>
      </c>
      <c r="B21" s="469">
        <v>9440</v>
      </c>
      <c r="C21" s="469">
        <v>6</v>
      </c>
      <c r="D21" s="469">
        <v>3.37</v>
      </c>
      <c r="E21" s="739">
        <v>197</v>
      </c>
      <c r="F21" s="459">
        <f t="shared" si="10"/>
        <v>118.19999999999999</v>
      </c>
      <c r="G21" s="242"/>
      <c r="H21" s="263"/>
      <c r="I21" s="264"/>
      <c r="J21" s="444"/>
      <c r="K21" s="266"/>
      <c r="L21" s="267"/>
      <c r="M21" s="268"/>
      <c r="N21" s="269"/>
      <c r="O21" s="266"/>
      <c r="P21" s="270"/>
      <c r="Q21" s="271"/>
      <c r="R21" s="263"/>
      <c r="S21" s="252"/>
      <c r="T21" s="450"/>
      <c r="U21" s="246"/>
      <c r="V21" s="244"/>
      <c r="W21" s="451"/>
      <c r="X21" s="452"/>
      <c r="Y21" s="253">
        <f t="shared" si="6"/>
        <v>0</v>
      </c>
      <c r="Z21" s="240">
        <f t="shared" si="7"/>
        <v>0</v>
      </c>
      <c r="AA21" s="254">
        <f t="shared" si="8"/>
        <v>0</v>
      </c>
      <c r="AB21" s="758">
        <f t="shared" si="9"/>
        <v>0</v>
      </c>
      <c r="AC21" s="453"/>
      <c r="AD21" s="454">
        <v>4</v>
      </c>
      <c r="AE21" s="453">
        <v>1</v>
      </c>
      <c r="AF21" s="454">
        <v>1</v>
      </c>
      <c r="AG21" s="453"/>
      <c r="AH21" s="454"/>
      <c r="AI21" s="453"/>
      <c r="AJ21" s="454"/>
      <c r="AK21" s="453"/>
      <c r="AL21" s="454"/>
      <c r="AM21" s="453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</row>
    <row r="22" spans="1:50">
      <c r="A22" s="394" t="s">
        <v>167</v>
      </c>
      <c r="B22" s="469">
        <v>9470</v>
      </c>
      <c r="C22" s="469">
        <v>9</v>
      </c>
      <c r="D22" s="469">
        <v>1.6</v>
      </c>
      <c r="E22" s="739">
        <v>117</v>
      </c>
      <c r="F22" s="459">
        <f t="shared" si="10"/>
        <v>70.2</v>
      </c>
      <c r="G22" s="242"/>
      <c r="H22" s="263"/>
      <c r="I22" s="264"/>
      <c r="J22" s="444"/>
      <c r="K22" s="266"/>
      <c r="L22" s="267"/>
      <c r="M22" s="268"/>
      <c r="N22" s="269"/>
      <c r="O22" s="266"/>
      <c r="P22" s="270"/>
      <c r="Q22" s="271"/>
      <c r="R22" s="263"/>
      <c r="S22" s="252"/>
      <c r="T22" s="450"/>
      <c r="U22" s="246"/>
      <c r="V22" s="244"/>
      <c r="W22" s="451"/>
      <c r="X22" s="452"/>
      <c r="Y22" s="253">
        <f t="shared" si="6"/>
        <v>0</v>
      </c>
      <c r="Z22" s="240">
        <f t="shared" si="7"/>
        <v>0</v>
      </c>
      <c r="AA22" s="254">
        <f t="shared" si="8"/>
        <v>0</v>
      </c>
      <c r="AB22" s="758">
        <f t="shared" si="9"/>
        <v>0</v>
      </c>
      <c r="AC22" s="453">
        <v>3</v>
      </c>
      <c r="AD22" s="454">
        <v>6</v>
      </c>
      <c r="AE22" s="453"/>
      <c r="AF22" s="454"/>
      <c r="AG22" s="453"/>
      <c r="AH22" s="454"/>
      <c r="AI22" s="453"/>
      <c r="AJ22" s="454"/>
      <c r="AK22" s="453"/>
      <c r="AL22" s="454"/>
      <c r="AM22" s="453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</row>
    <row r="23" spans="1:50">
      <c r="A23" s="394" t="s">
        <v>168</v>
      </c>
      <c r="B23" s="469">
        <v>9472</v>
      </c>
      <c r="C23" s="469">
        <v>6</v>
      </c>
      <c r="D23" s="469">
        <v>1.45</v>
      </c>
      <c r="E23" s="739">
        <v>99</v>
      </c>
      <c r="F23" s="459">
        <f t="shared" si="10"/>
        <v>59.4</v>
      </c>
      <c r="G23" s="242"/>
      <c r="H23" s="263"/>
      <c r="I23" s="264"/>
      <c r="J23" s="444"/>
      <c r="K23" s="266"/>
      <c r="L23" s="267"/>
      <c r="M23" s="268"/>
      <c r="N23" s="269"/>
      <c r="O23" s="266"/>
      <c r="P23" s="270"/>
      <c r="Q23" s="271"/>
      <c r="R23" s="263"/>
      <c r="S23" s="252"/>
      <c r="T23" s="450"/>
      <c r="U23" s="246"/>
      <c r="V23" s="244"/>
      <c r="W23" s="451"/>
      <c r="X23" s="452"/>
      <c r="Y23" s="253">
        <f t="shared" si="6"/>
        <v>0</v>
      </c>
      <c r="Z23" s="240">
        <f t="shared" si="7"/>
        <v>0</v>
      </c>
      <c r="AA23" s="254">
        <f t="shared" si="8"/>
        <v>0</v>
      </c>
      <c r="AB23" s="758">
        <f t="shared" si="9"/>
        <v>0</v>
      </c>
      <c r="AC23" s="453">
        <v>3</v>
      </c>
      <c r="AD23" s="454">
        <v>3</v>
      </c>
      <c r="AE23" s="453"/>
      <c r="AF23" s="454"/>
      <c r="AG23" s="453"/>
      <c r="AH23" s="454"/>
      <c r="AI23" s="453"/>
      <c r="AJ23" s="454"/>
      <c r="AK23" s="453"/>
      <c r="AL23" s="454"/>
      <c r="AM23" s="453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</row>
    <row r="24" spans="1:50">
      <c r="A24" s="394" t="s">
        <v>169</v>
      </c>
      <c r="B24" s="469">
        <v>9471</v>
      </c>
      <c r="C24" s="469">
        <v>7</v>
      </c>
      <c r="D24" s="469">
        <v>0.9</v>
      </c>
      <c r="E24" s="739">
        <v>13</v>
      </c>
      <c r="F24" s="459">
        <f t="shared" si="10"/>
        <v>7.8</v>
      </c>
      <c r="G24" s="242"/>
      <c r="H24" s="263"/>
      <c r="I24" s="264"/>
      <c r="J24" s="444"/>
      <c r="K24" s="266"/>
      <c r="L24" s="267"/>
      <c r="M24" s="268"/>
      <c r="N24" s="269"/>
      <c r="O24" s="266"/>
      <c r="P24" s="270"/>
      <c r="Q24" s="271"/>
      <c r="R24" s="263"/>
      <c r="S24" s="252"/>
      <c r="T24" s="450"/>
      <c r="U24" s="246"/>
      <c r="V24" s="244"/>
      <c r="W24" s="451"/>
      <c r="X24" s="452"/>
      <c r="Y24" s="253">
        <f t="shared" si="6"/>
        <v>0</v>
      </c>
      <c r="Z24" s="240">
        <f t="shared" si="7"/>
        <v>0</v>
      </c>
      <c r="AA24" s="254">
        <f t="shared" si="8"/>
        <v>0</v>
      </c>
      <c r="AB24" s="758">
        <f t="shared" si="9"/>
        <v>0</v>
      </c>
      <c r="AC24" s="453"/>
      <c r="AD24" s="454"/>
      <c r="AE24" s="453"/>
      <c r="AF24" s="454"/>
      <c r="AG24" s="453"/>
      <c r="AH24" s="454"/>
      <c r="AI24" s="453"/>
      <c r="AJ24" s="454"/>
      <c r="AK24" s="453"/>
      <c r="AL24" s="454"/>
      <c r="AM24" s="453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</row>
    <row r="25" spans="1:50">
      <c r="A25" s="471" t="s">
        <v>170</v>
      </c>
      <c r="B25" s="469">
        <v>9441</v>
      </c>
      <c r="C25" s="469">
        <v>7</v>
      </c>
      <c r="D25" s="469">
        <v>0.9</v>
      </c>
      <c r="E25" s="739">
        <v>13</v>
      </c>
      <c r="F25" s="459">
        <f t="shared" si="10"/>
        <v>7.8</v>
      </c>
      <c r="G25" s="242"/>
      <c r="H25" s="263"/>
      <c r="I25" s="264"/>
      <c r="J25" s="444"/>
      <c r="K25" s="266"/>
      <c r="L25" s="267"/>
      <c r="M25" s="268"/>
      <c r="N25" s="269"/>
      <c r="O25" s="266"/>
      <c r="P25" s="270"/>
      <c r="Q25" s="271"/>
      <c r="R25" s="263"/>
      <c r="S25" s="252"/>
      <c r="T25" s="450"/>
      <c r="U25" s="246"/>
      <c r="V25" s="244"/>
      <c r="W25" s="451"/>
      <c r="X25" s="452"/>
      <c r="Y25" s="253">
        <f t="shared" si="6"/>
        <v>0</v>
      </c>
      <c r="Z25" s="240">
        <f t="shared" si="7"/>
        <v>0</v>
      </c>
      <c r="AA25" s="254">
        <f t="shared" si="8"/>
        <v>0</v>
      </c>
      <c r="AB25" s="758">
        <f t="shared" si="9"/>
        <v>0</v>
      </c>
      <c r="AC25" s="453"/>
      <c r="AD25" s="454"/>
      <c r="AE25" s="453"/>
      <c r="AF25" s="454"/>
      <c r="AG25" s="453"/>
      <c r="AH25" s="454"/>
      <c r="AI25" s="453"/>
      <c r="AJ25" s="454"/>
      <c r="AK25" s="453"/>
      <c r="AL25" s="454"/>
      <c r="AM25" s="453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</row>
    <row r="26" spans="1:50">
      <c r="A26" s="471" t="s">
        <v>171</v>
      </c>
      <c r="B26" s="469">
        <v>9473</v>
      </c>
      <c r="C26" s="469">
        <v>10</v>
      </c>
      <c r="D26" s="469">
        <v>0.15</v>
      </c>
      <c r="E26" s="739">
        <v>43</v>
      </c>
      <c r="F26" s="459">
        <f t="shared" si="10"/>
        <v>25.8</v>
      </c>
      <c r="G26" s="242"/>
      <c r="H26" s="263"/>
      <c r="I26" s="264"/>
      <c r="J26" s="444"/>
      <c r="K26" s="266"/>
      <c r="L26" s="267"/>
      <c r="M26" s="268"/>
      <c r="N26" s="269"/>
      <c r="O26" s="266"/>
      <c r="P26" s="270"/>
      <c r="Q26" s="271"/>
      <c r="R26" s="263"/>
      <c r="S26" s="252"/>
      <c r="T26" s="450"/>
      <c r="U26" s="246"/>
      <c r="V26" s="244"/>
      <c r="W26" s="451"/>
      <c r="X26" s="452"/>
      <c r="Y26" s="253">
        <f t="shared" si="6"/>
        <v>0</v>
      </c>
      <c r="Z26" s="240">
        <f t="shared" si="7"/>
        <v>0</v>
      </c>
      <c r="AA26" s="254">
        <f t="shared" si="8"/>
        <v>0</v>
      </c>
      <c r="AB26" s="758">
        <f t="shared" si="9"/>
        <v>0</v>
      </c>
      <c r="AC26" s="453"/>
      <c r="AD26" s="454"/>
      <c r="AE26" s="453"/>
      <c r="AF26" s="454"/>
      <c r="AG26" s="453"/>
      <c r="AH26" s="454"/>
      <c r="AI26" s="453"/>
      <c r="AJ26" s="454"/>
      <c r="AK26" s="453"/>
      <c r="AL26" s="454"/>
      <c r="AM26" s="453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</row>
    <row r="27" spans="1:50">
      <c r="A27" s="456" t="s">
        <v>172</v>
      </c>
      <c r="B27" s="457">
        <v>100002</v>
      </c>
      <c r="C27" s="457">
        <f>SUM(C13:C26)</f>
        <v>72</v>
      </c>
      <c r="D27" s="457">
        <f>SUM(D13:D26)</f>
        <v>27.519999999999996</v>
      </c>
      <c r="E27" s="741">
        <v>1928</v>
      </c>
      <c r="F27" s="459">
        <f t="shared" si="10"/>
        <v>1156.8</v>
      </c>
      <c r="G27" s="242"/>
      <c r="H27" s="263"/>
      <c r="I27" s="264"/>
      <c r="J27" s="444"/>
      <c r="K27" s="266"/>
      <c r="L27" s="267"/>
      <c r="M27" s="268"/>
      <c r="N27" s="269"/>
      <c r="O27" s="266"/>
      <c r="P27" s="270"/>
      <c r="Q27" s="271"/>
      <c r="R27" s="263"/>
      <c r="S27" s="252"/>
      <c r="T27" s="450"/>
      <c r="U27" s="246"/>
      <c r="V27" s="244"/>
      <c r="W27" s="451"/>
      <c r="X27" s="452"/>
      <c r="Y27" s="253">
        <f t="shared" si="6"/>
        <v>0</v>
      </c>
      <c r="Z27" s="240">
        <f t="shared" si="7"/>
        <v>0</v>
      </c>
      <c r="AA27" s="254">
        <f t="shared" si="8"/>
        <v>0</v>
      </c>
      <c r="AB27" s="758">
        <f t="shared" si="9"/>
        <v>0</v>
      </c>
      <c r="AC27" s="453">
        <f t="shared" ref="AC27:AM27" si="11">SUM(AC13:AC26)</f>
        <v>7</v>
      </c>
      <c r="AD27" s="454">
        <f t="shared" si="11"/>
        <v>16</v>
      </c>
      <c r="AE27" s="453">
        <f t="shared" si="11"/>
        <v>2</v>
      </c>
      <c r="AF27" s="454">
        <f t="shared" si="11"/>
        <v>7</v>
      </c>
      <c r="AG27" s="453">
        <f t="shared" si="11"/>
        <v>5</v>
      </c>
      <c r="AH27" s="454">
        <f t="shared" si="11"/>
        <v>6</v>
      </c>
      <c r="AI27" s="453">
        <f t="shared" si="11"/>
        <v>2</v>
      </c>
      <c r="AJ27" s="454">
        <f t="shared" si="11"/>
        <v>2</v>
      </c>
      <c r="AK27" s="453">
        <f t="shared" si="11"/>
        <v>0</v>
      </c>
      <c r="AL27" s="454">
        <f t="shared" si="11"/>
        <v>1</v>
      </c>
      <c r="AM27" s="453">
        <f t="shared" si="11"/>
        <v>0</v>
      </c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</row>
    <row r="28" spans="1:50" ht="15.75" customHeight="1">
      <c r="A28" s="472" t="s">
        <v>173</v>
      </c>
      <c r="B28" s="473"/>
      <c r="C28" s="473"/>
      <c r="D28" s="473"/>
      <c r="E28" s="742"/>
      <c r="F28" s="474"/>
      <c r="G28" s="248"/>
      <c r="H28" s="268"/>
      <c r="I28" s="268"/>
      <c r="J28" s="475"/>
      <c r="K28" s="268"/>
      <c r="L28" s="268"/>
      <c r="M28" s="268"/>
      <c r="N28" s="476"/>
      <c r="O28" s="268"/>
      <c r="P28" s="268"/>
      <c r="Q28" s="268"/>
      <c r="R28" s="268"/>
      <c r="S28" s="248"/>
      <c r="T28" s="248"/>
      <c r="U28" s="248"/>
      <c r="V28" s="248"/>
      <c r="W28" s="248"/>
      <c r="X28" s="477"/>
      <c r="Y28" s="478"/>
      <c r="Z28" s="479"/>
      <c r="AA28" s="480"/>
      <c r="AB28" s="760"/>
      <c r="AC28" s="481"/>
      <c r="AD28" s="481"/>
      <c r="AE28" s="481"/>
      <c r="AF28" s="481"/>
      <c r="AG28" s="481"/>
      <c r="AH28" s="481"/>
      <c r="AI28" s="481"/>
      <c r="AJ28" s="481"/>
      <c r="AK28" s="481"/>
      <c r="AL28" s="481"/>
      <c r="AM28" s="481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</row>
    <row r="29" spans="1:50">
      <c r="A29" s="394" t="s">
        <v>174</v>
      </c>
      <c r="B29" s="469"/>
      <c r="C29" s="469">
        <v>1</v>
      </c>
      <c r="D29" s="469"/>
      <c r="E29" s="739">
        <v>105</v>
      </c>
      <c r="F29" s="459">
        <f t="shared" ref="F29:F37" si="12">E29*$G$1</f>
        <v>63</v>
      </c>
      <c r="G29" s="242"/>
      <c r="H29" s="263"/>
      <c r="I29" s="264"/>
      <c r="J29" s="444"/>
      <c r="K29" s="266"/>
      <c r="L29" s="267"/>
      <c r="M29" s="268"/>
      <c r="N29" s="269"/>
      <c r="O29" s="266"/>
      <c r="P29" s="270"/>
      <c r="Q29" s="271"/>
      <c r="R29" s="263"/>
      <c r="S29" s="252"/>
      <c r="T29" s="450"/>
      <c r="U29" s="246"/>
      <c r="V29" s="244"/>
      <c r="W29" s="451"/>
      <c r="X29" s="452"/>
      <c r="Y29" s="253">
        <f t="shared" ref="Y29:Y37" si="13">SUM(G29:X29)</f>
        <v>0</v>
      </c>
      <c r="Z29" s="240">
        <f t="shared" ref="Z29:Z37" si="14">Y29*C29</f>
        <v>0</v>
      </c>
      <c r="AA29" s="254">
        <f t="shared" ref="AA29:AA37" si="15">D29*Y29</f>
        <v>0</v>
      </c>
      <c r="AB29" s="758">
        <f t="shared" ref="AB29:AB37" si="16">Y29*E29</f>
        <v>0</v>
      </c>
      <c r="AC29" s="453"/>
      <c r="AD29" s="454"/>
      <c r="AE29" s="453"/>
      <c r="AF29" s="454"/>
      <c r="AG29" s="453"/>
      <c r="AH29" s="454"/>
      <c r="AI29" s="453"/>
      <c r="AJ29" s="454"/>
      <c r="AK29" s="453"/>
      <c r="AL29" s="454"/>
      <c r="AM29" s="453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</row>
    <row r="30" spans="1:50">
      <c r="A30" s="394" t="s">
        <v>175</v>
      </c>
      <c r="B30" s="469"/>
      <c r="C30" s="469">
        <v>1</v>
      </c>
      <c r="D30" s="469"/>
      <c r="E30" s="739">
        <v>93</v>
      </c>
      <c r="F30" s="459">
        <f t="shared" si="12"/>
        <v>55.8</v>
      </c>
      <c r="G30" s="242"/>
      <c r="H30" s="263"/>
      <c r="I30" s="264"/>
      <c r="J30" s="444"/>
      <c r="K30" s="266"/>
      <c r="L30" s="267"/>
      <c r="M30" s="268"/>
      <c r="N30" s="269"/>
      <c r="O30" s="266"/>
      <c r="P30" s="270"/>
      <c r="Q30" s="271"/>
      <c r="R30" s="263"/>
      <c r="S30" s="252"/>
      <c r="T30" s="450"/>
      <c r="U30" s="246"/>
      <c r="V30" s="244"/>
      <c r="W30" s="451"/>
      <c r="X30" s="452"/>
      <c r="Y30" s="253">
        <f t="shared" si="13"/>
        <v>0</v>
      </c>
      <c r="Z30" s="240">
        <f t="shared" si="14"/>
        <v>0</v>
      </c>
      <c r="AA30" s="254">
        <f t="shared" si="15"/>
        <v>0</v>
      </c>
      <c r="AB30" s="758">
        <f t="shared" si="16"/>
        <v>0</v>
      </c>
      <c r="AC30" s="453"/>
      <c r="AD30" s="454"/>
      <c r="AE30" s="453"/>
      <c r="AF30" s="454"/>
      <c r="AG30" s="453"/>
      <c r="AH30" s="454"/>
      <c r="AI30" s="453"/>
      <c r="AJ30" s="454"/>
      <c r="AK30" s="453"/>
      <c r="AL30" s="454"/>
      <c r="AM30" s="453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</row>
    <row r="31" spans="1:50">
      <c r="A31" s="394" t="s">
        <v>176</v>
      </c>
      <c r="B31" s="469"/>
      <c r="C31" s="469">
        <v>4</v>
      </c>
      <c r="D31" s="469"/>
      <c r="E31" s="739">
        <v>249</v>
      </c>
      <c r="F31" s="459">
        <f t="shared" si="12"/>
        <v>149.4</v>
      </c>
      <c r="G31" s="242"/>
      <c r="H31" s="263"/>
      <c r="I31" s="264"/>
      <c r="J31" s="444"/>
      <c r="K31" s="266"/>
      <c r="L31" s="267"/>
      <c r="M31" s="268"/>
      <c r="N31" s="269"/>
      <c r="O31" s="266"/>
      <c r="P31" s="270"/>
      <c r="Q31" s="271"/>
      <c r="R31" s="263"/>
      <c r="S31" s="252"/>
      <c r="T31" s="450"/>
      <c r="U31" s="246"/>
      <c r="V31" s="244"/>
      <c r="W31" s="451"/>
      <c r="X31" s="452"/>
      <c r="Y31" s="253">
        <f t="shared" si="13"/>
        <v>0</v>
      </c>
      <c r="Z31" s="240">
        <f t="shared" si="14"/>
        <v>0</v>
      </c>
      <c r="AA31" s="254">
        <f t="shared" si="15"/>
        <v>0</v>
      </c>
      <c r="AB31" s="758">
        <f t="shared" si="16"/>
        <v>0</v>
      </c>
      <c r="AC31" s="453"/>
      <c r="AD31" s="454"/>
      <c r="AE31" s="453"/>
      <c r="AF31" s="454"/>
      <c r="AG31" s="453"/>
      <c r="AH31" s="454"/>
      <c r="AI31" s="453"/>
      <c r="AJ31" s="454"/>
      <c r="AK31" s="453"/>
      <c r="AL31" s="454"/>
      <c r="AM31" s="453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</row>
    <row r="32" spans="1:50">
      <c r="A32" s="394" t="s">
        <v>177</v>
      </c>
      <c r="B32" s="469"/>
      <c r="C32" s="469">
        <v>5</v>
      </c>
      <c r="D32" s="469"/>
      <c r="E32" s="739">
        <v>215</v>
      </c>
      <c r="F32" s="459">
        <f t="shared" si="12"/>
        <v>129</v>
      </c>
      <c r="G32" s="242"/>
      <c r="H32" s="263"/>
      <c r="I32" s="264"/>
      <c r="J32" s="444"/>
      <c r="K32" s="266"/>
      <c r="L32" s="267"/>
      <c r="M32" s="268"/>
      <c r="N32" s="269"/>
      <c r="O32" s="266"/>
      <c r="P32" s="270"/>
      <c r="Q32" s="271"/>
      <c r="R32" s="263"/>
      <c r="S32" s="252"/>
      <c r="T32" s="450"/>
      <c r="U32" s="246"/>
      <c r="V32" s="244"/>
      <c r="W32" s="451"/>
      <c r="X32" s="452"/>
      <c r="Y32" s="253">
        <f t="shared" si="13"/>
        <v>0</v>
      </c>
      <c r="Z32" s="240">
        <f t="shared" si="14"/>
        <v>0</v>
      </c>
      <c r="AA32" s="254">
        <f t="shared" si="15"/>
        <v>0</v>
      </c>
      <c r="AB32" s="758">
        <f t="shared" si="16"/>
        <v>0</v>
      </c>
      <c r="AC32" s="453"/>
      <c r="AD32" s="454"/>
      <c r="AE32" s="453"/>
      <c r="AF32" s="454"/>
      <c r="AG32" s="453"/>
      <c r="AH32" s="454"/>
      <c r="AI32" s="453"/>
      <c r="AJ32" s="454"/>
      <c r="AK32" s="453"/>
      <c r="AL32" s="454"/>
      <c r="AM32" s="453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</row>
    <row r="33" spans="1:50">
      <c r="A33" s="394" t="s">
        <v>178</v>
      </c>
      <c r="B33" s="469"/>
      <c r="C33" s="469">
        <v>4</v>
      </c>
      <c r="D33" s="469"/>
      <c r="E33" s="739">
        <v>205</v>
      </c>
      <c r="F33" s="459">
        <f t="shared" si="12"/>
        <v>123</v>
      </c>
      <c r="G33" s="242"/>
      <c r="H33" s="263"/>
      <c r="I33" s="264"/>
      <c r="J33" s="444"/>
      <c r="K33" s="266"/>
      <c r="L33" s="267"/>
      <c r="M33" s="268"/>
      <c r="N33" s="269"/>
      <c r="O33" s="266"/>
      <c r="P33" s="270"/>
      <c r="Q33" s="271"/>
      <c r="R33" s="263"/>
      <c r="S33" s="252"/>
      <c r="T33" s="450"/>
      <c r="U33" s="246"/>
      <c r="V33" s="244"/>
      <c r="W33" s="451"/>
      <c r="X33" s="452"/>
      <c r="Y33" s="253">
        <f t="shared" si="13"/>
        <v>0</v>
      </c>
      <c r="Z33" s="240">
        <f t="shared" si="14"/>
        <v>0</v>
      </c>
      <c r="AA33" s="254">
        <f t="shared" si="15"/>
        <v>0</v>
      </c>
      <c r="AB33" s="758">
        <f t="shared" si="16"/>
        <v>0</v>
      </c>
      <c r="AC33" s="453"/>
      <c r="AD33" s="454"/>
      <c r="AE33" s="453"/>
      <c r="AF33" s="454"/>
      <c r="AG33" s="453"/>
      <c r="AH33" s="454"/>
      <c r="AI33" s="453"/>
      <c r="AJ33" s="454"/>
      <c r="AK33" s="453"/>
      <c r="AL33" s="454"/>
      <c r="AM33" s="453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</row>
    <row r="34" spans="1:50">
      <c r="A34" s="394" t="s">
        <v>179</v>
      </c>
      <c r="B34" s="469"/>
      <c r="C34" s="469">
        <v>4</v>
      </c>
      <c r="D34" s="469"/>
      <c r="E34" s="739">
        <v>125</v>
      </c>
      <c r="F34" s="459">
        <f t="shared" si="12"/>
        <v>75</v>
      </c>
      <c r="G34" s="242"/>
      <c r="H34" s="263"/>
      <c r="I34" s="264"/>
      <c r="J34" s="444"/>
      <c r="K34" s="266"/>
      <c r="L34" s="267"/>
      <c r="M34" s="268"/>
      <c r="N34" s="269"/>
      <c r="O34" s="266"/>
      <c r="P34" s="270"/>
      <c r="Q34" s="271"/>
      <c r="R34" s="263"/>
      <c r="S34" s="252"/>
      <c r="T34" s="450"/>
      <c r="U34" s="246"/>
      <c r="V34" s="244"/>
      <c r="W34" s="451"/>
      <c r="X34" s="452"/>
      <c r="Y34" s="253">
        <f t="shared" si="13"/>
        <v>0</v>
      </c>
      <c r="Z34" s="240">
        <f t="shared" si="14"/>
        <v>0</v>
      </c>
      <c r="AA34" s="254">
        <f t="shared" si="15"/>
        <v>0</v>
      </c>
      <c r="AB34" s="758">
        <f t="shared" si="16"/>
        <v>0</v>
      </c>
      <c r="AC34" s="453"/>
      <c r="AD34" s="454"/>
      <c r="AE34" s="453"/>
      <c r="AF34" s="454"/>
      <c r="AG34" s="453"/>
      <c r="AH34" s="454"/>
      <c r="AI34" s="453"/>
      <c r="AJ34" s="454"/>
      <c r="AK34" s="453"/>
      <c r="AL34" s="454"/>
      <c r="AM34" s="453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</row>
    <row r="35" spans="1:50">
      <c r="A35" s="394" t="s">
        <v>180</v>
      </c>
      <c r="B35" s="469"/>
      <c r="C35" s="469">
        <v>5</v>
      </c>
      <c r="D35" s="469"/>
      <c r="E35" s="739">
        <v>153</v>
      </c>
      <c r="F35" s="459">
        <f t="shared" si="12"/>
        <v>91.8</v>
      </c>
      <c r="G35" s="242"/>
      <c r="H35" s="263"/>
      <c r="I35" s="264"/>
      <c r="J35" s="444"/>
      <c r="K35" s="266"/>
      <c r="L35" s="267"/>
      <c r="M35" s="268"/>
      <c r="N35" s="269"/>
      <c r="O35" s="266"/>
      <c r="P35" s="270"/>
      <c r="Q35" s="271"/>
      <c r="R35" s="263"/>
      <c r="S35" s="252"/>
      <c r="T35" s="450"/>
      <c r="U35" s="246"/>
      <c r="V35" s="244"/>
      <c r="W35" s="451"/>
      <c r="X35" s="452"/>
      <c r="Y35" s="253">
        <f t="shared" si="13"/>
        <v>0</v>
      </c>
      <c r="Z35" s="240">
        <f t="shared" si="14"/>
        <v>0</v>
      </c>
      <c r="AA35" s="254">
        <f t="shared" si="15"/>
        <v>0</v>
      </c>
      <c r="AB35" s="758">
        <f t="shared" si="16"/>
        <v>0</v>
      </c>
      <c r="AC35" s="453"/>
      <c r="AD35" s="454"/>
      <c r="AE35" s="453"/>
      <c r="AF35" s="454"/>
      <c r="AG35" s="453"/>
      <c r="AH35" s="454"/>
      <c r="AI35" s="453"/>
      <c r="AJ35" s="454"/>
      <c r="AK35" s="453"/>
      <c r="AL35" s="454"/>
      <c r="AM35" s="453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</row>
    <row r="36" spans="1:50">
      <c r="A36" s="394" t="s">
        <v>181</v>
      </c>
      <c r="B36" s="469"/>
      <c r="C36" s="469">
        <v>4</v>
      </c>
      <c r="D36" s="469"/>
      <c r="E36" s="739">
        <v>53</v>
      </c>
      <c r="F36" s="459">
        <f t="shared" si="12"/>
        <v>31.799999999999997</v>
      </c>
      <c r="G36" s="242"/>
      <c r="H36" s="263"/>
      <c r="I36" s="264"/>
      <c r="J36" s="444"/>
      <c r="K36" s="266"/>
      <c r="L36" s="267"/>
      <c r="M36" s="268"/>
      <c r="N36" s="269"/>
      <c r="O36" s="266"/>
      <c r="P36" s="270"/>
      <c r="Q36" s="271"/>
      <c r="R36" s="263"/>
      <c r="S36" s="252"/>
      <c r="T36" s="450"/>
      <c r="U36" s="246"/>
      <c r="V36" s="244"/>
      <c r="W36" s="451"/>
      <c r="X36" s="452"/>
      <c r="Y36" s="253">
        <f t="shared" si="13"/>
        <v>0</v>
      </c>
      <c r="Z36" s="240">
        <f t="shared" si="14"/>
        <v>0</v>
      </c>
      <c r="AA36" s="254">
        <f t="shared" si="15"/>
        <v>0</v>
      </c>
      <c r="AB36" s="758">
        <f t="shared" si="16"/>
        <v>0</v>
      </c>
      <c r="AC36" s="453"/>
      <c r="AD36" s="454"/>
      <c r="AE36" s="453"/>
      <c r="AF36" s="454"/>
      <c r="AG36" s="453"/>
      <c r="AH36" s="454"/>
      <c r="AI36" s="453"/>
      <c r="AJ36" s="454"/>
      <c r="AK36" s="453"/>
      <c r="AL36" s="454"/>
      <c r="AM36" s="453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</row>
    <row r="37" spans="1:50">
      <c r="A37" s="456" t="s">
        <v>182</v>
      </c>
      <c r="B37" s="457"/>
      <c r="C37" s="457">
        <f>SUM(C29:C36)</f>
        <v>28</v>
      </c>
      <c r="D37" s="457"/>
      <c r="E37" s="741">
        <f>SUM(E29:E36)</f>
        <v>1198</v>
      </c>
      <c r="F37" s="459">
        <f t="shared" si="12"/>
        <v>718.8</v>
      </c>
      <c r="G37" s="242"/>
      <c r="H37" s="263"/>
      <c r="I37" s="264"/>
      <c r="J37" s="444"/>
      <c r="K37" s="266"/>
      <c r="L37" s="267"/>
      <c r="M37" s="268"/>
      <c r="N37" s="269"/>
      <c r="O37" s="266"/>
      <c r="P37" s="270"/>
      <c r="Q37" s="271"/>
      <c r="R37" s="263"/>
      <c r="S37" s="252"/>
      <c r="T37" s="450"/>
      <c r="U37" s="246"/>
      <c r="V37" s="244"/>
      <c r="W37" s="451"/>
      <c r="X37" s="452"/>
      <c r="Y37" s="253">
        <f t="shared" si="13"/>
        <v>0</v>
      </c>
      <c r="Z37" s="240">
        <f t="shared" si="14"/>
        <v>0</v>
      </c>
      <c r="AA37" s="254">
        <f t="shared" si="15"/>
        <v>0</v>
      </c>
      <c r="AB37" s="758">
        <f t="shared" si="16"/>
        <v>0</v>
      </c>
      <c r="AC37" s="453"/>
      <c r="AD37" s="454"/>
      <c r="AE37" s="453"/>
      <c r="AF37" s="454"/>
      <c r="AG37" s="453"/>
      <c r="AH37" s="454"/>
      <c r="AI37" s="453"/>
      <c r="AJ37" s="454"/>
      <c r="AK37" s="453"/>
      <c r="AL37" s="454"/>
      <c r="AM37" s="453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</row>
    <row r="38" spans="1:50" ht="15.6">
      <c r="A38" s="432" t="s">
        <v>75</v>
      </c>
      <c r="B38" s="433"/>
      <c r="C38" s="433"/>
      <c r="D38" s="434"/>
      <c r="E38" s="737"/>
      <c r="F38" s="462"/>
      <c r="G38" s="463"/>
      <c r="H38" s="463"/>
      <c r="I38" s="463"/>
      <c r="J38" s="463"/>
      <c r="K38" s="463"/>
      <c r="L38" s="463"/>
      <c r="M38" s="463"/>
      <c r="N38" s="464"/>
      <c r="O38" s="463"/>
      <c r="P38" s="463"/>
      <c r="Q38" s="463"/>
      <c r="R38" s="463"/>
      <c r="S38" s="463"/>
      <c r="T38" s="463"/>
      <c r="U38" s="463"/>
      <c r="V38" s="463"/>
      <c r="W38" s="465"/>
      <c r="X38" s="466"/>
      <c r="Y38" s="467"/>
      <c r="Z38" s="434"/>
      <c r="AA38" s="468"/>
      <c r="AB38" s="759"/>
      <c r="AC38" s="439"/>
      <c r="AD38" s="439"/>
      <c r="AE38" s="439"/>
      <c r="AF38" s="439"/>
      <c r="AG38" s="439"/>
      <c r="AH38" s="439"/>
      <c r="AI38" s="439"/>
      <c r="AJ38" s="439"/>
      <c r="AK38" s="439"/>
      <c r="AL38" s="439"/>
      <c r="AM38" s="439"/>
      <c r="AN38" s="19"/>
      <c r="AO38" s="19"/>
      <c r="AP38" s="19"/>
      <c r="AQ38" s="19"/>
      <c r="AR38" s="19"/>
      <c r="AS38" s="19"/>
      <c r="AT38" s="19"/>
      <c r="AU38" s="19"/>
      <c r="AV38" s="19"/>
      <c r="AW38" s="19"/>
    </row>
    <row r="39" spans="1:50">
      <c r="A39" s="394" t="s">
        <v>183</v>
      </c>
      <c r="B39" s="240">
        <v>12447</v>
      </c>
      <c r="C39" s="240">
        <v>21</v>
      </c>
      <c r="D39" s="240">
        <v>3.33</v>
      </c>
      <c r="E39" s="739">
        <v>259</v>
      </c>
      <c r="F39" s="459">
        <f t="shared" ref="F39:F48" si="17">E39*$G$1</f>
        <v>155.4</v>
      </c>
      <c r="G39" s="262" t="s">
        <v>58</v>
      </c>
      <c r="H39" s="263"/>
      <c r="I39" s="264"/>
      <c r="J39" s="444"/>
      <c r="K39" s="266"/>
      <c r="L39" s="267"/>
      <c r="M39" s="268"/>
      <c r="N39" s="269"/>
      <c r="O39" s="266"/>
      <c r="P39" s="270"/>
      <c r="Q39" s="271"/>
      <c r="R39" s="263"/>
      <c r="S39" s="252"/>
      <c r="T39" s="450"/>
      <c r="U39" s="246"/>
      <c r="V39" s="244"/>
      <c r="W39" s="451"/>
      <c r="X39" s="452"/>
      <c r="Y39" s="253">
        <f>SUM(G39:X39)</f>
        <v>0</v>
      </c>
      <c r="Z39" s="240">
        <f>Y39*C39</f>
        <v>0</v>
      </c>
      <c r="AA39" s="254">
        <f>D39*Y39</f>
        <v>0</v>
      </c>
      <c r="AB39" s="758">
        <f>Y39*E39</f>
        <v>0</v>
      </c>
      <c r="AC39" s="453">
        <v>1</v>
      </c>
      <c r="AD39" s="454">
        <v>10</v>
      </c>
      <c r="AE39" s="453">
        <v>10</v>
      </c>
      <c r="AF39" s="454"/>
      <c r="AG39" s="453"/>
      <c r="AH39" s="454"/>
      <c r="AI39" s="453"/>
      <c r="AJ39" s="454"/>
      <c r="AK39" s="453"/>
      <c r="AL39" s="454"/>
      <c r="AM39" s="453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50">
      <c r="A40" s="394" t="s">
        <v>77</v>
      </c>
      <c r="B40" s="240">
        <v>6749</v>
      </c>
      <c r="C40" s="240">
        <v>15</v>
      </c>
      <c r="D40" s="258">
        <v>1.1000000000000001</v>
      </c>
      <c r="E40" s="739">
        <v>123</v>
      </c>
      <c r="F40" s="459">
        <f t="shared" si="17"/>
        <v>73.8</v>
      </c>
      <c r="G40" s="242"/>
      <c r="H40" s="263"/>
      <c r="I40" s="264"/>
      <c r="J40" s="444"/>
      <c r="K40" s="266"/>
      <c r="L40" s="267"/>
      <c r="M40" s="268"/>
      <c r="N40" s="269"/>
      <c r="O40" s="266"/>
      <c r="P40" s="270"/>
      <c r="Q40" s="271"/>
      <c r="R40" s="263"/>
      <c r="S40" s="252"/>
      <c r="T40" s="450"/>
      <c r="U40" s="246"/>
      <c r="V40" s="244"/>
      <c r="W40" s="451"/>
      <c r="X40" s="452"/>
      <c r="Y40" s="253">
        <f>SUM(G40:X40)</f>
        <v>0</v>
      </c>
      <c r="Z40" s="240">
        <f>Y40*C40</f>
        <v>0</v>
      </c>
      <c r="AA40" s="254">
        <f>D40*Y40</f>
        <v>0</v>
      </c>
      <c r="AB40" s="758">
        <f>Y40*E40</f>
        <v>0</v>
      </c>
      <c r="AC40" s="453">
        <v>2</v>
      </c>
      <c r="AD40" s="454">
        <v>13</v>
      </c>
      <c r="AE40" s="453"/>
      <c r="AF40" s="454"/>
      <c r="AG40" s="453"/>
      <c r="AH40" s="454"/>
      <c r="AI40" s="453"/>
      <c r="AJ40" s="454"/>
      <c r="AK40" s="453"/>
      <c r="AL40" s="454"/>
      <c r="AM40" s="453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50">
      <c r="A41" s="394" t="s">
        <v>184</v>
      </c>
      <c r="B41" s="260">
        <v>6528</v>
      </c>
      <c r="C41" s="260">
        <v>3</v>
      </c>
      <c r="D41" s="260">
        <v>1.66</v>
      </c>
      <c r="E41" s="738">
        <v>145</v>
      </c>
      <c r="F41" s="459">
        <f t="shared" si="17"/>
        <v>87</v>
      </c>
      <c r="G41" s="242"/>
      <c r="H41" s="263"/>
      <c r="I41" s="264"/>
      <c r="J41" s="444"/>
      <c r="K41" s="266"/>
      <c r="L41" s="267"/>
      <c r="M41" s="268"/>
      <c r="N41" s="269"/>
      <c r="O41" s="266"/>
      <c r="P41" s="270"/>
      <c r="Q41" s="271"/>
      <c r="R41" s="263"/>
      <c r="S41" s="252"/>
      <c r="T41" s="450"/>
      <c r="U41" s="266"/>
      <c r="V41" s="264"/>
      <c r="W41" s="446"/>
      <c r="X41" s="452"/>
      <c r="Y41" s="253">
        <f>SUM(G41:X41)</f>
        <v>0</v>
      </c>
      <c r="Z41" s="240">
        <f>Y41*C41</f>
        <v>0</v>
      </c>
      <c r="AA41" s="254">
        <f>D41*Y41</f>
        <v>0</v>
      </c>
      <c r="AB41" s="758">
        <f>Y41*E41</f>
        <v>0</v>
      </c>
      <c r="AC41" s="453"/>
      <c r="AD41" s="454"/>
      <c r="AE41" s="453">
        <v>1</v>
      </c>
      <c r="AF41" s="454"/>
      <c r="AG41" s="453">
        <v>1</v>
      </c>
      <c r="AH41" s="454"/>
      <c r="AI41" s="453"/>
      <c r="AJ41" s="454">
        <v>1</v>
      </c>
      <c r="AK41" s="453"/>
      <c r="AL41" s="454"/>
      <c r="AM41" s="453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50">
      <c r="A42" s="394" t="s">
        <v>79</v>
      </c>
      <c r="B42" s="240">
        <v>6572</v>
      </c>
      <c r="C42" s="240">
        <v>3</v>
      </c>
      <c r="D42" s="240">
        <v>1.47</v>
      </c>
      <c r="E42" s="739">
        <v>93</v>
      </c>
      <c r="F42" s="459">
        <f t="shared" si="17"/>
        <v>55.8</v>
      </c>
      <c r="G42" s="242"/>
      <c r="H42" s="263"/>
      <c r="I42" s="264"/>
      <c r="J42" s="444"/>
      <c r="K42" s="266"/>
      <c r="L42" s="267"/>
      <c r="M42" s="268"/>
      <c r="N42" s="269"/>
      <c r="O42" s="266"/>
      <c r="P42" s="270"/>
      <c r="Q42" s="271"/>
      <c r="R42" s="263"/>
      <c r="S42" s="252"/>
      <c r="T42" s="450"/>
      <c r="U42" s="246"/>
      <c r="V42" s="244"/>
      <c r="W42" s="451"/>
      <c r="X42" s="452"/>
      <c r="Y42" s="253">
        <f>SUM(G42:X42)</f>
        <v>0</v>
      </c>
      <c r="Z42" s="240">
        <f>Y42*C42</f>
        <v>0</v>
      </c>
      <c r="AA42" s="254">
        <f>D42*Y42</f>
        <v>0</v>
      </c>
      <c r="AB42" s="758">
        <f>Y42*E42</f>
        <v>0</v>
      </c>
      <c r="AC42" s="453"/>
      <c r="AD42" s="454">
        <v>1</v>
      </c>
      <c r="AE42" s="453"/>
      <c r="AF42" s="454">
        <v>1</v>
      </c>
      <c r="AG42" s="453">
        <v>1</v>
      </c>
      <c r="AH42" s="454"/>
      <c r="AI42" s="453"/>
      <c r="AJ42" s="454"/>
      <c r="AK42" s="453"/>
      <c r="AL42" s="454"/>
      <c r="AM42" s="453"/>
      <c r="AN42" s="19"/>
      <c r="AO42" s="19"/>
      <c r="AP42" s="19"/>
      <c r="AQ42" s="19"/>
      <c r="AR42" s="19"/>
      <c r="AS42" s="19"/>
      <c r="AT42" s="19"/>
      <c r="AU42" s="19"/>
      <c r="AV42" s="19"/>
      <c r="AW42" s="19"/>
    </row>
    <row r="43" spans="1:50">
      <c r="A43" s="456" t="s">
        <v>185</v>
      </c>
      <c r="B43" s="482">
        <v>100004</v>
      </c>
      <c r="C43" s="482">
        <v>48</v>
      </c>
      <c r="D43" s="483">
        <v>10.69</v>
      </c>
      <c r="E43" s="743">
        <v>858</v>
      </c>
      <c r="F43" s="459">
        <f t="shared" si="17"/>
        <v>514.79999999999995</v>
      </c>
      <c r="G43" s="242"/>
      <c r="H43" s="263"/>
      <c r="I43" s="264"/>
      <c r="J43" s="444"/>
      <c r="K43" s="266"/>
      <c r="L43" s="267"/>
      <c r="M43" s="268"/>
      <c r="N43" s="269"/>
      <c r="O43" s="266"/>
      <c r="P43" s="270"/>
      <c r="Q43" s="271"/>
      <c r="R43" s="263"/>
      <c r="S43" s="252"/>
      <c r="T43" s="450"/>
      <c r="U43" s="284"/>
      <c r="V43" s="282"/>
      <c r="W43" s="484"/>
      <c r="X43" s="452"/>
      <c r="Y43" s="253">
        <f>SUM(G43:X43)</f>
        <v>0</v>
      </c>
      <c r="Z43" s="240">
        <f>Y43*C43</f>
        <v>0</v>
      </c>
      <c r="AA43" s="254">
        <f>D43*Y43</f>
        <v>0</v>
      </c>
      <c r="AB43" s="758">
        <f>Y43*E43</f>
        <v>0</v>
      </c>
      <c r="AC43" s="453">
        <f t="shared" ref="AC43:AM43" si="18">AC39+AC40+AC41+AC41+AC42+AC42</f>
        <v>3</v>
      </c>
      <c r="AD43" s="454">
        <f t="shared" si="18"/>
        <v>25</v>
      </c>
      <c r="AE43" s="453">
        <f t="shared" si="18"/>
        <v>12</v>
      </c>
      <c r="AF43" s="454">
        <f t="shared" si="18"/>
        <v>2</v>
      </c>
      <c r="AG43" s="453">
        <f t="shared" si="18"/>
        <v>4</v>
      </c>
      <c r="AH43" s="454">
        <f t="shared" si="18"/>
        <v>0</v>
      </c>
      <c r="AI43" s="453">
        <f t="shared" si="18"/>
        <v>0</v>
      </c>
      <c r="AJ43" s="454">
        <f t="shared" si="18"/>
        <v>2</v>
      </c>
      <c r="AK43" s="453">
        <f t="shared" si="18"/>
        <v>0</v>
      </c>
      <c r="AL43" s="454">
        <f t="shared" si="18"/>
        <v>0</v>
      </c>
      <c r="AM43" s="453">
        <f t="shared" si="18"/>
        <v>0</v>
      </c>
      <c r="AN43" s="19"/>
      <c r="AO43" s="19"/>
      <c r="AP43" s="19"/>
      <c r="AQ43" s="19"/>
      <c r="AR43" s="19"/>
      <c r="AS43" s="19"/>
      <c r="AT43" s="19"/>
      <c r="AU43" s="19"/>
      <c r="AV43" s="19"/>
      <c r="AW43" s="19"/>
    </row>
    <row r="44" spans="1:50">
      <c r="A44" s="432" t="s">
        <v>81</v>
      </c>
      <c r="B44" s="437"/>
      <c r="C44" s="437"/>
      <c r="D44" s="437"/>
      <c r="E44" s="744"/>
      <c r="F44" s="485">
        <f t="shared" si="17"/>
        <v>0</v>
      </c>
      <c r="G44" s="486"/>
      <c r="H44" s="465"/>
      <c r="I44" s="465"/>
      <c r="J44" s="465"/>
      <c r="K44" s="465"/>
      <c r="L44" s="465"/>
      <c r="M44" s="465"/>
      <c r="N44" s="487"/>
      <c r="O44" s="465"/>
      <c r="P44" s="465"/>
      <c r="Q44" s="465"/>
      <c r="R44" s="465"/>
      <c r="S44" s="465"/>
      <c r="T44" s="465"/>
      <c r="U44" s="465"/>
      <c r="V44" s="465"/>
      <c r="W44" s="465"/>
      <c r="X44" s="466"/>
      <c r="Y44" s="437"/>
      <c r="Z44" s="437"/>
      <c r="AA44" s="437"/>
      <c r="AB44" s="761"/>
      <c r="AC44" s="488"/>
      <c r="AD44" s="488"/>
      <c r="AE44" s="488"/>
      <c r="AF44" s="488"/>
      <c r="AG44" s="488"/>
      <c r="AH44" s="488"/>
      <c r="AI44" s="488"/>
      <c r="AJ44" s="488"/>
      <c r="AK44" s="488"/>
      <c r="AL44" s="488"/>
      <c r="AM44" s="488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50">
      <c r="A45" s="394" t="s">
        <v>82</v>
      </c>
      <c r="B45" s="240">
        <v>6571</v>
      </c>
      <c r="C45" s="240">
        <v>4</v>
      </c>
      <c r="D45" s="258">
        <v>2.2999999999999998</v>
      </c>
      <c r="E45" s="739">
        <v>137</v>
      </c>
      <c r="F45" s="459">
        <f t="shared" si="17"/>
        <v>82.2</v>
      </c>
      <c r="G45" s="242"/>
      <c r="H45" s="263"/>
      <c r="I45" s="264"/>
      <c r="J45" s="444"/>
      <c r="K45" s="266"/>
      <c r="L45" s="267"/>
      <c r="M45" s="268"/>
      <c r="N45" s="269"/>
      <c r="O45" s="266"/>
      <c r="P45" s="270"/>
      <c r="Q45" s="271"/>
      <c r="R45" s="263"/>
      <c r="S45" s="252"/>
      <c r="T45" s="450"/>
      <c r="U45" s="246"/>
      <c r="V45" s="244"/>
      <c r="W45" s="451"/>
      <c r="X45" s="452"/>
      <c r="Y45" s="253">
        <f t="shared" ref="Y45:Y57" si="19">SUM(G45:X45)</f>
        <v>0</v>
      </c>
      <c r="Z45" s="240">
        <f t="shared" ref="Z45:Z57" si="20">Y45*C45</f>
        <v>0</v>
      </c>
      <c r="AA45" s="254">
        <f t="shared" ref="AA45:AA57" si="21">D45*Y45</f>
        <v>0</v>
      </c>
      <c r="AB45" s="758">
        <f t="shared" ref="AB45:AB57" si="22">Y45*E45</f>
        <v>0</v>
      </c>
      <c r="AC45" s="453"/>
      <c r="AD45" s="454">
        <v>3</v>
      </c>
      <c r="AE45" s="453">
        <v>1</v>
      </c>
      <c r="AF45" s="454"/>
      <c r="AG45" s="453"/>
      <c r="AH45" s="454"/>
      <c r="AI45" s="453"/>
      <c r="AJ45" s="454"/>
      <c r="AK45" s="453"/>
      <c r="AL45" s="454"/>
      <c r="AM45" s="453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50">
      <c r="A46" s="394" t="s">
        <v>83</v>
      </c>
      <c r="B46" s="240">
        <v>6567</v>
      </c>
      <c r="C46" s="240">
        <v>6</v>
      </c>
      <c r="D46" s="240">
        <v>0.74</v>
      </c>
      <c r="E46" s="739">
        <v>69</v>
      </c>
      <c r="F46" s="459">
        <f t="shared" si="17"/>
        <v>41.4</v>
      </c>
      <c r="G46" s="242"/>
      <c r="H46" s="263"/>
      <c r="I46" s="264"/>
      <c r="J46" s="444"/>
      <c r="K46" s="266"/>
      <c r="L46" s="267"/>
      <c r="M46" s="268"/>
      <c r="N46" s="269"/>
      <c r="O46" s="266"/>
      <c r="P46" s="270"/>
      <c r="Q46" s="271"/>
      <c r="R46" s="263"/>
      <c r="S46" s="252"/>
      <c r="T46" s="450"/>
      <c r="U46" s="246"/>
      <c r="V46" s="244"/>
      <c r="W46" s="451"/>
      <c r="X46" s="452"/>
      <c r="Y46" s="253">
        <f t="shared" si="19"/>
        <v>0</v>
      </c>
      <c r="Z46" s="240">
        <f t="shared" si="20"/>
        <v>0</v>
      </c>
      <c r="AA46" s="254">
        <f t="shared" si="21"/>
        <v>0</v>
      </c>
      <c r="AB46" s="758">
        <f t="shared" si="22"/>
        <v>0</v>
      </c>
      <c r="AC46" s="453">
        <v>5</v>
      </c>
      <c r="AD46" s="454">
        <v>1</v>
      </c>
      <c r="AE46" s="453"/>
      <c r="AF46" s="454"/>
      <c r="AG46" s="453"/>
      <c r="AH46" s="454"/>
      <c r="AI46" s="453"/>
      <c r="AJ46" s="454"/>
      <c r="AK46" s="453"/>
      <c r="AL46" s="454"/>
      <c r="AM46" s="453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50">
      <c r="A47" s="394" t="s">
        <v>84</v>
      </c>
      <c r="B47" s="240">
        <v>6582</v>
      </c>
      <c r="C47" s="240">
        <v>6</v>
      </c>
      <c r="D47" s="240">
        <v>2.84</v>
      </c>
      <c r="E47" s="739">
        <v>174</v>
      </c>
      <c r="F47" s="459">
        <f t="shared" si="17"/>
        <v>104.39999999999999</v>
      </c>
      <c r="G47" s="242"/>
      <c r="H47" s="263"/>
      <c r="I47" s="264"/>
      <c r="J47" s="444"/>
      <c r="K47" s="266"/>
      <c r="L47" s="267"/>
      <c r="M47" s="268"/>
      <c r="N47" s="269"/>
      <c r="O47" s="266"/>
      <c r="P47" s="270"/>
      <c r="Q47" s="271"/>
      <c r="R47" s="263"/>
      <c r="S47" s="252"/>
      <c r="T47" s="450"/>
      <c r="U47" s="246"/>
      <c r="V47" s="244"/>
      <c r="W47" s="451"/>
      <c r="X47" s="452"/>
      <c r="Y47" s="253">
        <f t="shared" si="19"/>
        <v>0</v>
      </c>
      <c r="Z47" s="240">
        <f t="shared" si="20"/>
        <v>0</v>
      </c>
      <c r="AA47" s="254">
        <f t="shared" si="21"/>
        <v>0</v>
      </c>
      <c r="AB47" s="758">
        <f t="shared" si="22"/>
        <v>0</v>
      </c>
      <c r="AC47" s="453"/>
      <c r="AD47" s="454"/>
      <c r="AE47" s="453"/>
      <c r="AF47" s="454">
        <v>6</v>
      </c>
      <c r="AG47" s="453" t="s">
        <v>58</v>
      </c>
      <c r="AH47" s="454"/>
      <c r="AI47" s="453"/>
      <c r="AJ47" s="454"/>
      <c r="AK47" s="453"/>
      <c r="AL47" s="454"/>
      <c r="AM47" s="453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50">
      <c r="A48" s="394" t="s">
        <v>85</v>
      </c>
      <c r="B48" s="240">
        <v>6584</v>
      </c>
      <c r="C48" s="240">
        <v>10</v>
      </c>
      <c r="D48" s="258">
        <v>0.26</v>
      </c>
      <c r="E48" s="739">
        <v>49</v>
      </c>
      <c r="F48" s="459">
        <f t="shared" si="17"/>
        <v>29.4</v>
      </c>
      <c r="G48" s="242"/>
      <c r="H48" s="263"/>
      <c r="I48" s="264"/>
      <c r="J48" s="444"/>
      <c r="K48" s="266"/>
      <c r="L48" s="267"/>
      <c r="M48" s="268"/>
      <c r="N48" s="269"/>
      <c r="O48" s="266"/>
      <c r="P48" s="270"/>
      <c r="Q48" s="271"/>
      <c r="R48" s="263"/>
      <c r="S48" s="252"/>
      <c r="T48" s="450"/>
      <c r="U48" s="246"/>
      <c r="V48" s="244"/>
      <c r="W48" s="451"/>
      <c r="X48" s="452"/>
      <c r="Y48" s="253">
        <f t="shared" si="19"/>
        <v>0</v>
      </c>
      <c r="Z48" s="240">
        <f t="shared" si="20"/>
        <v>0</v>
      </c>
      <c r="AA48" s="254">
        <f t="shared" si="21"/>
        <v>0</v>
      </c>
      <c r="AB48" s="758">
        <f t="shared" si="22"/>
        <v>0</v>
      </c>
      <c r="AC48" s="453"/>
      <c r="AD48" s="454"/>
      <c r="AE48" s="453"/>
      <c r="AF48" s="454"/>
      <c r="AG48" s="453"/>
      <c r="AH48" s="454"/>
      <c r="AI48" s="453"/>
      <c r="AJ48" s="454"/>
      <c r="AK48" s="453"/>
      <c r="AL48" s="454"/>
      <c r="AM48" s="453"/>
      <c r="AN48" s="19"/>
      <c r="AO48" s="19"/>
      <c r="AP48" s="19"/>
      <c r="AQ48" s="19"/>
      <c r="AR48" s="19"/>
      <c r="AS48" s="19"/>
      <c r="AT48" s="19"/>
      <c r="AU48" s="19"/>
      <c r="AV48" s="19"/>
      <c r="AW48" s="19"/>
    </row>
    <row r="49" spans="1:49">
      <c r="A49" s="394" t="s">
        <v>186</v>
      </c>
      <c r="B49" s="240"/>
      <c r="C49" s="240">
        <v>10</v>
      </c>
      <c r="D49" s="258"/>
      <c r="E49" s="739">
        <v>73</v>
      </c>
      <c r="F49" s="459"/>
      <c r="G49" s="242"/>
      <c r="H49" s="263"/>
      <c r="I49" s="264"/>
      <c r="J49" s="444"/>
      <c r="K49" s="266"/>
      <c r="L49" s="267"/>
      <c r="M49" s="268"/>
      <c r="N49" s="269"/>
      <c r="O49" s="266"/>
      <c r="P49" s="270"/>
      <c r="Q49" s="271"/>
      <c r="R49" s="263"/>
      <c r="S49" s="252"/>
      <c r="T49" s="450"/>
      <c r="U49" s="246"/>
      <c r="V49" s="244"/>
      <c r="W49" s="451"/>
      <c r="X49" s="452"/>
      <c r="Y49" s="253">
        <f t="shared" si="19"/>
        <v>0</v>
      </c>
      <c r="Z49" s="240">
        <f t="shared" si="20"/>
        <v>0</v>
      </c>
      <c r="AA49" s="254">
        <f t="shared" si="21"/>
        <v>0</v>
      </c>
      <c r="AB49" s="758">
        <f t="shared" si="22"/>
        <v>0</v>
      </c>
      <c r="AC49" s="453"/>
      <c r="AD49" s="454"/>
      <c r="AE49" s="453"/>
      <c r="AF49" s="454"/>
      <c r="AG49" s="453"/>
      <c r="AH49" s="454"/>
      <c r="AI49" s="453"/>
      <c r="AJ49" s="454"/>
      <c r="AK49" s="453"/>
      <c r="AL49" s="454"/>
      <c r="AM49" s="453"/>
      <c r="AN49" s="19"/>
      <c r="AO49" s="19"/>
      <c r="AP49" s="19"/>
      <c r="AQ49" s="19"/>
      <c r="AR49" s="19"/>
      <c r="AS49" s="19"/>
      <c r="AT49" s="19"/>
      <c r="AU49" s="19"/>
      <c r="AV49" s="19"/>
      <c r="AW49" s="19"/>
    </row>
    <row r="50" spans="1:49">
      <c r="A50" s="394" t="s">
        <v>86</v>
      </c>
      <c r="B50" s="240">
        <v>6592</v>
      </c>
      <c r="C50" s="240">
        <v>10</v>
      </c>
      <c r="D50" s="240">
        <v>0.35</v>
      </c>
      <c r="E50" s="739">
        <v>65</v>
      </c>
      <c r="F50" s="459">
        <f>E50*$G$1</f>
        <v>39</v>
      </c>
      <c r="G50" s="242"/>
      <c r="H50" s="263"/>
      <c r="I50" s="264"/>
      <c r="J50" s="444"/>
      <c r="K50" s="266"/>
      <c r="L50" s="267"/>
      <c r="M50" s="268"/>
      <c r="N50" s="269"/>
      <c r="O50" s="266"/>
      <c r="P50" s="270"/>
      <c r="Q50" s="271"/>
      <c r="R50" s="263"/>
      <c r="S50" s="252"/>
      <c r="T50" s="450"/>
      <c r="U50" s="246"/>
      <c r="V50" s="244"/>
      <c r="W50" s="451"/>
      <c r="X50" s="452"/>
      <c r="Y50" s="253">
        <f t="shared" si="19"/>
        <v>0</v>
      </c>
      <c r="Z50" s="240">
        <f t="shared" si="20"/>
        <v>0</v>
      </c>
      <c r="AA50" s="254">
        <f t="shared" si="21"/>
        <v>0</v>
      </c>
      <c r="AB50" s="758">
        <f t="shared" si="22"/>
        <v>0</v>
      </c>
      <c r="AC50" s="453">
        <v>10</v>
      </c>
      <c r="AD50" s="454"/>
      <c r="AE50" s="453"/>
      <c r="AF50" s="454"/>
      <c r="AG50" s="453"/>
      <c r="AH50" s="454"/>
      <c r="AI50" s="453"/>
      <c r="AJ50" s="454"/>
      <c r="AK50" s="453"/>
      <c r="AL50" s="454"/>
      <c r="AM50" s="453"/>
      <c r="AN50" s="19"/>
      <c r="AO50" s="19"/>
      <c r="AP50" s="19"/>
      <c r="AQ50" s="19"/>
      <c r="AR50" s="19"/>
      <c r="AS50" s="19"/>
      <c r="AT50" s="19"/>
      <c r="AU50" s="19"/>
      <c r="AV50" s="19"/>
      <c r="AW50" s="19"/>
    </row>
    <row r="51" spans="1:49">
      <c r="A51" s="394" t="s">
        <v>87</v>
      </c>
      <c r="B51" s="240">
        <v>6642</v>
      </c>
      <c r="C51" s="240">
        <v>10</v>
      </c>
      <c r="D51" s="240">
        <v>2.91</v>
      </c>
      <c r="E51" s="739">
        <v>193</v>
      </c>
      <c r="F51" s="470">
        <f>E51*$G$1</f>
        <v>115.8</v>
      </c>
      <c r="G51" s="280"/>
      <c r="H51" s="263"/>
      <c r="I51" s="264"/>
      <c r="J51" s="444"/>
      <c r="K51" s="266"/>
      <c r="L51" s="267"/>
      <c r="M51" s="268"/>
      <c r="N51" s="269"/>
      <c r="O51" s="266"/>
      <c r="P51" s="270"/>
      <c r="Q51" s="271"/>
      <c r="R51" s="263"/>
      <c r="S51" s="252"/>
      <c r="T51" s="450"/>
      <c r="U51" s="246"/>
      <c r="V51" s="244"/>
      <c r="W51" s="451"/>
      <c r="X51" s="452"/>
      <c r="Y51" s="253">
        <f t="shared" si="19"/>
        <v>0</v>
      </c>
      <c r="Z51" s="240">
        <f t="shared" si="20"/>
        <v>0</v>
      </c>
      <c r="AA51" s="254">
        <f t="shared" si="21"/>
        <v>0</v>
      </c>
      <c r="AB51" s="758">
        <f t="shared" si="22"/>
        <v>0</v>
      </c>
      <c r="AC51" s="453"/>
      <c r="AD51" s="454">
        <v>5</v>
      </c>
      <c r="AE51" s="453">
        <v>5</v>
      </c>
      <c r="AF51" s="454"/>
      <c r="AG51" s="453"/>
      <c r="AH51" s="454"/>
      <c r="AI51" s="453"/>
      <c r="AJ51" s="454"/>
      <c r="AK51" s="453"/>
      <c r="AL51" s="454"/>
      <c r="AM51" s="453"/>
      <c r="AN51" s="19"/>
      <c r="AO51" s="19"/>
      <c r="AP51" s="19"/>
      <c r="AQ51" s="19"/>
      <c r="AR51" s="19"/>
      <c r="AS51" s="19"/>
      <c r="AT51" s="19"/>
      <c r="AU51" s="19"/>
      <c r="AV51" s="19"/>
      <c r="AW51" s="19"/>
    </row>
    <row r="52" spans="1:49">
      <c r="A52" s="394" t="s">
        <v>88</v>
      </c>
      <c r="B52" s="260">
        <v>6603</v>
      </c>
      <c r="C52" s="260">
        <v>1</v>
      </c>
      <c r="D52" s="260">
        <v>1.54</v>
      </c>
      <c r="E52" s="738">
        <v>112</v>
      </c>
      <c r="F52" s="233"/>
      <c r="G52" s="343"/>
      <c r="H52" s="263"/>
      <c r="I52" s="264"/>
      <c r="J52" s="444"/>
      <c r="K52" s="266"/>
      <c r="L52" s="267"/>
      <c r="M52" s="268"/>
      <c r="N52" s="269"/>
      <c r="O52" s="266"/>
      <c r="P52" s="270"/>
      <c r="Q52" s="271"/>
      <c r="R52" s="263"/>
      <c r="S52" s="252"/>
      <c r="T52" s="450"/>
      <c r="U52" s="266"/>
      <c r="V52" s="264"/>
      <c r="W52" s="446"/>
      <c r="X52" s="452"/>
      <c r="Y52" s="253">
        <f t="shared" si="19"/>
        <v>0</v>
      </c>
      <c r="Z52" s="240">
        <f t="shared" si="20"/>
        <v>0</v>
      </c>
      <c r="AA52" s="254">
        <f t="shared" si="21"/>
        <v>0</v>
      </c>
      <c r="AB52" s="758">
        <f t="shared" si="22"/>
        <v>0</v>
      </c>
      <c r="AC52" s="453"/>
      <c r="AD52" s="454"/>
      <c r="AE52" s="453"/>
      <c r="AF52" s="454"/>
      <c r="AG52" s="453"/>
      <c r="AH52" s="454"/>
      <c r="AI52" s="453"/>
      <c r="AJ52" s="454">
        <v>1</v>
      </c>
      <c r="AK52" s="453"/>
      <c r="AL52" s="454"/>
      <c r="AM52" s="453"/>
      <c r="AN52" s="19"/>
      <c r="AO52" s="19"/>
      <c r="AP52" s="19"/>
      <c r="AQ52" s="19"/>
      <c r="AR52" s="19"/>
      <c r="AS52" s="19"/>
      <c r="AT52" s="19"/>
      <c r="AU52" s="19"/>
      <c r="AV52" s="19"/>
      <c r="AW52" s="19"/>
    </row>
    <row r="53" spans="1:49">
      <c r="A53" s="394" t="s">
        <v>89</v>
      </c>
      <c r="B53" s="240">
        <v>6578</v>
      </c>
      <c r="C53" s="240">
        <v>6</v>
      </c>
      <c r="D53" s="240">
        <v>0.93</v>
      </c>
      <c r="E53" s="739">
        <v>79</v>
      </c>
      <c r="F53" s="459">
        <f t="shared" ref="F53:F67" si="23">E53*$G$1</f>
        <v>47.4</v>
      </c>
      <c r="G53" s="262"/>
      <c r="H53" s="263"/>
      <c r="I53" s="264"/>
      <c r="J53" s="444"/>
      <c r="K53" s="266"/>
      <c r="L53" s="267"/>
      <c r="M53" s="268"/>
      <c r="N53" s="269"/>
      <c r="O53" s="266"/>
      <c r="P53" s="270"/>
      <c r="Q53" s="271"/>
      <c r="R53" s="263"/>
      <c r="S53" s="252"/>
      <c r="T53" s="450"/>
      <c r="U53" s="246"/>
      <c r="V53" s="244"/>
      <c r="W53" s="451"/>
      <c r="X53" s="452"/>
      <c r="Y53" s="253">
        <f t="shared" si="19"/>
        <v>0</v>
      </c>
      <c r="Z53" s="240">
        <f t="shared" si="20"/>
        <v>0</v>
      </c>
      <c r="AA53" s="254">
        <f t="shared" si="21"/>
        <v>0</v>
      </c>
      <c r="AB53" s="758">
        <f t="shared" si="22"/>
        <v>0</v>
      </c>
      <c r="AC53" s="453"/>
      <c r="AD53" s="454">
        <v>6</v>
      </c>
      <c r="AE53" s="453"/>
      <c r="AF53" s="454"/>
      <c r="AG53" s="453"/>
      <c r="AH53" s="454"/>
      <c r="AI53" s="453"/>
      <c r="AJ53" s="454"/>
      <c r="AK53" s="453"/>
      <c r="AL53" s="454"/>
      <c r="AM53" s="453"/>
      <c r="AN53" s="19"/>
      <c r="AO53" s="19"/>
      <c r="AP53" s="19"/>
      <c r="AQ53" s="19"/>
      <c r="AR53" s="19"/>
      <c r="AS53" s="19"/>
      <c r="AT53" s="19"/>
      <c r="AU53" s="19"/>
      <c r="AV53" s="19"/>
      <c r="AW53" s="19"/>
    </row>
    <row r="54" spans="1:49">
      <c r="A54" s="394" t="s">
        <v>90</v>
      </c>
      <c r="B54" s="240">
        <v>6716</v>
      </c>
      <c r="C54" s="240">
        <v>4</v>
      </c>
      <c r="D54" s="240">
        <v>4.55</v>
      </c>
      <c r="E54" s="739">
        <v>253</v>
      </c>
      <c r="F54" s="459">
        <f t="shared" si="23"/>
        <v>151.79999999999998</v>
      </c>
      <c r="G54" s="242"/>
      <c r="H54" s="263"/>
      <c r="I54" s="264"/>
      <c r="J54" s="444"/>
      <c r="K54" s="266"/>
      <c r="L54" s="267"/>
      <c r="M54" s="268"/>
      <c r="N54" s="269"/>
      <c r="O54" s="266"/>
      <c r="P54" s="270"/>
      <c r="Q54" s="271"/>
      <c r="R54" s="263"/>
      <c r="S54" s="252"/>
      <c r="T54" s="450"/>
      <c r="U54" s="246"/>
      <c r="V54" s="244"/>
      <c r="W54" s="451"/>
      <c r="X54" s="452"/>
      <c r="Y54" s="253">
        <f t="shared" si="19"/>
        <v>0</v>
      </c>
      <c r="Z54" s="240">
        <f t="shared" si="20"/>
        <v>0</v>
      </c>
      <c r="AA54" s="254">
        <f t="shared" si="21"/>
        <v>0</v>
      </c>
      <c r="AB54" s="758">
        <f t="shared" si="22"/>
        <v>0</v>
      </c>
      <c r="AC54" s="453"/>
      <c r="AD54" s="454">
        <v>1</v>
      </c>
      <c r="AE54" s="453">
        <v>1</v>
      </c>
      <c r="AF54" s="454">
        <v>1</v>
      </c>
      <c r="AG54" s="453">
        <v>1</v>
      </c>
      <c r="AH54" s="454"/>
      <c r="AI54" s="453"/>
      <c r="AJ54" s="454"/>
      <c r="AK54" s="453"/>
      <c r="AL54" s="454"/>
      <c r="AM54" s="453"/>
      <c r="AN54" s="19"/>
      <c r="AO54" s="19"/>
      <c r="AP54" s="19"/>
      <c r="AQ54" s="19"/>
      <c r="AR54" s="19"/>
      <c r="AS54" s="19"/>
      <c r="AT54" s="19"/>
      <c r="AU54" s="19"/>
      <c r="AV54" s="19"/>
      <c r="AW54" s="19"/>
    </row>
    <row r="55" spans="1:49">
      <c r="A55" s="394" t="s">
        <v>91</v>
      </c>
      <c r="B55" s="240">
        <v>6717</v>
      </c>
      <c r="C55" s="240">
        <v>12</v>
      </c>
      <c r="D55" s="240">
        <v>1.25</v>
      </c>
      <c r="E55" s="739">
        <v>118</v>
      </c>
      <c r="F55" s="459">
        <f t="shared" si="23"/>
        <v>70.8</v>
      </c>
      <c r="G55" s="242"/>
      <c r="H55" s="263"/>
      <c r="I55" s="264"/>
      <c r="J55" s="444"/>
      <c r="K55" s="266"/>
      <c r="L55" s="267"/>
      <c r="M55" s="268"/>
      <c r="N55" s="269"/>
      <c r="O55" s="266"/>
      <c r="P55" s="270"/>
      <c r="Q55" s="271"/>
      <c r="R55" s="263"/>
      <c r="S55" s="252"/>
      <c r="T55" s="450"/>
      <c r="U55" s="246"/>
      <c r="V55" s="244"/>
      <c r="W55" s="451"/>
      <c r="X55" s="452"/>
      <c r="Y55" s="253">
        <f t="shared" si="19"/>
        <v>0</v>
      </c>
      <c r="Z55" s="240">
        <f t="shared" si="20"/>
        <v>0</v>
      </c>
      <c r="AA55" s="254">
        <f t="shared" si="21"/>
        <v>0</v>
      </c>
      <c r="AB55" s="758">
        <f t="shared" si="22"/>
        <v>0</v>
      </c>
      <c r="AC55" s="453">
        <v>1</v>
      </c>
      <c r="AD55" s="454">
        <v>11</v>
      </c>
      <c r="AE55" s="453" t="s">
        <v>58</v>
      </c>
      <c r="AF55" s="454"/>
      <c r="AG55" s="453"/>
      <c r="AH55" s="454"/>
      <c r="AI55" s="453"/>
      <c r="AJ55" s="454"/>
      <c r="AK55" s="453"/>
      <c r="AL55" s="454"/>
      <c r="AM55" s="453"/>
      <c r="AN55" s="19"/>
      <c r="AO55" s="19"/>
      <c r="AP55" s="19"/>
      <c r="AQ55" s="19"/>
      <c r="AR55" s="19"/>
      <c r="AS55" s="19"/>
      <c r="AT55" s="19"/>
      <c r="AU55" s="19"/>
      <c r="AV55" s="19"/>
      <c r="AW55" s="19"/>
    </row>
    <row r="56" spans="1:49">
      <c r="A56" s="394" t="s">
        <v>92</v>
      </c>
      <c r="B56" s="240">
        <v>6569</v>
      </c>
      <c r="C56" s="240">
        <v>1</v>
      </c>
      <c r="D56" s="258">
        <v>0.9</v>
      </c>
      <c r="E56" s="739">
        <v>73</v>
      </c>
      <c r="F56" s="459">
        <f t="shared" si="23"/>
        <v>43.8</v>
      </c>
      <c r="G56" s="242"/>
      <c r="H56" s="263"/>
      <c r="I56" s="264"/>
      <c r="J56" s="444"/>
      <c r="K56" s="266"/>
      <c r="L56" s="267"/>
      <c r="M56" s="268"/>
      <c r="N56" s="269"/>
      <c r="O56" s="266"/>
      <c r="P56" s="270"/>
      <c r="Q56" s="271"/>
      <c r="R56" s="263"/>
      <c r="S56" s="252"/>
      <c r="T56" s="450"/>
      <c r="U56" s="246"/>
      <c r="V56" s="244"/>
      <c r="W56" s="451"/>
      <c r="X56" s="452"/>
      <c r="Y56" s="253">
        <f t="shared" si="19"/>
        <v>0</v>
      </c>
      <c r="Z56" s="240">
        <f t="shared" si="20"/>
        <v>0</v>
      </c>
      <c r="AA56" s="254">
        <f t="shared" si="21"/>
        <v>0</v>
      </c>
      <c r="AB56" s="758">
        <f t="shared" si="22"/>
        <v>0</v>
      </c>
      <c r="AC56" s="453"/>
      <c r="AD56" s="454"/>
      <c r="AE56" s="453"/>
      <c r="AF56" s="454"/>
      <c r="AG56" s="453">
        <v>1</v>
      </c>
      <c r="AH56" s="454"/>
      <c r="AI56" s="453" t="s">
        <v>58</v>
      </c>
      <c r="AJ56" s="454"/>
      <c r="AK56" s="453"/>
      <c r="AL56" s="454"/>
      <c r="AM56" s="453"/>
      <c r="AN56" s="19"/>
      <c r="AO56" s="19"/>
      <c r="AP56" s="19"/>
      <c r="AQ56" s="19"/>
      <c r="AR56" s="19"/>
      <c r="AS56" s="19"/>
      <c r="AT56" s="19"/>
      <c r="AU56" s="19"/>
      <c r="AV56" s="19"/>
      <c r="AW56" s="19"/>
    </row>
    <row r="57" spans="1:49">
      <c r="A57" s="456" t="s">
        <v>93</v>
      </c>
      <c r="B57" s="482">
        <v>100003</v>
      </c>
      <c r="C57" s="482">
        <f>SUM(C45:C56)</f>
        <v>80</v>
      </c>
      <c r="D57" s="483">
        <f>SUM(D45:D56)</f>
        <v>18.569999999999997</v>
      </c>
      <c r="E57" s="743">
        <f>SUM(E45:E56)</f>
        <v>1395</v>
      </c>
      <c r="F57" s="459">
        <f t="shared" si="23"/>
        <v>837</v>
      </c>
      <c r="G57" s="242"/>
      <c r="H57" s="263"/>
      <c r="I57" s="264"/>
      <c r="J57" s="444"/>
      <c r="K57" s="266"/>
      <c r="L57" s="267"/>
      <c r="M57" s="268"/>
      <c r="N57" s="269"/>
      <c r="O57" s="266"/>
      <c r="P57" s="270"/>
      <c r="Q57" s="271"/>
      <c r="R57" s="263"/>
      <c r="S57" s="252"/>
      <c r="T57" s="450"/>
      <c r="U57" s="284"/>
      <c r="V57" s="282"/>
      <c r="W57" s="484"/>
      <c r="X57" s="452"/>
      <c r="Y57" s="253">
        <f t="shared" si="19"/>
        <v>0</v>
      </c>
      <c r="Z57" s="240">
        <f t="shared" si="20"/>
        <v>0</v>
      </c>
      <c r="AA57" s="254">
        <f t="shared" si="21"/>
        <v>0</v>
      </c>
      <c r="AB57" s="758">
        <f t="shared" si="22"/>
        <v>0</v>
      </c>
      <c r="AC57" s="453">
        <f t="shared" ref="AC57:AM57" si="24">SUM(AC45:AC56)</f>
        <v>16</v>
      </c>
      <c r="AD57" s="454">
        <f t="shared" si="24"/>
        <v>27</v>
      </c>
      <c r="AE57" s="453">
        <f t="shared" si="24"/>
        <v>7</v>
      </c>
      <c r="AF57" s="454">
        <f t="shared" si="24"/>
        <v>7</v>
      </c>
      <c r="AG57" s="453">
        <f t="shared" si="24"/>
        <v>2</v>
      </c>
      <c r="AH57" s="454">
        <f t="shared" si="24"/>
        <v>0</v>
      </c>
      <c r="AI57" s="453">
        <f t="shared" si="24"/>
        <v>0</v>
      </c>
      <c r="AJ57" s="454">
        <f t="shared" si="24"/>
        <v>1</v>
      </c>
      <c r="AK57" s="453">
        <f t="shared" si="24"/>
        <v>0</v>
      </c>
      <c r="AL57" s="454">
        <f t="shared" si="24"/>
        <v>0</v>
      </c>
      <c r="AM57" s="453">
        <f t="shared" si="24"/>
        <v>0</v>
      </c>
      <c r="AN57" s="19"/>
      <c r="AO57" s="19"/>
      <c r="AP57" s="19"/>
      <c r="AQ57" s="19"/>
      <c r="AR57" s="19"/>
      <c r="AS57" s="19"/>
      <c r="AT57" s="19"/>
      <c r="AU57" s="19"/>
      <c r="AV57" s="19"/>
      <c r="AW57" s="19"/>
    </row>
    <row r="58" spans="1:49" ht="15.6">
      <c r="A58" s="432" t="s">
        <v>94</v>
      </c>
      <c r="B58" s="489"/>
      <c r="C58" s="489"/>
      <c r="D58" s="490"/>
      <c r="E58" s="745"/>
      <c r="F58" s="485">
        <f t="shared" si="23"/>
        <v>0</v>
      </c>
      <c r="G58" s="486"/>
      <c r="H58" s="465"/>
      <c r="I58" s="465"/>
      <c r="J58" s="465"/>
      <c r="K58" s="465"/>
      <c r="L58" s="465"/>
      <c r="M58" s="465"/>
      <c r="N58" s="487"/>
      <c r="O58" s="465"/>
      <c r="P58" s="465"/>
      <c r="Q58" s="465"/>
      <c r="R58" s="465"/>
      <c r="S58" s="465"/>
      <c r="T58" s="465"/>
      <c r="U58" s="465"/>
      <c r="V58" s="465"/>
      <c r="W58" s="465"/>
      <c r="X58" s="466"/>
      <c r="Y58" s="491"/>
      <c r="Z58" s="489"/>
      <c r="AA58" s="492"/>
      <c r="AB58" s="762"/>
      <c r="AC58" s="493"/>
      <c r="AD58" s="493"/>
      <c r="AE58" s="493"/>
      <c r="AF58" s="493"/>
      <c r="AG58" s="493"/>
      <c r="AH58" s="493"/>
      <c r="AI58" s="493"/>
      <c r="AJ58" s="493"/>
      <c r="AK58" s="493"/>
      <c r="AL58" s="493"/>
      <c r="AM58" s="493"/>
      <c r="AN58" s="19"/>
      <c r="AO58" s="19"/>
      <c r="AP58" s="19"/>
      <c r="AQ58" s="19"/>
      <c r="AR58" s="19"/>
      <c r="AS58" s="19"/>
      <c r="AT58" s="19"/>
      <c r="AU58" s="19"/>
      <c r="AV58" s="19"/>
      <c r="AW58" s="19"/>
    </row>
    <row r="59" spans="1:49">
      <c r="A59" s="394" t="s">
        <v>187</v>
      </c>
      <c r="B59" s="240">
        <v>8121</v>
      </c>
      <c r="C59" s="240">
        <v>8</v>
      </c>
      <c r="D59" s="258">
        <v>1.37</v>
      </c>
      <c r="E59" s="739">
        <v>107</v>
      </c>
      <c r="F59" s="459">
        <f t="shared" si="23"/>
        <v>64.2</v>
      </c>
      <c r="G59" s="242"/>
      <c r="H59" s="263"/>
      <c r="I59" s="264"/>
      <c r="J59" s="444"/>
      <c r="K59" s="266"/>
      <c r="L59" s="267"/>
      <c r="M59" s="268"/>
      <c r="N59" s="269"/>
      <c r="O59" s="266"/>
      <c r="P59" s="270"/>
      <c r="Q59" s="271"/>
      <c r="R59" s="263"/>
      <c r="S59" s="252"/>
      <c r="T59" s="450"/>
      <c r="U59" s="246"/>
      <c r="V59" s="244"/>
      <c r="W59" s="451"/>
      <c r="X59" s="452"/>
      <c r="Y59" s="253">
        <f t="shared" ref="Y59:Y68" si="25">SUM(G59:X59)</f>
        <v>0</v>
      </c>
      <c r="Z59" s="240">
        <f t="shared" ref="Z59:Z68" si="26">Y59*C59</f>
        <v>0</v>
      </c>
      <c r="AA59" s="254">
        <f t="shared" ref="AA59:AA68" si="27">D59*Y59</f>
        <v>0</v>
      </c>
      <c r="AB59" s="758">
        <f t="shared" ref="AB59:AB68" si="28">Y59*E59</f>
        <v>0</v>
      </c>
      <c r="AC59" s="453">
        <v>2</v>
      </c>
      <c r="AD59" s="454">
        <v>5</v>
      </c>
      <c r="AE59" s="453">
        <v>1</v>
      </c>
      <c r="AF59" s="454"/>
      <c r="AG59" s="453"/>
      <c r="AH59" s="454"/>
      <c r="AI59" s="453"/>
      <c r="AJ59" s="454"/>
      <c r="AK59" s="453"/>
      <c r="AL59" s="454"/>
      <c r="AM59" s="453"/>
      <c r="AN59" s="19"/>
      <c r="AO59" s="19"/>
      <c r="AP59" s="19"/>
      <c r="AQ59" s="19"/>
      <c r="AR59" s="19"/>
      <c r="AS59" s="19"/>
      <c r="AT59" s="19"/>
      <c r="AU59" s="19"/>
      <c r="AV59" s="19"/>
      <c r="AW59" s="19"/>
    </row>
    <row r="60" spans="1:49">
      <c r="A60" s="394" t="s">
        <v>188</v>
      </c>
      <c r="B60" s="260">
        <v>8392</v>
      </c>
      <c r="C60" s="260">
        <v>3</v>
      </c>
      <c r="D60" s="321">
        <v>2.72</v>
      </c>
      <c r="E60" s="738">
        <v>209</v>
      </c>
      <c r="F60" s="459">
        <f t="shared" si="23"/>
        <v>125.39999999999999</v>
      </c>
      <c r="G60" s="242"/>
      <c r="H60" s="263"/>
      <c r="I60" s="264"/>
      <c r="J60" s="444"/>
      <c r="K60" s="266"/>
      <c r="L60" s="267"/>
      <c r="M60" s="268"/>
      <c r="N60" s="269"/>
      <c r="O60" s="266"/>
      <c r="P60" s="270"/>
      <c r="Q60" s="271"/>
      <c r="R60" s="263"/>
      <c r="S60" s="252"/>
      <c r="T60" s="450"/>
      <c r="U60" s="266"/>
      <c r="V60" s="264"/>
      <c r="W60" s="446"/>
      <c r="X60" s="452"/>
      <c r="Y60" s="253">
        <f t="shared" si="25"/>
        <v>0</v>
      </c>
      <c r="Z60" s="240">
        <f t="shared" si="26"/>
        <v>0</v>
      </c>
      <c r="AA60" s="254">
        <f t="shared" si="27"/>
        <v>0</v>
      </c>
      <c r="AB60" s="758">
        <f t="shared" si="28"/>
        <v>0</v>
      </c>
      <c r="AC60" s="453"/>
      <c r="AD60" s="454"/>
      <c r="AE60" s="453"/>
      <c r="AF60" s="454"/>
      <c r="AG60" s="453"/>
      <c r="AH60" s="454">
        <v>1</v>
      </c>
      <c r="AI60" s="453">
        <v>1</v>
      </c>
      <c r="AJ60" s="454">
        <v>1</v>
      </c>
      <c r="AK60" s="453"/>
      <c r="AL60" s="454"/>
      <c r="AM60" s="453"/>
      <c r="AN60" s="19"/>
      <c r="AO60" s="19"/>
      <c r="AP60" s="19"/>
      <c r="AQ60" s="19"/>
      <c r="AR60" s="19"/>
      <c r="AS60" s="19"/>
      <c r="AT60" s="19"/>
      <c r="AU60" s="19"/>
      <c r="AV60" s="19"/>
      <c r="AW60" s="19"/>
    </row>
    <row r="61" spans="1:49">
      <c r="A61" s="394" t="s">
        <v>189</v>
      </c>
      <c r="B61" s="240">
        <v>8417</v>
      </c>
      <c r="C61" s="240">
        <v>1</v>
      </c>
      <c r="D61" s="240">
        <v>7.15</v>
      </c>
      <c r="E61" s="739">
        <v>389</v>
      </c>
      <c r="F61" s="459">
        <f t="shared" si="23"/>
        <v>233.39999999999998</v>
      </c>
      <c r="G61" s="242"/>
      <c r="H61" s="263"/>
      <c r="I61" s="264"/>
      <c r="J61" s="444"/>
      <c r="K61" s="266"/>
      <c r="L61" s="267"/>
      <c r="M61" s="268"/>
      <c r="N61" s="269"/>
      <c r="O61" s="266"/>
      <c r="P61" s="270"/>
      <c r="Q61" s="271"/>
      <c r="R61" s="263"/>
      <c r="S61" s="252"/>
      <c r="T61" s="450"/>
      <c r="U61" s="246"/>
      <c r="V61" s="244"/>
      <c r="W61" s="451"/>
      <c r="X61" s="452"/>
      <c r="Y61" s="253">
        <f t="shared" si="25"/>
        <v>0</v>
      </c>
      <c r="Z61" s="240">
        <f t="shared" si="26"/>
        <v>0</v>
      </c>
      <c r="AA61" s="254">
        <f t="shared" si="27"/>
        <v>0</v>
      </c>
      <c r="AB61" s="758">
        <f t="shared" si="28"/>
        <v>0</v>
      </c>
      <c r="AC61" s="453"/>
      <c r="AD61" s="454"/>
      <c r="AE61" s="453"/>
      <c r="AF61" s="454"/>
      <c r="AG61" s="453"/>
      <c r="AH61" s="454"/>
      <c r="AI61" s="453"/>
      <c r="AJ61" s="454"/>
      <c r="AK61" s="453"/>
      <c r="AL61" s="454"/>
      <c r="AM61" s="453">
        <v>1</v>
      </c>
      <c r="AN61" s="19"/>
      <c r="AO61" s="19"/>
      <c r="AP61" s="19"/>
      <c r="AQ61" s="19"/>
      <c r="AR61" s="19"/>
      <c r="AS61" s="19"/>
      <c r="AT61" s="19"/>
      <c r="AU61" s="19"/>
      <c r="AV61" s="19"/>
      <c r="AW61" s="19"/>
    </row>
    <row r="62" spans="1:49">
      <c r="A62" s="394" t="s">
        <v>190</v>
      </c>
      <c r="B62" s="240">
        <v>8440</v>
      </c>
      <c r="C62" s="240">
        <v>4</v>
      </c>
      <c r="D62" s="258">
        <v>3.13</v>
      </c>
      <c r="E62" s="739">
        <v>247</v>
      </c>
      <c r="F62" s="459">
        <f t="shared" si="23"/>
        <v>148.19999999999999</v>
      </c>
      <c r="G62" s="242"/>
      <c r="H62" s="263"/>
      <c r="I62" s="264"/>
      <c r="J62" s="444"/>
      <c r="K62" s="266"/>
      <c r="L62" s="267"/>
      <c r="M62" s="268"/>
      <c r="N62" s="269"/>
      <c r="O62" s="266"/>
      <c r="P62" s="270"/>
      <c r="Q62" s="271"/>
      <c r="R62" s="263"/>
      <c r="S62" s="252"/>
      <c r="T62" s="450"/>
      <c r="U62" s="246"/>
      <c r="V62" s="244"/>
      <c r="W62" s="451"/>
      <c r="X62" s="452"/>
      <c r="Y62" s="253">
        <f t="shared" si="25"/>
        <v>0</v>
      </c>
      <c r="Z62" s="240">
        <f t="shared" si="26"/>
        <v>0</v>
      </c>
      <c r="AA62" s="254">
        <f t="shared" si="27"/>
        <v>0</v>
      </c>
      <c r="AB62" s="758">
        <f t="shared" si="28"/>
        <v>0</v>
      </c>
      <c r="AC62" s="453"/>
      <c r="AD62" s="454"/>
      <c r="AE62" s="453"/>
      <c r="AF62" s="454"/>
      <c r="AG62" s="453"/>
      <c r="AH62" s="454"/>
      <c r="AI62" s="453">
        <v>1</v>
      </c>
      <c r="AJ62" s="454">
        <v>3</v>
      </c>
      <c r="AK62" s="453"/>
      <c r="AL62" s="454"/>
      <c r="AM62" s="453"/>
      <c r="AN62" s="19"/>
      <c r="AO62" s="19"/>
      <c r="AP62" s="19"/>
      <c r="AQ62" s="19"/>
      <c r="AR62" s="19"/>
      <c r="AS62" s="19"/>
      <c r="AT62" s="19"/>
      <c r="AU62" s="19"/>
      <c r="AV62" s="19"/>
      <c r="AW62" s="19"/>
    </row>
    <row r="63" spans="1:49">
      <c r="A63" s="394" t="s">
        <v>191</v>
      </c>
      <c r="B63" s="260">
        <v>7998</v>
      </c>
      <c r="C63" s="260">
        <v>10</v>
      </c>
      <c r="D63" s="321">
        <v>0.23</v>
      </c>
      <c r="E63" s="738">
        <v>59</v>
      </c>
      <c r="F63" s="459">
        <f t="shared" si="23"/>
        <v>35.4</v>
      </c>
      <c r="G63" s="242"/>
      <c r="H63" s="263"/>
      <c r="I63" s="264"/>
      <c r="J63" s="444"/>
      <c r="K63" s="266"/>
      <c r="L63" s="267"/>
      <c r="M63" s="268"/>
      <c r="N63" s="269"/>
      <c r="O63" s="266"/>
      <c r="P63" s="270"/>
      <c r="Q63" s="271"/>
      <c r="R63" s="263"/>
      <c r="S63" s="252"/>
      <c r="T63" s="450"/>
      <c r="U63" s="266"/>
      <c r="V63" s="264"/>
      <c r="W63" s="446"/>
      <c r="X63" s="452"/>
      <c r="Y63" s="253">
        <f t="shared" si="25"/>
        <v>0</v>
      </c>
      <c r="Z63" s="240">
        <f t="shared" si="26"/>
        <v>0</v>
      </c>
      <c r="AA63" s="254">
        <f t="shared" si="27"/>
        <v>0</v>
      </c>
      <c r="AB63" s="758">
        <f t="shared" si="28"/>
        <v>0</v>
      </c>
      <c r="AC63" s="453">
        <v>10</v>
      </c>
      <c r="AD63" s="454"/>
      <c r="AE63" s="453"/>
      <c r="AF63" s="454"/>
      <c r="AG63" s="453"/>
      <c r="AH63" s="454"/>
      <c r="AI63" s="453"/>
      <c r="AJ63" s="454"/>
      <c r="AK63" s="453"/>
      <c r="AL63" s="454"/>
      <c r="AM63" s="453"/>
      <c r="AN63" s="19"/>
      <c r="AO63" s="19"/>
      <c r="AP63" s="19"/>
      <c r="AQ63" s="19"/>
      <c r="AR63" s="19"/>
      <c r="AS63" s="19"/>
      <c r="AT63" s="19"/>
      <c r="AU63" s="19"/>
      <c r="AV63" s="19"/>
      <c r="AW63" s="19"/>
    </row>
    <row r="64" spans="1:49">
      <c r="A64" s="394" t="s">
        <v>192</v>
      </c>
      <c r="B64" s="240">
        <v>8352</v>
      </c>
      <c r="C64" s="240">
        <v>1</v>
      </c>
      <c r="D64" s="240">
        <v>0.9</v>
      </c>
      <c r="E64" s="739">
        <v>57</v>
      </c>
      <c r="F64" s="459">
        <f t="shared" si="23"/>
        <v>34.199999999999996</v>
      </c>
      <c r="G64" s="242"/>
      <c r="H64" s="263"/>
      <c r="I64" s="264"/>
      <c r="J64" s="444"/>
      <c r="K64" s="266"/>
      <c r="L64" s="267"/>
      <c r="M64" s="268"/>
      <c r="N64" s="269"/>
      <c r="O64" s="266"/>
      <c r="P64" s="270"/>
      <c r="Q64" s="271"/>
      <c r="R64" s="263"/>
      <c r="S64" s="252"/>
      <c r="T64" s="450"/>
      <c r="U64" s="246"/>
      <c r="V64" s="244"/>
      <c r="W64" s="451"/>
      <c r="X64" s="452"/>
      <c r="Y64" s="253">
        <f t="shared" si="25"/>
        <v>0</v>
      </c>
      <c r="Z64" s="240">
        <f t="shared" si="26"/>
        <v>0</v>
      </c>
      <c r="AA64" s="254">
        <f t="shared" si="27"/>
        <v>0</v>
      </c>
      <c r="AB64" s="758">
        <f t="shared" si="28"/>
        <v>0</v>
      </c>
      <c r="AC64" s="453"/>
      <c r="AD64" s="454"/>
      <c r="AE64" s="453">
        <v>1</v>
      </c>
      <c r="AF64" s="454"/>
      <c r="AG64" s="453"/>
      <c r="AH64" s="454"/>
      <c r="AI64" s="453"/>
      <c r="AJ64" s="454"/>
      <c r="AK64" s="453"/>
      <c r="AL64" s="454"/>
      <c r="AM64" s="453"/>
      <c r="AN64" s="19"/>
      <c r="AO64" s="19"/>
      <c r="AP64" s="19"/>
      <c r="AQ64" s="19"/>
      <c r="AR64" s="19"/>
      <c r="AS64" s="19"/>
      <c r="AT64" s="19"/>
      <c r="AU64" s="19"/>
      <c r="AV64" s="19"/>
      <c r="AW64" s="19"/>
    </row>
    <row r="65" spans="1:49">
      <c r="A65" s="394" t="s">
        <v>193</v>
      </c>
      <c r="B65" s="260">
        <v>8062</v>
      </c>
      <c r="C65" s="260">
        <v>7</v>
      </c>
      <c r="D65" s="321">
        <v>2.35</v>
      </c>
      <c r="E65" s="738">
        <v>153</v>
      </c>
      <c r="F65" s="459">
        <f t="shared" si="23"/>
        <v>91.8</v>
      </c>
      <c r="G65" s="242"/>
      <c r="H65" s="263"/>
      <c r="I65" s="264"/>
      <c r="J65" s="444"/>
      <c r="K65" s="266"/>
      <c r="L65" s="267"/>
      <c r="M65" s="268"/>
      <c r="N65" s="269"/>
      <c r="O65" s="266"/>
      <c r="P65" s="270"/>
      <c r="Q65" s="271"/>
      <c r="R65" s="263"/>
      <c r="S65" s="252"/>
      <c r="T65" s="450"/>
      <c r="U65" s="266"/>
      <c r="V65" s="264"/>
      <c r="W65" s="446"/>
      <c r="X65" s="452"/>
      <c r="Y65" s="253">
        <f t="shared" si="25"/>
        <v>0</v>
      </c>
      <c r="Z65" s="240">
        <f t="shared" si="26"/>
        <v>0</v>
      </c>
      <c r="AA65" s="254">
        <f t="shared" si="27"/>
        <v>0</v>
      </c>
      <c r="AB65" s="758">
        <f t="shared" si="28"/>
        <v>0</v>
      </c>
      <c r="AC65" s="453"/>
      <c r="AD65" s="454"/>
      <c r="AE65" s="453">
        <v>4</v>
      </c>
      <c r="AF65" s="454"/>
      <c r="AG65" s="453">
        <v>3</v>
      </c>
      <c r="AH65" s="454"/>
      <c r="AI65" s="453"/>
      <c r="AJ65" s="454"/>
      <c r="AK65" s="453"/>
      <c r="AL65" s="454"/>
      <c r="AM65" s="453"/>
      <c r="AN65" s="19"/>
      <c r="AO65" s="19"/>
      <c r="AP65" s="19"/>
      <c r="AQ65" s="19"/>
      <c r="AR65" s="19"/>
      <c r="AS65" s="19"/>
      <c r="AT65" s="19"/>
      <c r="AU65" s="19"/>
      <c r="AV65" s="19"/>
      <c r="AW65" s="19"/>
    </row>
    <row r="66" spans="1:49">
      <c r="A66" s="394" t="s">
        <v>194</v>
      </c>
      <c r="B66" s="322">
        <v>8391</v>
      </c>
      <c r="C66" s="322">
        <v>3</v>
      </c>
      <c r="D66" s="323">
        <v>1.57</v>
      </c>
      <c r="E66" s="746">
        <v>139</v>
      </c>
      <c r="F66" s="470">
        <f t="shared" si="23"/>
        <v>83.399999999999991</v>
      </c>
      <c r="G66" s="242"/>
      <c r="H66" s="263"/>
      <c r="I66" s="264"/>
      <c r="J66" s="444"/>
      <c r="K66" s="266"/>
      <c r="L66" s="267"/>
      <c r="M66" s="268"/>
      <c r="N66" s="269"/>
      <c r="O66" s="266"/>
      <c r="P66" s="270"/>
      <c r="Q66" s="271"/>
      <c r="R66" s="263"/>
      <c r="S66" s="252"/>
      <c r="T66" s="450"/>
      <c r="U66" s="246"/>
      <c r="V66" s="244"/>
      <c r="W66" s="451"/>
      <c r="X66" s="452"/>
      <c r="Y66" s="253">
        <f t="shared" si="25"/>
        <v>0</v>
      </c>
      <c r="Z66" s="240">
        <f t="shared" si="26"/>
        <v>0</v>
      </c>
      <c r="AA66" s="254">
        <f t="shared" si="27"/>
        <v>0</v>
      </c>
      <c r="AB66" s="758">
        <f t="shared" si="28"/>
        <v>0</v>
      </c>
      <c r="AC66" s="453"/>
      <c r="AD66" s="454"/>
      <c r="AE66" s="453"/>
      <c r="AF66" s="454"/>
      <c r="AG66" s="453"/>
      <c r="AH66" s="454">
        <v>1</v>
      </c>
      <c r="AI66" s="453">
        <v>1</v>
      </c>
      <c r="AJ66" s="454">
        <v>1</v>
      </c>
      <c r="AK66" s="453"/>
      <c r="AL66" s="454"/>
      <c r="AM66" s="453"/>
      <c r="AN66" s="19"/>
      <c r="AO66" s="19"/>
      <c r="AP66" s="19"/>
      <c r="AQ66" s="19"/>
      <c r="AR66" s="19"/>
      <c r="AS66" s="19"/>
      <c r="AT66" s="19"/>
      <c r="AU66" s="19"/>
      <c r="AV66" s="19"/>
      <c r="AW66" s="19"/>
    </row>
    <row r="67" spans="1:49">
      <c r="A67" s="394" t="s">
        <v>195</v>
      </c>
      <c r="B67" s="322">
        <v>8390</v>
      </c>
      <c r="C67" s="322">
        <v>1</v>
      </c>
      <c r="D67" s="323">
        <v>1.66</v>
      </c>
      <c r="E67" s="746">
        <v>117</v>
      </c>
      <c r="F67" s="470">
        <f t="shared" si="23"/>
        <v>70.2</v>
      </c>
      <c r="G67" s="280"/>
      <c r="H67" s="263"/>
      <c r="I67" s="264"/>
      <c r="J67" s="444"/>
      <c r="K67" s="266"/>
      <c r="L67" s="267"/>
      <c r="M67" s="268"/>
      <c r="N67" s="269"/>
      <c r="O67" s="266"/>
      <c r="P67" s="270"/>
      <c r="Q67" s="271"/>
      <c r="R67" s="263"/>
      <c r="S67" s="252"/>
      <c r="T67" s="450"/>
      <c r="U67" s="246"/>
      <c r="V67" s="244"/>
      <c r="W67" s="451"/>
      <c r="X67" s="452"/>
      <c r="Y67" s="253">
        <f t="shared" si="25"/>
        <v>0</v>
      </c>
      <c r="Z67" s="240">
        <f t="shared" si="26"/>
        <v>0</v>
      </c>
      <c r="AA67" s="254">
        <f t="shared" si="27"/>
        <v>0</v>
      </c>
      <c r="AB67" s="758">
        <f t="shared" si="28"/>
        <v>0</v>
      </c>
      <c r="AC67" s="453"/>
      <c r="AD67" s="454"/>
      <c r="AE67" s="453"/>
      <c r="AF67" s="454"/>
      <c r="AG67" s="453"/>
      <c r="AH67" s="454"/>
      <c r="AI67" s="453"/>
      <c r="AJ67" s="454"/>
      <c r="AK67" s="453">
        <v>1</v>
      </c>
      <c r="AL67" s="454"/>
      <c r="AM67" s="453"/>
      <c r="AN67" s="19"/>
      <c r="AO67" s="19"/>
      <c r="AP67" s="19"/>
      <c r="AQ67" s="19"/>
      <c r="AR67" s="19"/>
      <c r="AS67" s="19"/>
      <c r="AT67" s="19"/>
      <c r="AU67" s="19"/>
      <c r="AV67" s="19"/>
      <c r="AW67" s="19"/>
    </row>
    <row r="68" spans="1:49" ht="15.6">
      <c r="A68" s="456" t="s">
        <v>104</v>
      </c>
      <c r="B68" s="494">
        <v>100005</v>
      </c>
      <c r="C68" s="494">
        <f>SUM(C59:C67)</f>
        <v>38</v>
      </c>
      <c r="D68" s="495">
        <v>17.95</v>
      </c>
      <c r="E68" s="747">
        <f>SUM(E59:E67)</f>
        <v>1477</v>
      </c>
      <c r="F68" s="233"/>
      <c r="G68" s="234"/>
      <c r="H68" s="263"/>
      <c r="I68" s="264"/>
      <c r="J68" s="444"/>
      <c r="K68" s="266"/>
      <c r="L68" s="267"/>
      <c r="M68" s="268"/>
      <c r="N68" s="269"/>
      <c r="O68" s="266"/>
      <c r="P68" s="270"/>
      <c r="Q68" s="271"/>
      <c r="R68" s="263"/>
      <c r="S68" s="252"/>
      <c r="T68" s="450"/>
      <c r="U68" s="246"/>
      <c r="V68" s="244"/>
      <c r="W68" s="451"/>
      <c r="X68" s="452"/>
      <c r="Y68" s="253">
        <f t="shared" si="25"/>
        <v>0</v>
      </c>
      <c r="Z68" s="240">
        <f t="shared" si="26"/>
        <v>0</v>
      </c>
      <c r="AA68" s="254">
        <f t="shared" si="27"/>
        <v>0</v>
      </c>
      <c r="AB68" s="758">
        <f t="shared" si="28"/>
        <v>0</v>
      </c>
      <c r="AC68" s="453">
        <f t="shared" ref="AC68:AI68" si="29">SUM(AC59:AC67)</f>
        <v>12</v>
      </c>
      <c r="AD68" s="454">
        <f t="shared" si="29"/>
        <v>5</v>
      </c>
      <c r="AE68" s="453">
        <f t="shared" si="29"/>
        <v>6</v>
      </c>
      <c r="AF68" s="454">
        <f t="shared" si="29"/>
        <v>0</v>
      </c>
      <c r="AG68" s="453">
        <f t="shared" si="29"/>
        <v>3</v>
      </c>
      <c r="AH68" s="454">
        <f t="shared" si="29"/>
        <v>2</v>
      </c>
      <c r="AI68" s="453">
        <f t="shared" si="29"/>
        <v>3</v>
      </c>
      <c r="AJ68" s="454">
        <v>5</v>
      </c>
      <c r="AK68" s="453">
        <f>SUM(AK59:AK67)</f>
        <v>1</v>
      </c>
      <c r="AL68" s="454">
        <v>5</v>
      </c>
      <c r="AM68" s="453">
        <f>SUM(AM59:AM67)</f>
        <v>1</v>
      </c>
      <c r="AN68" s="19"/>
      <c r="AO68" s="19"/>
      <c r="AP68" s="19"/>
      <c r="AQ68" s="19"/>
      <c r="AR68" s="19"/>
      <c r="AS68" s="19"/>
      <c r="AT68" s="19"/>
      <c r="AU68" s="19"/>
      <c r="AV68" s="19"/>
      <c r="AW68" s="19"/>
    </row>
    <row r="69" spans="1:49">
      <c r="A69" s="496" t="s">
        <v>105</v>
      </c>
      <c r="B69" s="437"/>
      <c r="C69" s="437"/>
      <c r="D69" s="437"/>
      <c r="E69" s="737"/>
      <c r="F69" s="485">
        <f t="shared" ref="F69:F79" si="30">E69*$G$1</f>
        <v>0</v>
      </c>
      <c r="G69" s="497"/>
      <c r="H69" s="465"/>
      <c r="I69" s="465"/>
      <c r="J69" s="465"/>
      <c r="K69" s="465"/>
      <c r="L69" s="465"/>
      <c r="M69" s="465"/>
      <c r="N69" s="487"/>
      <c r="O69" s="465"/>
      <c r="P69" s="465"/>
      <c r="Q69" s="465"/>
      <c r="R69" s="465"/>
      <c r="S69" s="465"/>
      <c r="T69" s="465"/>
      <c r="U69" s="465"/>
      <c r="V69" s="465"/>
      <c r="W69" s="465"/>
      <c r="X69" s="466"/>
      <c r="Y69" s="467" t="s">
        <v>58</v>
      </c>
      <c r="Z69" s="437"/>
      <c r="AA69" s="437"/>
      <c r="AB69" s="761"/>
      <c r="AC69" s="463"/>
      <c r="AD69" s="463"/>
      <c r="AE69" s="463"/>
      <c r="AF69" s="463"/>
      <c r="AG69" s="463"/>
      <c r="AH69" s="463"/>
      <c r="AI69" s="463"/>
      <c r="AJ69" s="463"/>
      <c r="AK69" s="463"/>
      <c r="AL69" s="463"/>
      <c r="AM69" s="463"/>
      <c r="AN69" s="19"/>
      <c r="AO69" s="19"/>
      <c r="AP69" s="19"/>
      <c r="AQ69" s="19"/>
      <c r="AR69" s="19"/>
      <c r="AS69" s="19"/>
      <c r="AT69" s="19"/>
      <c r="AU69" s="19"/>
      <c r="AV69" s="19"/>
      <c r="AW69" s="19"/>
    </row>
    <row r="70" spans="1:49">
      <c r="A70" s="394" t="s">
        <v>106</v>
      </c>
      <c r="B70" s="240">
        <v>7749</v>
      </c>
      <c r="C70" s="240">
        <v>5</v>
      </c>
      <c r="D70" s="240">
        <v>1.77</v>
      </c>
      <c r="E70" s="739">
        <v>109</v>
      </c>
      <c r="F70" s="459">
        <f t="shared" si="30"/>
        <v>65.399999999999991</v>
      </c>
      <c r="G70" s="242"/>
      <c r="H70" s="263"/>
      <c r="I70" s="264"/>
      <c r="J70" s="444"/>
      <c r="K70" s="266"/>
      <c r="L70" s="267"/>
      <c r="M70" s="268"/>
      <c r="N70" s="269"/>
      <c r="O70" s="266"/>
      <c r="P70" s="270"/>
      <c r="Q70" s="271"/>
      <c r="R70" s="263"/>
      <c r="S70" s="252"/>
      <c r="T70" s="498"/>
      <c r="U70" s="246"/>
      <c r="V70" s="244"/>
      <c r="W70" s="451"/>
      <c r="X70" s="452"/>
      <c r="Y70" s="253">
        <f>SUM(G70:X70)</f>
        <v>0</v>
      </c>
      <c r="Z70" s="240">
        <f>Y70*C70</f>
        <v>0</v>
      </c>
      <c r="AA70" s="254">
        <f>D70*Y70</f>
        <v>0</v>
      </c>
      <c r="AB70" s="758">
        <f>Y70*E70</f>
        <v>0</v>
      </c>
      <c r="AC70" s="453"/>
      <c r="AD70" s="454"/>
      <c r="AE70" s="453"/>
      <c r="AF70" s="454"/>
      <c r="AG70" s="453"/>
      <c r="AH70" s="454"/>
      <c r="AI70" s="453"/>
      <c r="AJ70" s="454"/>
      <c r="AK70" s="453"/>
      <c r="AL70" s="454"/>
      <c r="AM70" s="453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>
      <c r="A71" s="394" t="s">
        <v>107</v>
      </c>
      <c r="B71" s="260">
        <v>7737</v>
      </c>
      <c r="C71" s="260">
        <v>7</v>
      </c>
      <c r="D71" s="321">
        <v>1.66</v>
      </c>
      <c r="E71" s="738">
        <v>109</v>
      </c>
      <c r="F71" s="459">
        <f t="shared" si="30"/>
        <v>65.399999999999991</v>
      </c>
      <c r="G71" s="242"/>
      <c r="H71" s="263"/>
      <c r="I71" s="264"/>
      <c r="J71" s="444"/>
      <c r="K71" s="266"/>
      <c r="L71" s="267"/>
      <c r="M71" s="268"/>
      <c r="N71" s="269"/>
      <c r="O71" s="266"/>
      <c r="P71" s="270"/>
      <c r="Q71" s="271"/>
      <c r="R71" s="263"/>
      <c r="S71" s="252"/>
      <c r="T71" s="450"/>
      <c r="U71" s="266"/>
      <c r="V71" s="264"/>
      <c r="W71" s="446"/>
      <c r="X71" s="452"/>
      <c r="Y71" s="253">
        <f>SUM(G71:X71)</f>
        <v>0</v>
      </c>
      <c r="Z71" s="240">
        <f>Y71*C71</f>
        <v>0</v>
      </c>
      <c r="AA71" s="254">
        <f>D71*Y71</f>
        <v>0</v>
      </c>
      <c r="AB71" s="758">
        <f>Y71*E71</f>
        <v>0</v>
      </c>
      <c r="AC71" s="453"/>
      <c r="AD71" s="454"/>
      <c r="AE71" s="453"/>
      <c r="AF71" s="454"/>
      <c r="AG71" s="453"/>
      <c r="AH71" s="454"/>
      <c r="AI71" s="453"/>
      <c r="AJ71" s="454"/>
      <c r="AK71" s="453"/>
      <c r="AL71" s="454"/>
      <c r="AM71" s="453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>
      <c r="A72" s="394" t="s">
        <v>108</v>
      </c>
      <c r="B72" s="240">
        <v>7738</v>
      </c>
      <c r="C72" s="240">
        <v>8</v>
      </c>
      <c r="D72" s="258">
        <v>0.65</v>
      </c>
      <c r="E72" s="739">
        <v>65</v>
      </c>
      <c r="F72" s="459">
        <f t="shared" si="30"/>
        <v>39</v>
      </c>
      <c r="G72" s="242"/>
      <c r="H72" s="263"/>
      <c r="I72" s="264"/>
      <c r="J72" s="444"/>
      <c r="K72" s="266"/>
      <c r="L72" s="267"/>
      <c r="M72" s="268"/>
      <c r="N72" s="269"/>
      <c r="O72" s="266"/>
      <c r="P72" s="270"/>
      <c r="Q72" s="271"/>
      <c r="R72" s="263"/>
      <c r="S72" s="252"/>
      <c r="T72" s="450"/>
      <c r="U72" s="246"/>
      <c r="V72" s="244"/>
      <c r="W72" s="451"/>
      <c r="X72" s="452"/>
      <c r="Y72" s="253">
        <f>SUM(G72:X72)</f>
        <v>0</v>
      </c>
      <c r="Z72" s="240">
        <f>Y72*C72</f>
        <v>0</v>
      </c>
      <c r="AA72" s="254">
        <f>D72*Y72</f>
        <v>0</v>
      </c>
      <c r="AB72" s="758">
        <f>Y72*E72</f>
        <v>0</v>
      </c>
      <c r="AC72" s="453"/>
      <c r="AD72" s="454"/>
      <c r="AE72" s="453"/>
      <c r="AF72" s="454"/>
      <c r="AG72" s="453"/>
      <c r="AH72" s="454"/>
      <c r="AI72" s="453"/>
      <c r="AJ72" s="454"/>
      <c r="AK72" s="453"/>
      <c r="AL72" s="454"/>
      <c r="AM72" s="453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>
      <c r="A73" s="456" t="s">
        <v>109</v>
      </c>
      <c r="B73" s="494">
        <v>100006</v>
      </c>
      <c r="C73" s="494">
        <f>SUM(C70:C72)</f>
        <v>20</v>
      </c>
      <c r="D73" s="495">
        <f>SUM(D70:D72)</f>
        <v>4.08</v>
      </c>
      <c r="E73" s="747">
        <v>283</v>
      </c>
      <c r="F73" s="459">
        <f t="shared" si="30"/>
        <v>169.79999999999998</v>
      </c>
      <c r="G73" s="242"/>
      <c r="H73" s="263"/>
      <c r="I73" s="264"/>
      <c r="J73" s="444"/>
      <c r="K73" s="266"/>
      <c r="L73" s="267"/>
      <c r="M73" s="268"/>
      <c r="N73" s="269"/>
      <c r="O73" s="266"/>
      <c r="P73" s="270"/>
      <c r="Q73" s="271"/>
      <c r="R73" s="263"/>
      <c r="S73" s="252"/>
      <c r="T73" s="450"/>
      <c r="U73" s="246"/>
      <c r="V73" s="244"/>
      <c r="W73" s="451"/>
      <c r="X73" s="452"/>
      <c r="Y73" s="253">
        <f>SUM(G73:X73)</f>
        <v>0</v>
      </c>
      <c r="Z73" s="240">
        <f>Y73*C73</f>
        <v>0</v>
      </c>
      <c r="AA73" s="254">
        <f>D73*Y73</f>
        <v>0</v>
      </c>
      <c r="AB73" s="758">
        <f>Y73*E73</f>
        <v>0</v>
      </c>
      <c r="AC73" s="453"/>
      <c r="AD73" s="454"/>
      <c r="AE73" s="453"/>
      <c r="AF73" s="454"/>
      <c r="AG73" s="453"/>
      <c r="AH73" s="454"/>
      <c r="AI73" s="453"/>
      <c r="AJ73" s="454"/>
      <c r="AK73" s="453"/>
      <c r="AL73" s="454"/>
      <c r="AM73" s="453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ht="15.6">
      <c r="A74" s="499" t="s">
        <v>110</v>
      </c>
      <c r="B74" s="437"/>
      <c r="C74" s="437"/>
      <c r="D74" s="437"/>
      <c r="E74" s="737"/>
      <c r="F74" s="485">
        <f t="shared" si="30"/>
        <v>0</v>
      </c>
      <c r="G74" s="486"/>
      <c r="H74" s="465"/>
      <c r="I74" s="465"/>
      <c r="J74" s="465"/>
      <c r="K74" s="465"/>
      <c r="L74" s="465"/>
      <c r="M74" s="465"/>
      <c r="N74" s="487"/>
      <c r="O74" s="465"/>
      <c r="P74" s="465"/>
      <c r="Q74" s="465"/>
      <c r="R74" s="465"/>
      <c r="S74" s="465"/>
      <c r="T74" s="465"/>
      <c r="U74" s="465"/>
      <c r="V74" s="465"/>
      <c r="W74" s="465"/>
      <c r="X74" s="466"/>
      <c r="Y74" s="467" t="s">
        <v>58</v>
      </c>
      <c r="Z74" s="437"/>
      <c r="AA74" s="468"/>
      <c r="AB74" s="761"/>
      <c r="AC74" s="500"/>
      <c r="AD74" s="500"/>
      <c r="AE74" s="500"/>
      <c r="AF74" s="500"/>
      <c r="AG74" s="500"/>
      <c r="AH74" s="500"/>
      <c r="AI74" s="500"/>
      <c r="AJ74" s="500"/>
      <c r="AK74" s="500"/>
      <c r="AL74" s="500"/>
      <c r="AM74" s="500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>
      <c r="A75" s="394" t="s">
        <v>111</v>
      </c>
      <c r="B75" s="240">
        <v>7027</v>
      </c>
      <c r="C75" s="240">
        <v>4</v>
      </c>
      <c r="D75" s="258">
        <v>4.617</v>
      </c>
      <c r="E75" s="739">
        <v>256</v>
      </c>
      <c r="F75" s="459">
        <f t="shared" si="30"/>
        <v>153.6</v>
      </c>
      <c r="G75" s="242"/>
      <c r="H75" s="263"/>
      <c r="I75" s="264"/>
      <c r="J75" s="444"/>
      <c r="K75" s="266"/>
      <c r="L75" s="267"/>
      <c r="M75" s="268"/>
      <c r="N75" s="269"/>
      <c r="O75" s="266"/>
      <c r="P75" s="270"/>
      <c r="Q75" s="271"/>
      <c r="R75" s="263"/>
      <c r="S75" s="252"/>
      <c r="T75" s="450"/>
      <c r="U75" s="246"/>
      <c r="V75" s="244"/>
      <c r="W75" s="451"/>
      <c r="X75" s="452"/>
      <c r="Y75" s="253">
        <f t="shared" ref="Y75:Y88" si="31">SUM(G75:X75)</f>
        <v>0</v>
      </c>
      <c r="Z75" s="240">
        <f t="shared" ref="Z75:Z88" si="32">Y75*C75</f>
        <v>0</v>
      </c>
      <c r="AA75" s="254">
        <f t="shared" ref="AA75:AA88" si="33">D75*Y75</f>
        <v>0</v>
      </c>
      <c r="AB75" s="758">
        <f t="shared" ref="AB75:AB88" si="34">Y75*E75</f>
        <v>0</v>
      </c>
      <c r="AC75" s="453"/>
      <c r="AD75" s="454"/>
      <c r="AE75" s="453"/>
      <c r="AF75" s="454"/>
      <c r="AG75" s="453"/>
      <c r="AH75" s="454">
        <v>4</v>
      </c>
      <c r="AI75" s="453"/>
      <c r="AJ75" s="454"/>
      <c r="AK75" s="453"/>
      <c r="AL75" s="454"/>
      <c r="AM75" s="453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>
      <c r="A76" s="394" t="s">
        <v>112</v>
      </c>
      <c r="B76" s="240">
        <v>6621</v>
      </c>
      <c r="C76" s="240">
        <v>4</v>
      </c>
      <c r="D76" s="258">
        <v>2.464</v>
      </c>
      <c r="E76" s="739">
        <v>207</v>
      </c>
      <c r="F76" s="459">
        <f t="shared" si="30"/>
        <v>124.19999999999999</v>
      </c>
      <c r="G76" s="242"/>
      <c r="H76" s="263"/>
      <c r="I76" s="264"/>
      <c r="J76" s="444"/>
      <c r="K76" s="266"/>
      <c r="L76" s="267"/>
      <c r="M76" s="268"/>
      <c r="N76" s="269"/>
      <c r="O76" s="266"/>
      <c r="P76" s="270"/>
      <c r="Q76" s="271"/>
      <c r="R76" s="263"/>
      <c r="S76" s="252"/>
      <c r="T76" s="450"/>
      <c r="U76" s="246"/>
      <c r="V76" s="244"/>
      <c r="W76" s="451"/>
      <c r="X76" s="452"/>
      <c r="Y76" s="253">
        <f t="shared" si="31"/>
        <v>0</v>
      </c>
      <c r="Z76" s="240">
        <f t="shared" si="32"/>
        <v>0</v>
      </c>
      <c r="AA76" s="254">
        <f t="shared" si="33"/>
        <v>0</v>
      </c>
      <c r="AB76" s="758">
        <f t="shared" si="34"/>
        <v>0</v>
      </c>
      <c r="AC76" s="453"/>
      <c r="AD76" s="454"/>
      <c r="AE76" s="453"/>
      <c r="AF76" s="454"/>
      <c r="AG76" s="453"/>
      <c r="AH76" s="454">
        <v>1</v>
      </c>
      <c r="AI76" s="453">
        <v>2</v>
      </c>
      <c r="AJ76" s="454">
        <v>1</v>
      </c>
      <c r="AK76" s="453"/>
      <c r="AL76" s="454"/>
      <c r="AM76" s="453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>
      <c r="A77" s="394" t="s">
        <v>196</v>
      </c>
      <c r="B77" s="240">
        <v>6597</v>
      </c>
      <c r="C77" s="240">
        <v>10</v>
      </c>
      <c r="D77" s="258">
        <v>0.33600000000000002</v>
      </c>
      <c r="E77" s="739">
        <v>64</v>
      </c>
      <c r="F77" s="459">
        <f t="shared" si="30"/>
        <v>38.4</v>
      </c>
      <c r="G77" s="242"/>
      <c r="H77" s="263"/>
      <c r="I77" s="264"/>
      <c r="J77" s="444"/>
      <c r="K77" s="266"/>
      <c r="L77" s="267"/>
      <c r="M77" s="268"/>
      <c r="N77" s="269"/>
      <c r="O77" s="266"/>
      <c r="P77" s="270"/>
      <c r="Q77" s="271"/>
      <c r="R77" s="263"/>
      <c r="S77" s="252"/>
      <c r="T77" s="450"/>
      <c r="U77" s="246"/>
      <c r="V77" s="244"/>
      <c r="W77" s="451"/>
      <c r="X77" s="452"/>
      <c r="Y77" s="253">
        <f t="shared" si="31"/>
        <v>0</v>
      </c>
      <c r="Z77" s="240">
        <f t="shared" si="32"/>
        <v>0</v>
      </c>
      <c r="AA77" s="254">
        <f t="shared" si="33"/>
        <v>0</v>
      </c>
      <c r="AB77" s="758">
        <f t="shared" si="34"/>
        <v>0</v>
      </c>
      <c r="AC77" s="453">
        <v>10</v>
      </c>
      <c r="AD77" s="454"/>
      <c r="AE77" s="453"/>
      <c r="AF77" s="454"/>
      <c r="AG77" s="453"/>
      <c r="AH77" s="454"/>
      <c r="AI77" s="453"/>
      <c r="AJ77" s="454"/>
      <c r="AK77" s="453"/>
      <c r="AL77" s="454"/>
      <c r="AM77" s="453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>
      <c r="A78" s="394" t="s">
        <v>114</v>
      </c>
      <c r="B78" s="240">
        <v>6577</v>
      </c>
      <c r="C78" s="240">
        <v>12</v>
      </c>
      <c r="D78" s="258">
        <v>9.2999999999999999E-2</v>
      </c>
      <c r="E78" s="739">
        <v>49</v>
      </c>
      <c r="F78" s="459">
        <f t="shared" si="30"/>
        <v>29.4</v>
      </c>
      <c r="G78" s="242"/>
      <c r="H78" s="263"/>
      <c r="I78" s="264"/>
      <c r="J78" s="444"/>
      <c r="K78" s="266"/>
      <c r="L78" s="267"/>
      <c r="M78" s="268"/>
      <c r="N78" s="269"/>
      <c r="O78" s="266"/>
      <c r="P78" s="270"/>
      <c r="Q78" s="271"/>
      <c r="R78" s="263"/>
      <c r="S78" s="252"/>
      <c r="T78" s="450"/>
      <c r="U78" s="246"/>
      <c r="V78" s="244"/>
      <c r="W78" s="451"/>
      <c r="X78" s="452"/>
      <c r="Y78" s="253">
        <f t="shared" si="31"/>
        <v>0</v>
      </c>
      <c r="Z78" s="240">
        <f t="shared" si="32"/>
        <v>0</v>
      </c>
      <c r="AA78" s="254">
        <f t="shared" si="33"/>
        <v>0</v>
      </c>
      <c r="AB78" s="758">
        <f t="shared" si="34"/>
        <v>0</v>
      </c>
      <c r="AC78" s="453"/>
      <c r="AD78" s="454"/>
      <c r="AE78" s="453"/>
      <c r="AF78" s="454"/>
      <c r="AG78" s="453"/>
      <c r="AH78" s="454"/>
      <c r="AI78" s="453"/>
      <c r="AJ78" s="454"/>
      <c r="AK78" s="453"/>
      <c r="AL78" s="454"/>
      <c r="AM78" s="453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>
      <c r="A79" s="394" t="s">
        <v>197</v>
      </c>
      <c r="B79" s="240">
        <v>6499</v>
      </c>
      <c r="C79" s="240">
        <v>6</v>
      </c>
      <c r="D79" s="258">
        <v>2.6</v>
      </c>
      <c r="E79" s="739">
        <v>163</v>
      </c>
      <c r="F79" s="470">
        <f t="shared" si="30"/>
        <v>97.8</v>
      </c>
      <c r="G79" s="280"/>
      <c r="H79" s="263"/>
      <c r="I79" s="264"/>
      <c r="J79" s="444"/>
      <c r="K79" s="266"/>
      <c r="L79" s="267"/>
      <c r="M79" s="268"/>
      <c r="N79" s="269"/>
      <c r="O79" s="266"/>
      <c r="P79" s="270"/>
      <c r="Q79" s="271"/>
      <c r="R79" s="263"/>
      <c r="S79" s="252"/>
      <c r="T79" s="450"/>
      <c r="U79" s="246"/>
      <c r="V79" s="244"/>
      <c r="W79" s="451"/>
      <c r="X79" s="452"/>
      <c r="Y79" s="253">
        <f t="shared" si="31"/>
        <v>0</v>
      </c>
      <c r="Z79" s="240">
        <f t="shared" si="32"/>
        <v>0</v>
      </c>
      <c r="AA79" s="254">
        <f t="shared" si="33"/>
        <v>0</v>
      </c>
      <c r="AB79" s="758">
        <f t="shared" si="34"/>
        <v>0</v>
      </c>
      <c r="AC79" s="453"/>
      <c r="AD79" s="454">
        <v>2</v>
      </c>
      <c r="AE79" s="453">
        <v>4</v>
      </c>
      <c r="AF79" s="454"/>
      <c r="AG79" s="453"/>
      <c r="AH79" s="454"/>
      <c r="AI79" s="453"/>
      <c r="AJ79" s="454"/>
      <c r="AK79" s="453"/>
      <c r="AL79" s="454"/>
      <c r="AM79" s="453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 ht="15.6">
      <c r="A80" s="394" t="s">
        <v>117</v>
      </c>
      <c r="B80" s="240">
        <v>6602</v>
      </c>
      <c r="C80" s="240">
        <v>12</v>
      </c>
      <c r="D80" s="258">
        <v>2.125</v>
      </c>
      <c r="E80" s="739">
        <v>163</v>
      </c>
      <c r="F80" s="233"/>
      <c r="G80" s="234"/>
      <c r="H80" s="263"/>
      <c r="I80" s="264"/>
      <c r="J80" s="444"/>
      <c r="K80" s="266"/>
      <c r="L80" s="267"/>
      <c r="M80" s="268"/>
      <c r="N80" s="269"/>
      <c r="O80" s="266"/>
      <c r="P80" s="270"/>
      <c r="Q80" s="271"/>
      <c r="R80" s="263"/>
      <c r="S80" s="252"/>
      <c r="T80" s="450"/>
      <c r="U80" s="246"/>
      <c r="V80" s="244"/>
      <c r="W80" s="451"/>
      <c r="X80" s="452"/>
      <c r="Y80" s="253">
        <f t="shared" si="31"/>
        <v>0</v>
      </c>
      <c r="Z80" s="240">
        <f t="shared" si="32"/>
        <v>0</v>
      </c>
      <c r="AA80" s="254">
        <f t="shared" si="33"/>
        <v>0</v>
      </c>
      <c r="AB80" s="758">
        <f t="shared" si="34"/>
        <v>0</v>
      </c>
      <c r="AC80" s="453">
        <v>6</v>
      </c>
      <c r="AD80" s="454">
        <v>6</v>
      </c>
      <c r="AE80" s="453"/>
      <c r="AF80" s="454"/>
      <c r="AG80" s="453"/>
      <c r="AH80" s="454"/>
      <c r="AI80" s="453"/>
      <c r="AJ80" s="454"/>
      <c r="AK80" s="453"/>
      <c r="AL80" s="454"/>
      <c r="AM80" s="453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>
      <c r="A81" s="394" t="s">
        <v>118</v>
      </c>
      <c r="B81" s="240">
        <v>7029</v>
      </c>
      <c r="C81" s="240">
        <v>4</v>
      </c>
      <c r="D81" s="258">
        <v>4.2779999999999996</v>
      </c>
      <c r="E81" s="739">
        <v>239</v>
      </c>
      <c r="F81" s="459">
        <f>E81*$G$1</f>
        <v>143.4</v>
      </c>
      <c r="G81" s="262"/>
      <c r="H81" s="263"/>
      <c r="I81" s="264"/>
      <c r="J81" s="444"/>
      <c r="K81" s="266"/>
      <c r="L81" s="267"/>
      <c r="M81" s="268"/>
      <c r="N81" s="269"/>
      <c r="O81" s="266"/>
      <c r="P81" s="270"/>
      <c r="Q81" s="271"/>
      <c r="R81" s="263"/>
      <c r="S81" s="252"/>
      <c r="T81" s="450"/>
      <c r="U81" s="246"/>
      <c r="V81" s="244"/>
      <c r="W81" s="451"/>
      <c r="X81" s="452"/>
      <c r="Y81" s="253">
        <f t="shared" si="31"/>
        <v>0</v>
      </c>
      <c r="Z81" s="240">
        <f t="shared" si="32"/>
        <v>0</v>
      </c>
      <c r="AA81" s="254">
        <f t="shared" si="33"/>
        <v>0</v>
      </c>
      <c r="AB81" s="758">
        <f t="shared" si="34"/>
        <v>0</v>
      </c>
      <c r="AC81" s="453"/>
      <c r="AD81" s="454"/>
      <c r="AE81" s="453"/>
      <c r="AF81" s="454"/>
      <c r="AG81" s="453">
        <v>3</v>
      </c>
      <c r="AH81" s="454">
        <v>1</v>
      </c>
      <c r="AI81" s="453"/>
      <c r="AJ81" s="454"/>
      <c r="AK81" s="453"/>
      <c r="AL81" s="454"/>
      <c r="AM81" s="453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>
      <c r="A82" s="394" t="s">
        <v>119</v>
      </c>
      <c r="B82" s="240">
        <v>6631</v>
      </c>
      <c r="C82" s="240">
        <v>7</v>
      </c>
      <c r="D82" s="258">
        <v>3.37</v>
      </c>
      <c r="E82" s="748">
        <v>205</v>
      </c>
      <c r="F82" s="459">
        <f>E82*$G$1</f>
        <v>123</v>
      </c>
      <c r="G82" s="242"/>
      <c r="H82" s="263"/>
      <c r="I82" s="264"/>
      <c r="J82" s="444"/>
      <c r="K82" s="266"/>
      <c r="L82" s="267"/>
      <c r="M82" s="268"/>
      <c r="N82" s="269"/>
      <c r="O82" s="266"/>
      <c r="P82" s="270"/>
      <c r="Q82" s="271"/>
      <c r="R82" s="263"/>
      <c r="S82" s="252"/>
      <c r="T82" s="450"/>
      <c r="U82" s="246"/>
      <c r="V82" s="244"/>
      <c r="W82" s="451"/>
      <c r="X82" s="452"/>
      <c r="Y82" s="253">
        <f t="shared" si="31"/>
        <v>0</v>
      </c>
      <c r="Z82" s="240">
        <f t="shared" si="32"/>
        <v>0</v>
      </c>
      <c r="AA82" s="254">
        <f t="shared" si="33"/>
        <v>0</v>
      </c>
      <c r="AB82" s="758">
        <f t="shared" si="34"/>
        <v>0</v>
      </c>
      <c r="AC82" s="453"/>
      <c r="AD82" s="454"/>
      <c r="AE82" s="453"/>
      <c r="AF82" s="454">
        <v>2</v>
      </c>
      <c r="AG82" s="453">
        <v>4</v>
      </c>
      <c r="AH82" s="454">
        <v>1</v>
      </c>
      <c r="AI82" s="453"/>
      <c r="AJ82" s="454"/>
      <c r="AK82" s="453"/>
      <c r="AL82" s="454"/>
      <c r="AM82" s="453"/>
      <c r="AN82" s="19"/>
      <c r="AO82" s="19"/>
      <c r="AP82" s="19"/>
      <c r="AQ82" s="19"/>
      <c r="AR82" s="19"/>
      <c r="AS82" s="19"/>
      <c r="AT82" s="19"/>
      <c r="AU82" s="19"/>
      <c r="AV82" s="19"/>
      <c r="AW82" s="19"/>
    </row>
    <row r="83" spans="1:49">
      <c r="A83" s="394" t="s">
        <v>120</v>
      </c>
      <c r="B83" s="240">
        <v>6632</v>
      </c>
      <c r="C83" s="240">
        <v>8</v>
      </c>
      <c r="D83" s="258">
        <v>2.839</v>
      </c>
      <c r="E83" s="739">
        <v>183</v>
      </c>
      <c r="F83" s="459">
        <f>E83*$G$1</f>
        <v>109.8</v>
      </c>
      <c r="G83" s="242"/>
      <c r="H83" s="263"/>
      <c r="I83" s="264"/>
      <c r="J83" s="444"/>
      <c r="K83" s="266"/>
      <c r="L83" s="267"/>
      <c r="M83" s="268"/>
      <c r="N83" s="269"/>
      <c r="O83" s="266"/>
      <c r="P83" s="270"/>
      <c r="Q83" s="271"/>
      <c r="R83" s="263"/>
      <c r="S83" s="252"/>
      <c r="T83" s="450"/>
      <c r="U83" s="246"/>
      <c r="V83" s="244"/>
      <c r="W83" s="451"/>
      <c r="X83" s="452"/>
      <c r="Y83" s="253">
        <f t="shared" si="31"/>
        <v>0</v>
      </c>
      <c r="Z83" s="240">
        <f t="shared" si="32"/>
        <v>0</v>
      </c>
      <c r="AA83" s="254">
        <f t="shared" si="33"/>
        <v>0</v>
      </c>
      <c r="AB83" s="758">
        <f t="shared" si="34"/>
        <v>0</v>
      </c>
      <c r="AC83" s="453"/>
      <c r="AD83" s="454">
        <v>1</v>
      </c>
      <c r="AE83" s="453"/>
      <c r="AF83" s="454">
        <v>2</v>
      </c>
      <c r="AG83" s="453">
        <v>5</v>
      </c>
      <c r="AH83" s="454"/>
      <c r="AI83" s="453"/>
      <c r="AJ83" s="454"/>
      <c r="AK83" s="453"/>
      <c r="AL83" s="454"/>
      <c r="AM83" s="453"/>
      <c r="AN83" s="19"/>
      <c r="AO83" s="19"/>
      <c r="AP83" s="19"/>
      <c r="AQ83" s="19"/>
      <c r="AR83" s="19"/>
      <c r="AS83" s="19"/>
      <c r="AT83" s="19"/>
      <c r="AU83" s="19"/>
      <c r="AV83" s="19"/>
      <c r="AW83" s="19"/>
    </row>
    <row r="84" spans="1:49">
      <c r="A84" s="394" t="s">
        <v>121</v>
      </c>
      <c r="B84" s="240">
        <v>6739</v>
      </c>
      <c r="C84" s="240">
        <v>9</v>
      </c>
      <c r="D84" s="258">
        <v>2.242</v>
      </c>
      <c r="E84" s="739">
        <v>157</v>
      </c>
      <c r="F84" s="459">
        <f>E84*$G$1</f>
        <v>94.2</v>
      </c>
      <c r="G84" s="242"/>
      <c r="H84" s="263"/>
      <c r="I84" s="264"/>
      <c r="J84" s="444"/>
      <c r="K84" s="266"/>
      <c r="L84" s="267"/>
      <c r="M84" s="268"/>
      <c r="N84" s="269"/>
      <c r="O84" s="266"/>
      <c r="P84" s="270"/>
      <c r="Q84" s="271"/>
      <c r="R84" s="263"/>
      <c r="S84" s="252"/>
      <c r="T84" s="450"/>
      <c r="U84" s="246"/>
      <c r="V84" s="244"/>
      <c r="W84" s="451"/>
      <c r="X84" s="452"/>
      <c r="Y84" s="253">
        <f t="shared" si="31"/>
        <v>0</v>
      </c>
      <c r="Z84" s="240">
        <f t="shared" si="32"/>
        <v>0</v>
      </c>
      <c r="AA84" s="254">
        <f t="shared" si="33"/>
        <v>0</v>
      </c>
      <c r="AB84" s="758">
        <f t="shared" si="34"/>
        <v>0</v>
      </c>
      <c r="AC84" s="453"/>
      <c r="AD84" s="454">
        <v>1</v>
      </c>
      <c r="AE84" s="453">
        <v>4</v>
      </c>
      <c r="AF84" s="454">
        <v>4</v>
      </c>
      <c r="AG84" s="453"/>
      <c r="AH84" s="454"/>
      <c r="AI84" s="453"/>
      <c r="AJ84" s="454"/>
      <c r="AK84" s="453"/>
      <c r="AL84" s="454"/>
      <c r="AM84" s="453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>
      <c r="A85" s="394" t="s">
        <v>122</v>
      </c>
      <c r="B85" s="260">
        <v>6594</v>
      </c>
      <c r="C85" s="260">
        <v>12</v>
      </c>
      <c r="D85" s="321">
        <v>2.4430000000000001</v>
      </c>
      <c r="E85" s="738">
        <v>179</v>
      </c>
      <c r="F85" s="470">
        <f>E85*$G$1</f>
        <v>107.39999999999999</v>
      </c>
      <c r="G85" s="280"/>
      <c r="H85" s="263"/>
      <c r="I85" s="264"/>
      <c r="J85" s="444"/>
      <c r="K85" s="266"/>
      <c r="L85" s="267"/>
      <c r="M85" s="268"/>
      <c r="N85" s="269"/>
      <c r="O85" s="266"/>
      <c r="P85" s="270"/>
      <c r="Q85" s="271"/>
      <c r="R85" s="263"/>
      <c r="S85" s="252"/>
      <c r="T85" s="450"/>
      <c r="U85" s="266"/>
      <c r="V85" s="264"/>
      <c r="W85" s="446"/>
      <c r="X85" s="452"/>
      <c r="Y85" s="253">
        <f t="shared" si="31"/>
        <v>0</v>
      </c>
      <c r="Z85" s="240">
        <f t="shared" si="32"/>
        <v>0</v>
      </c>
      <c r="AA85" s="254">
        <f t="shared" si="33"/>
        <v>0</v>
      </c>
      <c r="AB85" s="758">
        <f t="shared" si="34"/>
        <v>0</v>
      </c>
      <c r="AC85" s="453"/>
      <c r="AD85" s="454">
        <v>6</v>
      </c>
      <c r="AE85" s="453">
        <v>6</v>
      </c>
      <c r="AF85" s="454"/>
      <c r="AG85" s="453"/>
      <c r="AH85" s="454"/>
      <c r="AI85" s="453"/>
      <c r="AJ85" s="454"/>
      <c r="AK85" s="453"/>
      <c r="AL85" s="454"/>
      <c r="AM85" s="453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>
      <c r="A86" s="394" t="s">
        <v>123</v>
      </c>
      <c r="B86" s="240">
        <v>7110</v>
      </c>
      <c r="C86" s="240">
        <v>7</v>
      </c>
      <c r="D86" s="258">
        <v>5.165</v>
      </c>
      <c r="E86" s="739">
        <v>279</v>
      </c>
      <c r="F86" s="233"/>
      <c r="G86" s="343"/>
      <c r="H86" s="263"/>
      <c r="I86" s="264"/>
      <c r="J86" s="444"/>
      <c r="K86" s="266"/>
      <c r="L86" s="267"/>
      <c r="M86" s="268"/>
      <c r="N86" s="269"/>
      <c r="O86" s="266"/>
      <c r="P86" s="270"/>
      <c r="Q86" s="271"/>
      <c r="R86" s="263"/>
      <c r="S86" s="252"/>
      <c r="T86" s="450"/>
      <c r="U86" s="246"/>
      <c r="V86" s="244"/>
      <c r="W86" s="451"/>
      <c r="X86" s="452"/>
      <c r="Y86" s="253">
        <f t="shared" si="31"/>
        <v>0</v>
      </c>
      <c r="Z86" s="240">
        <f t="shared" si="32"/>
        <v>0</v>
      </c>
      <c r="AA86" s="254">
        <f t="shared" si="33"/>
        <v>0</v>
      </c>
      <c r="AB86" s="758">
        <f t="shared" si="34"/>
        <v>0</v>
      </c>
      <c r="AC86" s="453"/>
      <c r="AD86" s="454"/>
      <c r="AE86" s="453">
        <v>1</v>
      </c>
      <c r="AF86" s="454">
        <v>2</v>
      </c>
      <c r="AG86" s="453">
        <v>2</v>
      </c>
      <c r="AH86" s="454">
        <v>2</v>
      </c>
      <c r="AI86" s="453"/>
      <c r="AJ86" s="454"/>
      <c r="AK86" s="453"/>
      <c r="AL86" s="454"/>
      <c r="AM86" s="453"/>
      <c r="AN86" s="19"/>
      <c r="AO86" s="19"/>
      <c r="AP86" s="19"/>
      <c r="AQ86" s="19"/>
      <c r="AR86" s="19"/>
      <c r="AS86" s="19"/>
      <c r="AT86" s="19"/>
      <c r="AU86" s="19"/>
      <c r="AV86" s="19"/>
      <c r="AW86" s="19"/>
    </row>
    <row r="87" spans="1:49">
      <c r="A87" s="456" t="s">
        <v>198</v>
      </c>
      <c r="B87" s="501">
        <v>100008</v>
      </c>
      <c r="C87" s="501">
        <v>58</v>
      </c>
      <c r="D87" s="502">
        <f>D75+D77+D79+D80+D81+D82+D83+D86</f>
        <v>25.33</v>
      </c>
      <c r="E87" s="749">
        <f>E75+E77+E79+E80+E81+E82+E83+E86</f>
        <v>1552</v>
      </c>
      <c r="F87" s="459">
        <f>E87*$G$1</f>
        <v>931.19999999999993</v>
      </c>
      <c r="G87" s="242"/>
      <c r="H87" s="263"/>
      <c r="I87" s="264"/>
      <c r="J87" s="444"/>
      <c r="K87" s="266"/>
      <c r="L87" s="267"/>
      <c r="M87" s="268"/>
      <c r="N87" s="269"/>
      <c r="O87" s="266"/>
      <c r="P87" s="270"/>
      <c r="Q87" s="271"/>
      <c r="R87" s="263"/>
      <c r="S87" s="252"/>
      <c r="T87" s="450"/>
      <c r="U87" s="246"/>
      <c r="V87" s="244"/>
      <c r="W87" s="451"/>
      <c r="X87" s="452"/>
      <c r="Y87" s="253">
        <f t="shared" si="31"/>
        <v>0</v>
      </c>
      <c r="Z87" s="240">
        <f t="shared" si="32"/>
        <v>0</v>
      </c>
      <c r="AA87" s="254">
        <f t="shared" si="33"/>
        <v>0</v>
      </c>
      <c r="AB87" s="758">
        <f t="shared" si="34"/>
        <v>0</v>
      </c>
      <c r="AC87" s="453">
        <f t="shared" ref="AC87:AM87" si="35">AC77+AC80+AC79+AC86+AC81+AC75+AC82+AC83</f>
        <v>16</v>
      </c>
      <c r="AD87" s="454">
        <f t="shared" si="35"/>
        <v>9</v>
      </c>
      <c r="AE87" s="453">
        <f t="shared" si="35"/>
        <v>5</v>
      </c>
      <c r="AF87" s="454">
        <f t="shared" si="35"/>
        <v>6</v>
      </c>
      <c r="AG87" s="453">
        <f t="shared" si="35"/>
        <v>14</v>
      </c>
      <c r="AH87" s="454">
        <f t="shared" si="35"/>
        <v>8</v>
      </c>
      <c r="AI87" s="453">
        <f t="shared" si="35"/>
        <v>0</v>
      </c>
      <c r="AJ87" s="454">
        <f t="shared" si="35"/>
        <v>0</v>
      </c>
      <c r="AK87" s="453">
        <f t="shared" si="35"/>
        <v>0</v>
      </c>
      <c r="AL87" s="454">
        <f t="shared" si="35"/>
        <v>0</v>
      </c>
      <c r="AM87" s="453">
        <f t="shared" si="35"/>
        <v>0</v>
      </c>
      <c r="AN87" s="19"/>
      <c r="AO87" s="19"/>
      <c r="AP87" s="19"/>
      <c r="AQ87" s="19"/>
      <c r="AR87" s="19"/>
      <c r="AS87" s="19"/>
      <c r="AT87" s="19"/>
      <c r="AU87" s="19"/>
      <c r="AV87" s="19"/>
      <c r="AW87" s="19"/>
    </row>
    <row r="88" spans="1:49">
      <c r="A88" s="456" t="s">
        <v>199</v>
      </c>
      <c r="B88" s="482">
        <v>100009</v>
      </c>
      <c r="C88" s="482">
        <f>SUM(C75:C86)</f>
        <v>95</v>
      </c>
      <c r="D88" s="482">
        <f>SUM(D75:D86)</f>
        <v>32.572000000000003</v>
      </c>
      <c r="E88" s="750">
        <f>SUM(E75:E86)</f>
        <v>2144</v>
      </c>
      <c r="F88" s="459">
        <f>E88*$G$1</f>
        <v>1286.3999999999999</v>
      </c>
      <c r="G88" s="262"/>
      <c r="H88" s="263"/>
      <c r="I88" s="264"/>
      <c r="J88" s="444"/>
      <c r="K88" s="266"/>
      <c r="L88" s="267"/>
      <c r="M88" s="268"/>
      <c r="N88" s="269"/>
      <c r="O88" s="266"/>
      <c r="P88" s="270"/>
      <c r="Q88" s="271"/>
      <c r="R88" s="263"/>
      <c r="S88" s="252"/>
      <c r="T88" s="450"/>
      <c r="U88" s="284"/>
      <c r="V88" s="282"/>
      <c r="W88" s="484"/>
      <c r="X88" s="452"/>
      <c r="Y88" s="253">
        <f t="shared" si="31"/>
        <v>0</v>
      </c>
      <c r="Z88" s="240">
        <f t="shared" si="32"/>
        <v>0</v>
      </c>
      <c r="AA88" s="254">
        <f t="shared" si="33"/>
        <v>0</v>
      </c>
      <c r="AB88" s="758">
        <f t="shared" si="34"/>
        <v>0</v>
      </c>
      <c r="AC88" s="453">
        <f t="shared" ref="AC88:AM88" si="36">SUM(AC75:AC87)</f>
        <v>32</v>
      </c>
      <c r="AD88" s="454">
        <f t="shared" si="36"/>
        <v>25</v>
      </c>
      <c r="AE88" s="453">
        <f t="shared" si="36"/>
        <v>20</v>
      </c>
      <c r="AF88" s="454">
        <f t="shared" si="36"/>
        <v>16</v>
      </c>
      <c r="AG88" s="453">
        <f t="shared" si="36"/>
        <v>28</v>
      </c>
      <c r="AH88" s="454">
        <f t="shared" si="36"/>
        <v>17</v>
      </c>
      <c r="AI88" s="453">
        <f t="shared" si="36"/>
        <v>2</v>
      </c>
      <c r="AJ88" s="454">
        <f t="shared" si="36"/>
        <v>1</v>
      </c>
      <c r="AK88" s="453">
        <f t="shared" si="36"/>
        <v>0</v>
      </c>
      <c r="AL88" s="454">
        <f t="shared" si="36"/>
        <v>0</v>
      </c>
      <c r="AM88" s="453">
        <f t="shared" si="36"/>
        <v>0</v>
      </c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ht="15.6">
      <c r="A89" s="496" t="s">
        <v>200</v>
      </c>
      <c r="B89" s="437"/>
      <c r="C89" s="437"/>
      <c r="D89" s="437"/>
      <c r="E89" s="737"/>
      <c r="F89" s="485">
        <f>E89*$G$1</f>
        <v>0</v>
      </c>
      <c r="G89" s="486"/>
      <c r="H89" s="465"/>
      <c r="I89" s="465"/>
      <c r="J89" s="465"/>
      <c r="K89" s="465"/>
      <c r="L89" s="465"/>
      <c r="M89" s="465"/>
      <c r="N89" s="487"/>
      <c r="O89" s="465"/>
      <c r="P89" s="465"/>
      <c r="Q89" s="465"/>
      <c r="R89" s="465"/>
      <c r="S89" s="465"/>
      <c r="T89" s="465"/>
      <c r="U89" s="465"/>
      <c r="V89" s="465"/>
      <c r="W89" s="465"/>
      <c r="X89" s="465"/>
      <c r="Y89" s="467" t="s">
        <v>58</v>
      </c>
      <c r="Z89" s="437"/>
      <c r="AA89" s="468"/>
      <c r="AB89" s="761"/>
      <c r="AC89" s="500"/>
      <c r="AD89" s="500"/>
      <c r="AE89" s="500"/>
      <c r="AF89" s="500"/>
      <c r="AG89" s="500"/>
      <c r="AH89" s="500"/>
      <c r="AI89" s="500"/>
      <c r="AJ89" s="500"/>
      <c r="AK89" s="500"/>
      <c r="AL89" s="500"/>
      <c r="AM89" s="500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>
      <c r="A90" s="471" t="s">
        <v>201</v>
      </c>
      <c r="B90" s="469">
        <v>12497</v>
      </c>
      <c r="C90" s="240">
        <v>1</v>
      </c>
      <c r="D90" s="258">
        <v>2.6</v>
      </c>
      <c r="E90" s="739">
        <v>189</v>
      </c>
      <c r="F90" s="459"/>
      <c r="G90" s="262"/>
      <c r="H90" s="263"/>
      <c r="I90" s="264"/>
      <c r="J90" s="444"/>
      <c r="K90" s="266"/>
      <c r="L90" s="267"/>
      <c r="M90" s="268"/>
      <c r="N90" s="269"/>
      <c r="O90" s="266"/>
      <c r="P90" s="270"/>
      <c r="Q90" s="271"/>
      <c r="R90" s="263"/>
      <c r="S90" s="252"/>
      <c r="T90" s="450"/>
      <c r="U90" s="246"/>
      <c r="V90" s="244"/>
      <c r="W90" s="451"/>
      <c r="X90" s="452"/>
      <c r="Y90" s="253">
        <f t="shared" ref="Y90:Y103" si="37">SUM(G90:X90)</f>
        <v>0</v>
      </c>
      <c r="Z90" s="240">
        <f t="shared" ref="Z90:Z103" si="38">Y90*C90</f>
        <v>0</v>
      </c>
      <c r="AA90" s="254">
        <f t="shared" ref="AA90:AA103" si="39">D90*Y90</f>
        <v>0</v>
      </c>
      <c r="AB90" s="758">
        <f t="shared" ref="AB90:AB103" si="40">Y90*E90</f>
        <v>0</v>
      </c>
      <c r="AC90" s="448"/>
      <c r="AD90" s="449"/>
      <c r="AE90" s="448"/>
      <c r="AF90" s="449"/>
      <c r="AG90" s="448"/>
      <c r="AH90" s="449"/>
      <c r="AI90" s="448">
        <v>1</v>
      </c>
      <c r="AJ90" s="449"/>
      <c r="AK90" s="448"/>
      <c r="AL90" s="449"/>
      <c r="AM90" s="448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>
      <c r="A91" s="471" t="s">
        <v>202</v>
      </c>
      <c r="B91" s="469">
        <v>12590</v>
      </c>
      <c r="C91" s="240">
        <v>1</v>
      </c>
      <c r="D91" s="258">
        <v>2.9</v>
      </c>
      <c r="E91" s="739">
        <v>189</v>
      </c>
      <c r="F91" s="459"/>
      <c r="G91" s="262"/>
      <c r="H91" s="263"/>
      <c r="I91" s="264"/>
      <c r="J91" s="444"/>
      <c r="K91" s="266"/>
      <c r="L91" s="267"/>
      <c r="M91" s="268"/>
      <c r="N91" s="269"/>
      <c r="O91" s="266"/>
      <c r="P91" s="270"/>
      <c r="Q91" s="271"/>
      <c r="R91" s="263"/>
      <c r="S91" s="252"/>
      <c r="T91" s="450"/>
      <c r="U91" s="246"/>
      <c r="V91" s="244"/>
      <c r="W91" s="451"/>
      <c r="X91" s="452"/>
      <c r="Y91" s="253">
        <f t="shared" si="37"/>
        <v>0</v>
      </c>
      <c r="Z91" s="240">
        <f t="shared" si="38"/>
        <v>0</v>
      </c>
      <c r="AA91" s="254">
        <f t="shared" si="39"/>
        <v>0</v>
      </c>
      <c r="AB91" s="758">
        <f t="shared" si="40"/>
        <v>0</v>
      </c>
      <c r="AC91" s="448"/>
      <c r="AD91" s="449"/>
      <c r="AE91" s="448"/>
      <c r="AF91" s="449"/>
      <c r="AG91" s="448"/>
      <c r="AH91" s="449">
        <v>1</v>
      </c>
      <c r="AI91" s="448"/>
      <c r="AJ91" s="449"/>
      <c r="AK91" s="448"/>
      <c r="AL91" s="449"/>
      <c r="AM91" s="448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>
      <c r="A92" s="471" t="s">
        <v>203</v>
      </c>
      <c r="B92" s="469">
        <v>12498</v>
      </c>
      <c r="C92" s="240">
        <v>1</v>
      </c>
      <c r="D92" s="258">
        <v>2.2999999999999998</v>
      </c>
      <c r="E92" s="739">
        <v>153</v>
      </c>
      <c r="F92" s="459"/>
      <c r="G92" s="262"/>
      <c r="H92" s="263"/>
      <c r="I92" s="264"/>
      <c r="J92" s="444"/>
      <c r="K92" s="266"/>
      <c r="L92" s="267"/>
      <c r="M92" s="268"/>
      <c r="N92" s="269"/>
      <c r="O92" s="266"/>
      <c r="P92" s="270"/>
      <c r="Q92" s="271"/>
      <c r="R92" s="263"/>
      <c r="S92" s="252"/>
      <c r="T92" s="450"/>
      <c r="U92" s="246"/>
      <c r="V92" s="244"/>
      <c r="W92" s="451"/>
      <c r="X92" s="452"/>
      <c r="Y92" s="253">
        <f t="shared" si="37"/>
        <v>0</v>
      </c>
      <c r="Z92" s="240">
        <f t="shared" si="38"/>
        <v>0</v>
      </c>
      <c r="AA92" s="254">
        <f t="shared" si="39"/>
        <v>0</v>
      </c>
      <c r="AB92" s="758">
        <f t="shared" si="40"/>
        <v>0</v>
      </c>
      <c r="AC92" s="448"/>
      <c r="AD92" s="449"/>
      <c r="AE92" s="448"/>
      <c r="AF92" s="449"/>
      <c r="AG92" s="448"/>
      <c r="AH92" s="449"/>
      <c r="AI92" s="448">
        <v>1</v>
      </c>
      <c r="AJ92" s="449"/>
      <c r="AK92" s="448"/>
      <c r="AL92" s="449"/>
      <c r="AM92" s="448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>
      <c r="A93" s="471" t="s">
        <v>204</v>
      </c>
      <c r="B93" s="469">
        <v>12594</v>
      </c>
      <c r="C93" s="240">
        <v>1</v>
      </c>
      <c r="D93" s="258">
        <v>2.1</v>
      </c>
      <c r="E93" s="739">
        <v>165</v>
      </c>
      <c r="F93" s="459"/>
      <c r="G93" s="262"/>
      <c r="H93" s="263"/>
      <c r="I93" s="264"/>
      <c r="J93" s="444"/>
      <c r="K93" s="266"/>
      <c r="L93" s="267"/>
      <c r="M93" s="268"/>
      <c r="N93" s="269"/>
      <c r="O93" s="266"/>
      <c r="P93" s="270"/>
      <c r="Q93" s="271"/>
      <c r="R93" s="263"/>
      <c r="S93" s="252"/>
      <c r="T93" s="450"/>
      <c r="U93" s="246"/>
      <c r="V93" s="244"/>
      <c r="W93" s="451"/>
      <c r="X93" s="452"/>
      <c r="Y93" s="253">
        <f t="shared" si="37"/>
        <v>0</v>
      </c>
      <c r="Z93" s="240">
        <f t="shared" si="38"/>
        <v>0</v>
      </c>
      <c r="AA93" s="254">
        <f t="shared" si="39"/>
        <v>0</v>
      </c>
      <c r="AB93" s="758">
        <f t="shared" si="40"/>
        <v>0</v>
      </c>
      <c r="AC93" s="448"/>
      <c r="AD93" s="449"/>
      <c r="AE93" s="448"/>
      <c r="AF93" s="449"/>
      <c r="AG93" s="448"/>
      <c r="AH93" s="449"/>
      <c r="AI93" s="448"/>
      <c r="AJ93" s="449">
        <v>1</v>
      </c>
      <c r="AK93" s="448"/>
      <c r="AL93" s="449"/>
      <c r="AM93" s="448"/>
      <c r="AN93" s="19"/>
      <c r="AO93" s="19"/>
      <c r="AP93" s="19"/>
      <c r="AQ93" s="19"/>
      <c r="AR93" s="19"/>
      <c r="AS93" s="19"/>
      <c r="AT93" s="19"/>
      <c r="AU93" s="19"/>
      <c r="AV93" s="19"/>
      <c r="AW93" s="19"/>
    </row>
    <row r="94" spans="1:49">
      <c r="A94" s="471" t="s">
        <v>205</v>
      </c>
      <c r="B94" s="469">
        <v>12499</v>
      </c>
      <c r="C94" s="240">
        <v>1</v>
      </c>
      <c r="D94" s="258">
        <v>3.1</v>
      </c>
      <c r="E94" s="739">
        <v>199</v>
      </c>
      <c r="F94" s="459"/>
      <c r="G94" s="262"/>
      <c r="H94" s="263"/>
      <c r="I94" s="264"/>
      <c r="J94" s="444"/>
      <c r="K94" s="266"/>
      <c r="L94" s="267"/>
      <c r="M94" s="268"/>
      <c r="N94" s="269"/>
      <c r="O94" s="266"/>
      <c r="P94" s="270"/>
      <c r="Q94" s="271"/>
      <c r="R94" s="263"/>
      <c r="S94" s="252"/>
      <c r="T94" s="450"/>
      <c r="U94" s="246"/>
      <c r="V94" s="244"/>
      <c r="W94" s="451"/>
      <c r="X94" s="452"/>
      <c r="Y94" s="253">
        <f t="shared" si="37"/>
        <v>0</v>
      </c>
      <c r="Z94" s="240">
        <f t="shared" si="38"/>
        <v>0</v>
      </c>
      <c r="AA94" s="254">
        <f t="shared" si="39"/>
        <v>0</v>
      </c>
      <c r="AB94" s="758">
        <f t="shared" si="40"/>
        <v>0</v>
      </c>
      <c r="AC94" s="448"/>
      <c r="AD94" s="449"/>
      <c r="AE94" s="448"/>
      <c r="AF94" s="449"/>
      <c r="AG94" s="448"/>
      <c r="AH94" s="449">
        <v>1</v>
      </c>
      <c r="AI94" s="448"/>
      <c r="AJ94" s="449"/>
      <c r="AK94" s="448"/>
      <c r="AL94" s="449"/>
      <c r="AM94" s="448"/>
      <c r="AN94" s="19"/>
      <c r="AO94" s="19"/>
      <c r="AP94" s="19"/>
      <c r="AQ94" s="19"/>
      <c r="AR94" s="19"/>
      <c r="AS94" s="19"/>
      <c r="AT94" s="19"/>
      <c r="AU94" s="19"/>
      <c r="AV94" s="19"/>
      <c r="AW94" s="19"/>
    </row>
    <row r="95" spans="1:49">
      <c r="A95" s="471" t="s">
        <v>206</v>
      </c>
      <c r="B95" s="469">
        <v>12504</v>
      </c>
      <c r="C95" s="240">
        <v>2</v>
      </c>
      <c r="D95" s="258">
        <v>2.6</v>
      </c>
      <c r="E95" s="739">
        <v>185</v>
      </c>
      <c r="F95" s="459"/>
      <c r="G95" s="262"/>
      <c r="H95" s="263"/>
      <c r="I95" s="264"/>
      <c r="J95" s="444"/>
      <c r="K95" s="266"/>
      <c r="L95" s="267"/>
      <c r="M95" s="268"/>
      <c r="N95" s="269"/>
      <c r="O95" s="266"/>
      <c r="P95" s="270"/>
      <c r="Q95" s="271"/>
      <c r="R95" s="263"/>
      <c r="S95" s="252"/>
      <c r="T95" s="450"/>
      <c r="U95" s="246"/>
      <c r="V95" s="244"/>
      <c r="W95" s="451"/>
      <c r="X95" s="452"/>
      <c r="Y95" s="253">
        <f t="shared" si="37"/>
        <v>0</v>
      </c>
      <c r="Z95" s="240">
        <f t="shared" si="38"/>
        <v>0</v>
      </c>
      <c r="AA95" s="254">
        <f t="shared" si="39"/>
        <v>0</v>
      </c>
      <c r="AB95" s="758">
        <f t="shared" si="40"/>
        <v>0</v>
      </c>
      <c r="AC95" s="448"/>
      <c r="AD95" s="449"/>
      <c r="AE95" s="448"/>
      <c r="AF95" s="449"/>
      <c r="AG95" s="448"/>
      <c r="AH95" s="449"/>
      <c r="AI95" s="448"/>
      <c r="AJ95" s="449"/>
      <c r="AK95" s="448">
        <v>2</v>
      </c>
      <c r="AL95" s="449"/>
      <c r="AM95" s="448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>
      <c r="A96" s="471" t="s">
        <v>207</v>
      </c>
      <c r="B96" s="469">
        <v>12591</v>
      </c>
      <c r="C96" s="240">
        <v>2</v>
      </c>
      <c r="D96" s="258">
        <v>2.7</v>
      </c>
      <c r="E96" s="739">
        <v>189</v>
      </c>
      <c r="F96" s="459"/>
      <c r="G96" s="262"/>
      <c r="H96" s="263"/>
      <c r="I96" s="264"/>
      <c r="J96" s="444"/>
      <c r="K96" s="266"/>
      <c r="L96" s="267"/>
      <c r="M96" s="268"/>
      <c r="N96" s="269"/>
      <c r="O96" s="266"/>
      <c r="P96" s="270"/>
      <c r="Q96" s="271"/>
      <c r="R96" s="263"/>
      <c r="S96" s="252"/>
      <c r="T96" s="450"/>
      <c r="U96" s="246"/>
      <c r="V96" s="244"/>
      <c r="W96" s="451"/>
      <c r="X96" s="452"/>
      <c r="Y96" s="253">
        <f t="shared" si="37"/>
        <v>0</v>
      </c>
      <c r="Z96" s="240">
        <f t="shared" si="38"/>
        <v>0</v>
      </c>
      <c r="AA96" s="254">
        <f t="shared" si="39"/>
        <v>0</v>
      </c>
      <c r="AB96" s="758">
        <f t="shared" si="40"/>
        <v>0</v>
      </c>
      <c r="AC96" s="448"/>
      <c r="AD96" s="449"/>
      <c r="AE96" s="448"/>
      <c r="AF96" s="449"/>
      <c r="AG96" s="448"/>
      <c r="AH96" s="449">
        <v>1</v>
      </c>
      <c r="AI96" s="448">
        <v>1</v>
      </c>
      <c r="AJ96" s="449"/>
      <c r="AK96" s="448"/>
      <c r="AL96" s="449"/>
      <c r="AM96" s="448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>
      <c r="A97" s="471" t="s">
        <v>208</v>
      </c>
      <c r="B97" s="469">
        <v>12593</v>
      </c>
      <c r="C97" s="240">
        <v>2</v>
      </c>
      <c r="D97" s="258">
        <v>2.2000000000000002</v>
      </c>
      <c r="E97" s="739">
        <v>159</v>
      </c>
      <c r="F97" s="459"/>
      <c r="G97" s="262"/>
      <c r="H97" s="263"/>
      <c r="I97" s="264"/>
      <c r="J97" s="444"/>
      <c r="K97" s="266"/>
      <c r="L97" s="267"/>
      <c r="M97" s="268"/>
      <c r="N97" s="269"/>
      <c r="O97" s="266"/>
      <c r="P97" s="270"/>
      <c r="Q97" s="271"/>
      <c r="R97" s="263"/>
      <c r="S97" s="252"/>
      <c r="T97" s="450"/>
      <c r="U97" s="246"/>
      <c r="V97" s="244"/>
      <c r="W97" s="451"/>
      <c r="X97" s="452"/>
      <c r="Y97" s="253">
        <f t="shared" si="37"/>
        <v>0</v>
      </c>
      <c r="Z97" s="240">
        <f t="shared" si="38"/>
        <v>0</v>
      </c>
      <c r="AA97" s="254">
        <f t="shared" si="39"/>
        <v>0</v>
      </c>
      <c r="AB97" s="758">
        <f t="shared" si="40"/>
        <v>0</v>
      </c>
      <c r="AC97" s="448"/>
      <c r="AD97" s="449"/>
      <c r="AE97" s="448"/>
      <c r="AF97" s="449"/>
      <c r="AG97" s="448">
        <v>2</v>
      </c>
      <c r="AH97" s="449"/>
      <c r="AI97" s="448"/>
      <c r="AJ97" s="449"/>
      <c r="AK97" s="448"/>
      <c r="AL97" s="449"/>
      <c r="AM97" s="448"/>
      <c r="AN97" s="19"/>
      <c r="AO97" s="19"/>
      <c r="AP97" s="19"/>
      <c r="AQ97" s="19"/>
      <c r="AR97" s="19"/>
      <c r="AS97" s="19"/>
      <c r="AT97" s="19"/>
      <c r="AU97" s="19"/>
      <c r="AV97" s="19"/>
      <c r="AW97" s="19"/>
    </row>
    <row r="98" spans="1:49">
      <c r="A98" s="471" t="s">
        <v>209</v>
      </c>
      <c r="B98" s="469">
        <v>12592</v>
      </c>
      <c r="C98" s="240">
        <v>2</v>
      </c>
      <c r="D98" s="258">
        <v>2</v>
      </c>
      <c r="E98" s="739">
        <v>149</v>
      </c>
      <c r="F98" s="459"/>
      <c r="G98" s="262"/>
      <c r="H98" s="263"/>
      <c r="I98" s="264"/>
      <c r="J98" s="444"/>
      <c r="K98" s="266"/>
      <c r="L98" s="267"/>
      <c r="M98" s="268"/>
      <c r="N98" s="269"/>
      <c r="O98" s="266"/>
      <c r="P98" s="270"/>
      <c r="Q98" s="271"/>
      <c r="R98" s="263"/>
      <c r="S98" s="252"/>
      <c r="T98" s="450"/>
      <c r="U98" s="246"/>
      <c r="V98" s="244"/>
      <c r="W98" s="451"/>
      <c r="X98" s="452"/>
      <c r="Y98" s="253">
        <f t="shared" si="37"/>
        <v>0</v>
      </c>
      <c r="Z98" s="240">
        <f t="shared" si="38"/>
        <v>0</v>
      </c>
      <c r="AA98" s="254">
        <f t="shared" si="39"/>
        <v>0</v>
      </c>
      <c r="AB98" s="758">
        <f t="shared" si="40"/>
        <v>0</v>
      </c>
      <c r="AC98" s="448"/>
      <c r="AD98" s="449"/>
      <c r="AE98" s="448"/>
      <c r="AF98" s="449"/>
      <c r="AG98" s="448"/>
      <c r="AH98" s="449"/>
      <c r="AI98" s="448">
        <v>1</v>
      </c>
      <c r="AJ98" s="449"/>
      <c r="AK98" s="448">
        <v>1</v>
      </c>
      <c r="AL98" s="449"/>
      <c r="AM98" s="448"/>
      <c r="AN98" s="19"/>
      <c r="AO98" s="19"/>
      <c r="AP98" s="19"/>
      <c r="AQ98" s="19"/>
      <c r="AR98" s="19"/>
      <c r="AS98" s="19"/>
      <c r="AT98" s="19"/>
      <c r="AU98" s="19"/>
      <c r="AV98" s="19"/>
      <c r="AW98" s="19"/>
    </row>
    <row r="99" spans="1:49">
      <c r="A99" s="471" t="s">
        <v>210</v>
      </c>
      <c r="B99" s="469">
        <v>12589</v>
      </c>
      <c r="C99" s="240">
        <v>1</v>
      </c>
      <c r="D99" s="258">
        <v>1.1000000000000001</v>
      </c>
      <c r="E99" s="739">
        <v>84</v>
      </c>
      <c r="F99" s="459"/>
      <c r="G99" s="262"/>
      <c r="H99" s="263"/>
      <c r="I99" s="264"/>
      <c r="J99" s="444"/>
      <c r="K99" s="266"/>
      <c r="L99" s="267"/>
      <c r="M99" s="268"/>
      <c r="N99" s="269"/>
      <c r="O99" s="266"/>
      <c r="P99" s="270"/>
      <c r="Q99" s="271"/>
      <c r="R99" s="263"/>
      <c r="S99" s="252"/>
      <c r="T99" s="450"/>
      <c r="U99" s="246"/>
      <c r="V99" s="244"/>
      <c r="W99" s="451"/>
      <c r="X99" s="452"/>
      <c r="Y99" s="253">
        <f t="shared" si="37"/>
        <v>0</v>
      </c>
      <c r="Z99" s="240">
        <f t="shared" si="38"/>
        <v>0</v>
      </c>
      <c r="AA99" s="254">
        <f t="shared" si="39"/>
        <v>0</v>
      </c>
      <c r="AB99" s="758">
        <f t="shared" si="40"/>
        <v>0</v>
      </c>
      <c r="AC99" s="448"/>
      <c r="AD99" s="449"/>
      <c r="AE99" s="448"/>
      <c r="AF99" s="449"/>
      <c r="AG99" s="448"/>
      <c r="AH99" s="449"/>
      <c r="AI99" s="448">
        <v>1</v>
      </c>
      <c r="AJ99" s="449"/>
      <c r="AK99" s="448"/>
      <c r="AL99" s="449"/>
      <c r="AM99" s="448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>
      <c r="A100" s="471" t="s">
        <v>211</v>
      </c>
      <c r="B100" s="469">
        <v>12602</v>
      </c>
      <c r="C100" s="240">
        <v>5</v>
      </c>
      <c r="D100" s="258">
        <v>3</v>
      </c>
      <c r="E100" s="739">
        <v>245</v>
      </c>
      <c r="F100" s="459"/>
      <c r="G100" s="262"/>
      <c r="H100" s="263"/>
      <c r="I100" s="264"/>
      <c r="J100" s="444"/>
      <c r="K100" s="266"/>
      <c r="L100" s="267"/>
      <c r="M100" s="268"/>
      <c r="N100" s="269"/>
      <c r="O100" s="266"/>
      <c r="P100" s="270"/>
      <c r="Q100" s="271"/>
      <c r="R100" s="263"/>
      <c r="S100" s="252"/>
      <c r="T100" s="450"/>
      <c r="U100" s="246"/>
      <c r="V100" s="244"/>
      <c r="W100" s="451"/>
      <c r="X100" s="452"/>
      <c r="Y100" s="253">
        <f t="shared" si="37"/>
        <v>0</v>
      </c>
      <c r="Z100" s="240">
        <f t="shared" si="38"/>
        <v>0</v>
      </c>
      <c r="AA100" s="254">
        <f t="shared" si="39"/>
        <v>0</v>
      </c>
      <c r="AB100" s="758">
        <f t="shared" si="40"/>
        <v>0</v>
      </c>
      <c r="AC100" s="448"/>
      <c r="AD100" s="449"/>
      <c r="AE100" s="448"/>
      <c r="AF100" s="449">
        <v>1</v>
      </c>
      <c r="AG100" s="448">
        <v>1</v>
      </c>
      <c r="AH100" s="449">
        <v>1</v>
      </c>
      <c r="AI100" s="448"/>
      <c r="AJ100" s="449"/>
      <c r="AK100" s="448"/>
      <c r="AL100" s="449"/>
      <c r="AM100" s="448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>
      <c r="A101" s="471" t="s">
        <v>212</v>
      </c>
      <c r="B101" s="469"/>
      <c r="C101" s="240">
        <v>5</v>
      </c>
      <c r="D101" s="258">
        <v>1.9</v>
      </c>
      <c r="E101" s="739">
        <v>177</v>
      </c>
      <c r="F101" s="459"/>
      <c r="G101" s="262"/>
      <c r="H101" s="263"/>
      <c r="I101" s="264"/>
      <c r="J101" s="444"/>
      <c r="K101" s="266"/>
      <c r="L101" s="267"/>
      <c r="M101" s="268"/>
      <c r="N101" s="269"/>
      <c r="O101" s="266"/>
      <c r="P101" s="270"/>
      <c r="Q101" s="271"/>
      <c r="R101" s="263"/>
      <c r="S101" s="252"/>
      <c r="T101" s="450"/>
      <c r="U101" s="246"/>
      <c r="V101" s="244"/>
      <c r="W101" s="451"/>
      <c r="X101" s="452"/>
      <c r="Y101" s="253">
        <f t="shared" si="37"/>
        <v>0</v>
      </c>
      <c r="Z101" s="240">
        <f t="shared" si="38"/>
        <v>0</v>
      </c>
      <c r="AA101" s="254">
        <f t="shared" si="39"/>
        <v>0</v>
      </c>
      <c r="AB101" s="758">
        <f t="shared" si="40"/>
        <v>0</v>
      </c>
      <c r="AC101" s="448"/>
      <c r="AD101" s="449"/>
      <c r="AE101" s="448"/>
      <c r="AF101" s="449"/>
      <c r="AG101" s="448"/>
      <c r="AH101" s="449"/>
      <c r="AI101" s="448"/>
      <c r="AJ101" s="449"/>
      <c r="AK101" s="448"/>
      <c r="AL101" s="449"/>
      <c r="AM101" s="448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</row>
    <row r="102" spans="1:49">
      <c r="A102" s="471" t="s">
        <v>213</v>
      </c>
      <c r="B102" s="469">
        <v>12477</v>
      </c>
      <c r="C102" s="240">
        <v>10</v>
      </c>
      <c r="D102" s="258">
        <v>0.5</v>
      </c>
      <c r="E102" s="739">
        <v>59</v>
      </c>
      <c r="F102" s="459"/>
      <c r="G102" s="262"/>
      <c r="H102" s="263"/>
      <c r="I102" s="264"/>
      <c r="J102" s="444"/>
      <c r="K102" s="266"/>
      <c r="L102" s="267"/>
      <c r="M102" s="268"/>
      <c r="N102" s="269"/>
      <c r="O102" s="266"/>
      <c r="P102" s="270"/>
      <c r="Q102" s="271"/>
      <c r="R102" s="263"/>
      <c r="S102" s="252"/>
      <c r="T102" s="450"/>
      <c r="U102" s="246"/>
      <c r="V102" s="244"/>
      <c r="W102" s="451"/>
      <c r="X102" s="452"/>
      <c r="Y102" s="253">
        <f t="shared" si="37"/>
        <v>0</v>
      </c>
      <c r="Z102" s="240">
        <f t="shared" si="38"/>
        <v>0</v>
      </c>
      <c r="AA102" s="254">
        <f t="shared" si="39"/>
        <v>0</v>
      </c>
      <c r="AB102" s="758">
        <f t="shared" si="40"/>
        <v>0</v>
      </c>
      <c r="AC102" s="448"/>
      <c r="AD102" s="449"/>
      <c r="AE102" s="448"/>
      <c r="AF102" s="449"/>
      <c r="AG102" s="448"/>
      <c r="AH102" s="449"/>
      <c r="AI102" s="448"/>
      <c r="AJ102" s="449"/>
      <c r="AK102" s="448"/>
      <c r="AL102" s="449"/>
      <c r="AM102" s="448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</row>
    <row r="103" spans="1:49">
      <c r="A103" s="456" t="s">
        <v>214</v>
      </c>
      <c r="B103" s="482">
        <v>100015</v>
      </c>
      <c r="C103" s="482">
        <f>SUM(C90:C102)</f>
        <v>34</v>
      </c>
      <c r="D103" s="503">
        <f>SUM(D90:D102)</f>
        <v>29</v>
      </c>
      <c r="E103" s="743">
        <v>2142</v>
      </c>
      <c r="F103" s="459"/>
      <c r="G103" s="262"/>
      <c r="H103" s="263"/>
      <c r="I103" s="264"/>
      <c r="J103" s="444"/>
      <c r="K103" s="266"/>
      <c r="L103" s="267"/>
      <c r="M103" s="268"/>
      <c r="N103" s="269"/>
      <c r="O103" s="266"/>
      <c r="P103" s="270"/>
      <c r="Q103" s="271"/>
      <c r="R103" s="263"/>
      <c r="S103" s="252"/>
      <c r="T103" s="450"/>
      <c r="U103" s="246"/>
      <c r="V103" s="244"/>
      <c r="W103" s="451"/>
      <c r="X103" s="452"/>
      <c r="Y103" s="253">
        <f t="shared" si="37"/>
        <v>0</v>
      </c>
      <c r="Z103" s="240">
        <f t="shared" si="38"/>
        <v>0</v>
      </c>
      <c r="AA103" s="254">
        <f t="shared" si="39"/>
        <v>0</v>
      </c>
      <c r="AB103" s="758">
        <f t="shared" si="40"/>
        <v>0</v>
      </c>
      <c r="AC103" s="453">
        <f t="shared" ref="AC103:AM103" si="41">SUM(AC90:AC102)</f>
        <v>0</v>
      </c>
      <c r="AD103" s="449">
        <f t="shared" si="41"/>
        <v>0</v>
      </c>
      <c r="AE103" s="448">
        <f t="shared" si="41"/>
        <v>0</v>
      </c>
      <c r="AF103" s="449">
        <f t="shared" si="41"/>
        <v>1</v>
      </c>
      <c r="AG103" s="448">
        <f t="shared" si="41"/>
        <v>3</v>
      </c>
      <c r="AH103" s="449">
        <f t="shared" si="41"/>
        <v>4</v>
      </c>
      <c r="AI103" s="448">
        <f t="shared" si="41"/>
        <v>5</v>
      </c>
      <c r="AJ103" s="449">
        <f t="shared" si="41"/>
        <v>1</v>
      </c>
      <c r="AK103" s="448">
        <f t="shared" si="41"/>
        <v>3</v>
      </c>
      <c r="AL103" s="449">
        <f t="shared" si="41"/>
        <v>0</v>
      </c>
      <c r="AM103" s="448">
        <f t="shared" si="41"/>
        <v>0</v>
      </c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 ht="15.6">
      <c r="A104" s="504" t="s">
        <v>126</v>
      </c>
      <c r="B104" s="433"/>
      <c r="C104" s="433"/>
      <c r="D104" s="505"/>
      <c r="E104" s="737"/>
      <c r="F104" s="485">
        <f>E104*$G$1</f>
        <v>0</v>
      </c>
      <c r="G104" s="486"/>
      <c r="H104" s="465"/>
      <c r="I104" s="465"/>
      <c r="J104" s="465"/>
      <c r="K104" s="465"/>
      <c r="L104" s="465"/>
      <c r="M104" s="465"/>
      <c r="N104" s="487"/>
      <c r="O104" s="465"/>
      <c r="P104" s="465"/>
      <c r="Q104" s="465"/>
      <c r="R104" s="465"/>
      <c r="S104" s="465"/>
      <c r="T104" s="465"/>
      <c r="U104" s="465"/>
      <c r="V104" s="465"/>
      <c r="W104" s="465"/>
      <c r="X104" s="466"/>
      <c r="Y104" s="467"/>
      <c r="Z104" s="434"/>
      <c r="AA104" s="468"/>
      <c r="AB104" s="759"/>
      <c r="AC104" s="500"/>
      <c r="AD104" s="500"/>
      <c r="AE104" s="500"/>
      <c r="AF104" s="500"/>
      <c r="AG104" s="500"/>
      <c r="AH104" s="500"/>
      <c r="AI104" s="500"/>
      <c r="AJ104" s="500"/>
      <c r="AK104" s="500"/>
      <c r="AL104" s="500"/>
      <c r="AM104" s="500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>
      <c r="A105" s="394" t="s">
        <v>127</v>
      </c>
      <c r="B105" s="240">
        <v>6737</v>
      </c>
      <c r="C105" s="240">
        <v>3</v>
      </c>
      <c r="D105" s="258">
        <v>2.5249999999999999</v>
      </c>
      <c r="E105" s="739">
        <v>196</v>
      </c>
      <c r="F105" s="470">
        <f>E105*$G$1</f>
        <v>117.6</v>
      </c>
      <c r="G105" s="325"/>
      <c r="H105" s="263"/>
      <c r="I105" s="264"/>
      <c r="J105" s="444"/>
      <c r="K105" s="266"/>
      <c r="L105" s="267"/>
      <c r="M105" s="268"/>
      <c r="N105" s="269"/>
      <c r="O105" s="266"/>
      <c r="P105" s="270"/>
      <c r="Q105" s="271"/>
      <c r="R105" s="263"/>
      <c r="S105" s="252"/>
      <c r="T105" s="450"/>
      <c r="U105" s="246"/>
      <c r="V105" s="244"/>
      <c r="W105" s="451"/>
      <c r="X105" s="452"/>
      <c r="Y105" s="253">
        <f t="shared" ref="Y105:Y116" si="42">SUM(G105:X105)</f>
        <v>0</v>
      </c>
      <c r="Z105" s="240">
        <f t="shared" ref="Z105:Z116" si="43">Y105*C105</f>
        <v>0</v>
      </c>
      <c r="AA105" s="254">
        <f t="shared" ref="AA105:AA116" si="44">D105*Y105</f>
        <v>0</v>
      </c>
      <c r="AB105" s="758">
        <f t="shared" ref="AB105:AB116" si="45">Y105*E105</f>
        <v>0</v>
      </c>
      <c r="AC105" s="453"/>
      <c r="AD105" s="454"/>
      <c r="AE105" s="453"/>
      <c r="AF105" s="454"/>
      <c r="AG105" s="453">
        <v>1</v>
      </c>
      <c r="AH105" s="454">
        <v>2</v>
      </c>
      <c r="AI105" s="453"/>
      <c r="AJ105" s="454"/>
      <c r="AK105" s="453"/>
      <c r="AL105" s="454"/>
      <c r="AM105" s="453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</row>
    <row r="106" spans="1:49">
      <c r="A106" s="394" t="s">
        <v>128</v>
      </c>
      <c r="B106" s="240">
        <v>6643</v>
      </c>
      <c r="C106" s="240">
        <v>7</v>
      </c>
      <c r="D106" s="258">
        <v>2.34</v>
      </c>
      <c r="E106" s="739">
        <v>153</v>
      </c>
      <c r="F106" s="233"/>
      <c r="G106" s="314"/>
      <c r="H106" s="263"/>
      <c r="I106" s="264"/>
      <c r="J106" s="444"/>
      <c r="K106" s="266"/>
      <c r="L106" s="267"/>
      <c r="M106" s="268"/>
      <c r="N106" s="269"/>
      <c r="O106" s="266"/>
      <c r="P106" s="270"/>
      <c r="Q106" s="271"/>
      <c r="R106" s="263"/>
      <c r="S106" s="252"/>
      <c r="T106" s="450"/>
      <c r="U106" s="246"/>
      <c r="V106" s="244"/>
      <c r="W106" s="451"/>
      <c r="X106" s="452"/>
      <c r="Y106" s="253">
        <f t="shared" si="42"/>
        <v>0</v>
      </c>
      <c r="Z106" s="240">
        <f t="shared" si="43"/>
        <v>0</v>
      </c>
      <c r="AA106" s="254">
        <f t="shared" si="44"/>
        <v>0</v>
      </c>
      <c r="AB106" s="758">
        <f t="shared" si="45"/>
        <v>0</v>
      </c>
      <c r="AC106" s="453">
        <v>1</v>
      </c>
      <c r="AD106" s="454">
        <v>1</v>
      </c>
      <c r="AE106" s="453">
        <v>2</v>
      </c>
      <c r="AF106" s="454">
        <v>3</v>
      </c>
      <c r="AG106" s="453"/>
      <c r="AH106" s="454"/>
      <c r="AI106" s="453"/>
      <c r="AJ106" s="454"/>
      <c r="AK106" s="453"/>
      <c r="AL106" s="454"/>
      <c r="AM106" s="453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</row>
    <row r="107" spans="1:49">
      <c r="A107" s="394" t="s">
        <v>129</v>
      </c>
      <c r="B107" s="240">
        <v>6728</v>
      </c>
      <c r="C107" s="240">
        <v>3</v>
      </c>
      <c r="D107" s="258">
        <v>1.6970000000000001</v>
      </c>
      <c r="E107" s="739">
        <v>149</v>
      </c>
      <c r="F107" s="459">
        <f t="shared" ref="F107:F116" si="46">E107*$G$1</f>
        <v>89.399999999999991</v>
      </c>
      <c r="G107" s="242"/>
      <c r="H107" s="263"/>
      <c r="I107" s="264"/>
      <c r="J107" s="444"/>
      <c r="K107" s="266"/>
      <c r="L107" s="267"/>
      <c r="M107" s="268"/>
      <c r="N107" s="269"/>
      <c r="O107" s="266"/>
      <c r="P107" s="270"/>
      <c r="Q107" s="271"/>
      <c r="R107" s="263"/>
      <c r="S107" s="252"/>
      <c r="T107" s="450"/>
      <c r="U107" s="246"/>
      <c r="V107" s="244"/>
      <c r="W107" s="451"/>
      <c r="X107" s="452"/>
      <c r="Y107" s="253">
        <f t="shared" si="42"/>
        <v>0</v>
      </c>
      <c r="Z107" s="240">
        <f t="shared" si="43"/>
        <v>0</v>
      </c>
      <c r="AA107" s="254">
        <f t="shared" si="44"/>
        <v>0</v>
      </c>
      <c r="AB107" s="758">
        <f t="shared" si="45"/>
        <v>0</v>
      </c>
      <c r="AC107" s="453"/>
      <c r="AD107" s="454"/>
      <c r="AE107" s="453">
        <v>1</v>
      </c>
      <c r="AF107" s="454">
        <v>1</v>
      </c>
      <c r="AG107" s="453">
        <v>1</v>
      </c>
      <c r="AH107" s="454"/>
      <c r="AI107" s="453"/>
      <c r="AJ107" s="454"/>
      <c r="AK107" s="453"/>
      <c r="AL107" s="454"/>
      <c r="AM107" s="453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</row>
    <row r="108" spans="1:49">
      <c r="A108" s="394" t="s">
        <v>130</v>
      </c>
      <c r="B108" s="240">
        <v>6697</v>
      </c>
      <c r="C108" s="240">
        <v>10</v>
      </c>
      <c r="D108" s="258">
        <v>1.5840000000000001</v>
      </c>
      <c r="E108" s="739">
        <v>127</v>
      </c>
      <c r="F108" s="459">
        <f t="shared" si="46"/>
        <v>76.2</v>
      </c>
      <c r="G108" s="262"/>
      <c r="H108" s="263"/>
      <c r="I108" s="264"/>
      <c r="J108" s="444"/>
      <c r="K108" s="266"/>
      <c r="L108" s="267"/>
      <c r="M108" s="268"/>
      <c r="N108" s="269"/>
      <c r="O108" s="266"/>
      <c r="P108" s="270"/>
      <c r="Q108" s="271"/>
      <c r="R108" s="263"/>
      <c r="S108" s="252"/>
      <c r="T108" s="450"/>
      <c r="U108" s="246"/>
      <c r="V108" s="244"/>
      <c r="W108" s="451"/>
      <c r="X108" s="452"/>
      <c r="Y108" s="253">
        <f t="shared" si="42"/>
        <v>0</v>
      </c>
      <c r="Z108" s="240">
        <f t="shared" si="43"/>
        <v>0</v>
      </c>
      <c r="AA108" s="254">
        <f t="shared" si="44"/>
        <v>0</v>
      </c>
      <c r="AB108" s="758">
        <f t="shared" si="45"/>
        <v>0</v>
      </c>
      <c r="AC108" s="453">
        <v>3</v>
      </c>
      <c r="AD108" s="454">
        <v>7</v>
      </c>
      <c r="AE108" s="453"/>
      <c r="AF108" s="454"/>
      <c r="AG108" s="453"/>
      <c r="AH108" s="454"/>
      <c r="AI108" s="453"/>
      <c r="AJ108" s="454"/>
      <c r="AK108" s="453"/>
      <c r="AL108" s="454"/>
      <c r="AM108" s="453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>
      <c r="A109" s="394" t="s">
        <v>131</v>
      </c>
      <c r="B109" s="240">
        <v>6777</v>
      </c>
      <c r="C109" s="240">
        <v>10</v>
      </c>
      <c r="D109" s="258">
        <v>0.10199999999999999</v>
      </c>
      <c r="E109" s="739">
        <v>43</v>
      </c>
      <c r="F109" s="459">
        <f t="shared" si="46"/>
        <v>25.8</v>
      </c>
      <c r="G109" s="242"/>
      <c r="H109" s="263"/>
      <c r="I109" s="264"/>
      <c r="J109" s="444"/>
      <c r="K109" s="266"/>
      <c r="L109" s="267"/>
      <c r="M109" s="268"/>
      <c r="N109" s="269"/>
      <c r="O109" s="266"/>
      <c r="P109" s="270"/>
      <c r="Q109" s="271"/>
      <c r="R109" s="263"/>
      <c r="S109" s="252"/>
      <c r="T109" s="450"/>
      <c r="U109" s="246"/>
      <c r="V109" s="244"/>
      <c r="W109" s="451"/>
      <c r="X109" s="452"/>
      <c r="Y109" s="253">
        <f t="shared" si="42"/>
        <v>0</v>
      </c>
      <c r="Z109" s="240">
        <f t="shared" si="43"/>
        <v>0</v>
      </c>
      <c r="AA109" s="254">
        <f t="shared" si="44"/>
        <v>0</v>
      </c>
      <c r="AB109" s="758">
        <f t="shared" si="45"/>
        <v>0</v>
      </c>
      <c r="AC109" s="453"/>
      <c r="AD109" s="454"/>
      <c r="AE109" s="453"/>
      <c r="AF109" s="454"/>
      <c r="AG109" s="453"/>
      <c r="AH109" s="454"/>
      <c r="AI109" s="453"/>
      <c r="AJ109" s="454"/>
      <c r="AK109" s="453"/>
      <c r="AL109" s="454"/>
      <c r="AM109" s="453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>
      <c r="A110" s="394" t="s">
        <v>132</v>
      </c>
      <c r="B110" s="240">
        <v>6738</v>
      </c>
      <c r="C110" s="240">
        <v>5</v>
      </c>
      <c r="D110" s="258">
        <v>2.6509999999999998</v>
      </c>
      <c r="E110" s="739">
        <v>231</v>
      </c>
      <c r="F110" s="459">
        <f t="shared" si="46"/>
        <v>138.6</v>
      </c>
      <c r="G110" s="242"/>
      <c r="H110" s="263"/>
      <c r="I110" s="264"/>
      <c r="J110" s="444"/>
      <c r="K110" s="266"/>
      <c r="L110" s="267"/>
      <c r="M110" s="268"/>
      <c r="N110" s="269"/>
      <c r="O110" s="266"/>
      <c r="P110" s="270"/>
      <c r="Q110" s="271"/>
      <c r="R110" s="263"/>
      <c r="S110" s="252"/>
      <c r="T110" s="450"/>
      <c r="U110" s="246"/>
      <c r="V110" s="244"/>
      <c r="W110" s="451"/>
      <c r="X110" s="452"/>
      <c r="Y110" s="253">
        <f t="shared" si="42"/>
        <v>0</v>
      </c>
      <c r="Z110" s="240">
        <f t="shared" si="43"/>
        <v>0</v>
      </c>
      <c r="AA110" s="254">
        <f t="shared" si="44"/>
        <v>0</v>
      </c>
      <c r="AB110" s="758">
        <f t="shared" si="45"/>
        <v>0</v>
      </c>
      <c r="AC110" s="453"/>
      <c r="AD110" s="454"/>
      <c r="AE110" s="453"/>
      <c r="AF110" s="454"/>
      <c r="AG110" s="453">
        <v>1</v>
      </c>
      <c r="AH110" s="454">
        <v>1</v>
      </c>
      <c r="AI110" s="453">
        <v>3</v>
      </c>
      <c r="AJ110" s="454"/>
      <c r="AK110" s="453"/>
      <c r="AL110" s="454"/>
      <c r="AM110" s="453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</row>
    <row r="111" spans="1:49">
      <c r="A111" s="394" t="s">
        <v>133</v>
      </c>
      <c r="B111" s="260">
        <v>6719</v>
      </c>
      <c r="C111" s="260">
        <v>1</v>
      </c>
      <c r="D111" s="321">
        <v>2.141</v>
      </c>
      <c r="E111" s="738">
        <v>147</v>
      </c>
      <c r="F111" s="459">
        <f t="shared" si="46"/>
        <v>88.2</v>
      </c>
      <c r="G111" s="262"/>
      <c r="H111" s="263"/>
      <c r="I111" s="264"/>
      <c r="J111" s="444"/>
      <c r="K111" s="266"/>
      <c r="L111" s="267"/>
      <c r="M111" s="268"/>
      <c r="N111" s="269"/>
      <c r="O111" s="266"/>
      <c r="P111" s="270"/>
      <c r="Q111" s="271"/>
      <c r="R111" s="263"/>
      <c r="S111" s="252"/>
      <c r="T111" s="450"/>
      <c r="U111" s="266"/>
      <c r="V111" s="264"/>
      <c r="W111" s="446"/>
      <c r="X111" s="452"/>
      <c r="Y111" s="253">
        <f t="shared" si="42"/>
        <v>0</v>
      </c>
      <c r="Z111" s="240">
        <f t="shared" si="43"/>
        <v>0</v>
      </c>
      <c r="AA111" s="254">
        <f t="shared" si="44"/>
        <v>0</v>
      </c>
      <c r="AB111" s="758">
        <f t="shared" si="45"/>
        <v>0</v>
      </c>
      <c r="AC111" s="453"/>
      <c r="AD111" s="454"/>
      <c r="AE111" s="453"/>
      <c r="AF111" s="454"/>
      <c r="AG111" s="453"/>
      <c r="AH111" s="454"/>
      <c r="AI111" s="453"/>
      <c r="AJ111" s="454">
        <v>1</v>
      </c>
      <c r="AK111" s="453"/>
      <c r="AL111" s="454"/>
      <c r="AM111" s="453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</row>
    <row r="112" spans="1:49">
      <c r="A112" s="394" t="s">
        <v>134</v>
      </c>
      <c r="B112" s="240">
        <v>6625</v>
      </c>
      <c r="C112" s="240">
        <v>5</v>
      </c>
      <c r="D112" s="258">
        <v>1.1100000000000001</v>
      </c>
      <c r="E112" s="748">
        <v>79</v>
      </c>
      <c r="F112" s="459">
        <f t="shared" si="46"/>
        <v>47.4</v>
      </c>
      <c r="G112" s="242"/>
      <c r="H112" s="263"/>
      <c r="I112" s="264"/>
      <c r="J112" s="444"/>
      <c r="K112" s="266"/>
      <c r="L112" s="267"/>
      <c r="M112" s="268"/>
      <c r="N112" s="269"/>
      <c r="O112" s="266"/>
      <c r="P112" s="270"/>
      <c r="Q112" s="271"/>
      <c r="R112" s="263"/>
      <c r="S112" s="252"/>
      <c r="T112" s="450"/>
      <c r="U112" s="246"/>
      <c r="V112" s="244"/>
      <c r="W112" s="451"/>
      <c r="X112" s="452"/>
      <c r="Y112" s="253">
        <f t="shared" si="42"/>
        <v>0</v>
      </c>
      <c r="Z112" s="240">
        <f t="shared" si="43"/>
        <v>0</v>
      </c>
      <c r="AA112" s="254">
        <f t="shared" si="44"/>
        <v>0</v>
      </c>
      <c r="AB112" s="758">
        <f t="shared" si="45"/>
        <v>0</v>
      </c>
      <c r="AC112" s="453"/>
      <c r="AD112" s="454"/>
      <c r="AE112" s="453"/>
      <c r="AF112" s="454"/>
      <c r="AG112" s="453"/>
      <c r="AH112" s="454"/>
      <c r="AI112" s="453"/>
      <c r="AJ112" s="454"/>
      <c r="AK112" s="453"/>
      <c r="AL112" s="454"/>
      <c r="AM112" s="453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</row>
    <row r="113" spans="1:49">
      <c r="A113" s="394" t="s">
        <v>135</v>
      </c>
      <c r="B113" s="240">
        <v>6720</v>
      </c>
      <c r="C113" s="240">
        <v>1</v>
      </c>
      <c r="D113" s="258">
        <v>1.776</v>
      </c>
      <c r="E113" s="739">
        <v>125</v>
      </c>
      <c r="F113" s="459">
        <f t="shared" si="46"/>
        <v>75</v>
      </c>
      <c r="G113" s="262"/>
      <c r="H113" s="263"/>
      <c r="I113" s="264"/>
      <c r="J113" s="444"/>
      <c r="K113" s="266"/>
      <c r="L113" s="267"/>
      <c r="M113" s="268"/>
      <c r="N113" s="269"/>
      <c r="O113" s="266"/>
      <c r="P113" s="270"/>
      <c r="Q113" s="271"/>
      <c r="R113" s="263"/>
      <c r="S113" s="252"/>
      <c r="T113" s="450"/>
      <c r="U113" s="246"/>
      <c r="V113" s="244"/>
      <c r="W113" s="451"/>
      <c r="X113" s="452"/>
      <c r="Y113" s="253">
        <f t="shared" si="42"/>
        <v>0</v>
      </c>
      <c r="Z113" s="240">
        <f t="shared" si="43"/>
        <v>0</v>
      </c>
      <c r="AA113" s="254">
        <f t="shared" si="44"/>
        <v>0</v>
      </c>
      <c r="AB113" s="758">
        <f t="shared" si="45"/>
        <v>0</v>
      </c>
      <c r="AC113" s="453"/>
      <c r="AD113" s="454"/>
      <c r="AE113" s="453"/>
      <c r="AF113" s="454"/>
      <c r="AG113" s="453"/>
      <c r="AH113" s="454">
        <v>1</v>
      </c>
      <c r="AI113" s="453"/>
      <c r="AJ113" s="454"/>
      <c r="AK113" s="453"/>
      <c r="AL113" s="454"/>
      <c r="AM113" s="453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>
      <c r="A114" s="394" t="s">
        <v>136</v>
      </c>
      <c r="B114" s="240">
        <v>6729</v>
      </c>
      <c r="C114" s="240">
        <v>1</v>
      </c>
      <c r="D114" s="258">
        <v>1.1000000000000001</v>
      </c>
      <c r="E114" s="739">
        <v>83</v>
      </c>
      <c r="F114" s="459">
        <f t="shared" si="46"/>
        <v>49.8</v>
      </c>
      <c r="G114" s="325"/>
      <c r="H114" s="263"/>
      <c r="I114" s="264"/>
      <c r="J114" s="444"/>
      <c r="K114" s="266"/>
      <c r="L114" s="267"/>
      <c r="M114" s="268"/>
      <c r="N114" s="269"/>
      <c r="O114" s="266"/>
      <c r="P114" s="270"/>
      <c r="Q114" s="271"/>
      <c r="R114" s="263"/>
      <c r="S114" s="252"/>
      <c r="T114" s="450"/>
      <c r="U114" s="246"/>
      <c r="V114" s="244"/>
      <c r="W114" s="451"/>
      <c r="X114" s="452"/>
      <c r="Y114" s="253">
        <f t="shared" si="42"/>
        <v>0</v>
      </c>
      <c r="Z114" s="240">
        <f t="shared" si="43"/>
        <v>0</v>
      </c>
      <c r="AA114" s="254">
        <f t="shared" si="44"/>
        <v>0</v>
      </c>
      <c r="AB114" s="758">
        <f t="shared" si="45"/>
        <v>0</v>
      </c>
      <c r="AC114" s="453"/>
      <c r="AD114" s="454"/>
      <c r="AE114" s="453"/>
      <c r="AF114" s="454"/>
      <c r="AG114" s="453"/>
      <c r="AH114" s="454">
        <v>1</v>
      </c>
      <c r="AI114" s="453"/>
      <c r="AJ114" s="454"/>
      <c r="AK114" s="453"/>
      <c r="AL114" s="454"/>
      <c r="AM114" s="453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>
      <c r="A115" s="394" t="s">
        <v>137</v>
      </c>
      <c r="B115" s="240">
        <v>6727</v>
      </c>
      <c r="C115" s="240">
        <v>6</v>
      </c>
      <c r="D115" s="258">
        <v>0.66600000000000004</v>
      </c>
      <c r="E115" s="739">
        <v>59</v>
      </c>
      <c r="F115" s="459">
        <f t="shared" si="46"/>
        <v>35.4</v>
      </c>
      <c r="G115" s="325"/>
      <c r="H115" s="263"/>
      <c r="I115" s="264"/>
      <c r="J115" s="444"/>
      <c r="K115" s="266"/>
      <c r="L115" s="267"/>
      <c r="M115" s="268"/>
      <c r="N115" s="269"/>
      <c r="O115" s="266"/>
      <c r="P115" s="270"/>
      <c r="Q115" s="271"/>
      <c r="R115" s="263"/>
      <c r="S115" s="252"/>
      <c r="T115" s="450"/>
      <c r="U115" s="246"/>
      <c r="V115" s="244"/>
      <c r="W115" s="451"/>
      <c r="X115" s="452"/>
      <c r="Y115" s="253">
        <f t="shared" si="42"/>
        <v>0</v>
      </c>
      <c r="Z115" s="240">
        <f t="shared" si="43"/>
        <v>0</v>
      </c>
      <c r="AA115" s="254">
        <f t="shared" si="44"/>
        <v>0</v>
      </c>
      <c r="AB115" s="758">
        <f t="shared" si="45"/>
        <v>0</v>
      </c>
      <c r="AC115" s="453"/>
      <c r="AD115" s="454"/>
      <c r="AE115" s="453"/>
      <c r="AF115" s="454"/>
      <c r="AG115" s="453"/>
      <c r="AH115" s="454"/>
      <c r="AI115" s="453"/>
      <c r="AJ115" s="454"/>
      <c r="AK115" s="453"/>
      <c r="AL115" s="454"/>
      <c r="AM115" s="453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</row>
    <row r="116" spans="1:49">
      <c r="A116" s="456" t="s">
        <v>138</v>
      </c>
      <c r="B116" s="482">
        <v>100007</v>
      </c>
      <c r="C116" s="482">
        <f>SUM(C105:C115)</f>
        <v>52</v>
      </c>
      <c r="D116" s="483">
        <f>SUM(D105:D115)</f>
        <v>17.692</v>
      </c>
      <c r="E116" s="743">
        <f>SUM(E105:E115)</f>
        <v>1392</v>
      </c>
      <c r="F116" s="470">
        <f t="shared" si="46"/>
        <v>835.19999999999993</v>
      </c>
      <c r="G116" s="325"/>
      <c r="H116" s="263"/>
      <c r="I116" s="264"/>
      <c r="J116" s="444"/>
      <c r="K116" s="266"/>
      <c r="L116" s="267"/>
      <c r="M116" s="268"/>
      <c r="N116" s="269"/>
      <c r="O116" s="266"/>
      <c r="P116" s="270"/>
      <c r="Q116" s="271"/>
      <c r="R116" s="263"/>
      <c r="S116" s="252"/>
      <c r="T116" s="450"/>
      <c r="U116" s="284"/>
      <c r="V116" s="282"/>
      <c r="W116" s="484"/>
      <c r="X116" s="452"/>
      <c r="Y116" s="253">
        <f t="shared" si="42"/>
        <v>0</v>
      </c>
      <c r="Z116" s="240">
        <f t="shared" si="43"/>
        <v>0</v>
      </c>
      <c r="AA116" s="254">
        <f t="shared" si="44"/>
        <v>0</v>
      </c>
      <c r="AB116" s="758">
        <f t="shared" si="45"/>
        <v>0</v>
      </c>
      <c r="AC116" s="453">
        <f t="shared" ref="AC116:AM116" si="47">SUM(AC105:AC115)</f>
        <v>4</v>
      </c>
      <c r="AD116" s="454">
        <f t="shared" si="47"/>
        <v>8</v>
      </c>
      <c r="AE116" s="453">
        <f t="shared" si="47"/>
        <v>3</v>
      </c>
      <c r="AF116" s="454">
        <f t="shared" si="47"/>
        <v>4</v>
      </c>
      <c r="AG116" s="453">
        <f t="shared" si="47"/>
        <v>3</v>
      </c>
      <c r="AH116" s="454">
        <f t="shared" si="47"/>
        <v>5</v>
      </c>
      <c r="AI116" s="453">
        <f t="shared" si="47"/>
        <v>3</v>
      </c>
      <c r="AJ116" s="454">
        <f t="shared" si="47"/>
        <v>1</v>
      </c>
      <c r="AK116" s="453">
        <f t="shared" si="47"/>
        <v>0</v>
      </c>
      <c r="AL116" s="454">
        <f t="shared" si="47"/>
        <v>0</v>
      </c>
      <c r="AM116" s="453">
        <f t="shared" si="47"/>
        <v>0</v>
      </c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</row>
    <row r="117" spans="1:49">
      <c r="A117" s="496" t="s">
        <v>139</v>
      </c>
      <c r="B117" s="437"/>
      <c r="C117" s="437"/>
      <c r="D117" s="437"/>
      <c r="E117" s="737"/>
      <c r="F117" s="461"/>
      <c r="G117" s="465"/>
      <c r="H117" s="465"/>
      <c r="I117" s="465"/>
      <c r="J117" s="465"/>
      <c r="K117" s="465"/>
      <c r="L117" s="465"/>
      <c r="M117" s="465"/>
      <c r="N117" s="487"/>
      <c r="O117" s="465"/>
      <c r="P117" s="465"/>
      <c r="Q117" s="465"/>
      <c r="R117" s="465"/>
      <c r="S117" s="465"/>
      <c r="T117" s="465"/>
      <c r="U117" s="465"/>
      <c r="V117" s="465"/>
      <c r="W117" s="465"/>
      <c r="X117" s="466"/>
      <c r="Y117" s="467"/>
      <c r="Z117" s="437"/>
      <c r="AA117" s="437"/>
      <c r="AB117" s="761"/>
      <c r="AC117" s="463"/>
      <c r="AD117" s="463"/>
      <c r="AE117" s="463"/>
      <c r="AF117" s="463"/>
      <c r="AG117" s="463"/>
      <c r="AH117" s="463"/>
      <c r="AI117" s="463"/>
      <c r="AJ117" s="463"/>
      <c r="AK117" s="463"/>
      <c r="AL117" s="463"/>
      <c r="AM117" s="463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>
      <c r="A118" s="394" t="s">
        <v>140</v>
      </c>
      <c r="B118" s="260">
        <v>6590</v>
      </c>
      <c r="C118" s="260">
        <v>10</v>
      </c>
      <c r="D118" s="321">
        <v>0.7</v>
      </c>
      <c r="E118" s="738">
        <v>79</v>
      </c>
      <c r="F118" s="459">
        <f>E118*$G$1</f>
        <v>47.4</v>
      </c>
      <c r="G118" s="262"/>
      <c r="H118" s="263"/>
      <c r="I118" s="264"/>
      <c r="J118" s="444"/>
      <c r="K118" s="266"/>
      <c r="L118" s="267"/>
      <c r="M118" s="268"/>
      <c r="N118" s="269"/>
      <c r="O118" s="266"/>
      <c r="P118" s="270"/>
      <c r="Q118" s="271"/>
      <c r="R118" s="263"/>
      <c r="S118" s="252"/>
      <c r="T118" s="450"/>
      <c r="U118" s="266"/>
      <c r="V118" s="264"/>
      <c r="W118" s="446"/>
      <c r="X118" s="452"/>
      <c r="Y118" s="253">
        <f>SUM(G118:X118)</f>
        <v>0</v>
      </c>
      <c r="Z118" s="240">
        <f>Y118*C118</f>
        <v>0</v>
      </c>
      <c r="AA118" s="254">
        <f>D118*Y118</f>
        <v>0</v>
      </c>
      <c r="AB118" s="758">
        <f>Y118*E118</f>
        <v>0</v>
      </c>
      <c r="AC118" s="453">
        <v>2</v>
      </c>
      <c r="AD118" s="454">
        <v>8</v>
      </c>
      <c r="AE118" s="453"/>
      <c r="AF118" s="454"/>
      <c r="AG118" s="453"/>
      <c r="AH118" s="454"/>
      <c r="AI118" s="453"/>
      <c r="AJ118" s="454"/>
      <c r="AK118" s="453"/>
      <c r="AL118" s="454"/>
      <c r="AM118" s="453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>
      <c r="A119" s="394" t="s">
        <v>141</v>
      </c>
      <c r="B119" s="240">
        <v>6575</v>
      </c>
      <c r="C119" s="240">
        <v>5</v>
      </c>
      <c r="D119" s="240">
        <v>2.66</v>
      </c>
      <c r="E119" s="739">
        <v>145</v>
      </c>
      <c r="F119" s="459">
        <f>E119*$G$1</f>
        <v>87</v>
      </c>
      <c r="G119" s="242"/>
      <c r="H119" s="263"/>
      <c r="I119" s="264"/>
      <c r="J119" s="444"/>
      <c r="K119" s="266"/>
      <c r="L119" s="267"/>
      <c r="M119" s="268"/>
      <c r="N119" s="269"/>
      <c r="O119" s="266"/>
      <c r="P119" s="270"/>
      <c r="Q119" s="271"/>
      <c r="R119" s="263"/>
      <c r="S119" s="252"/>
      <c r="T119" s="450"/>
      <c r="U119" s="246"/>
      <c r="V119" s="244"/>
      <c r="W119" s="451"/>
      <c r="X119" s="452"/>
      <c r="Y119" s="253">
        <f>SUM(G119:X119)</f>
        <v>0</v>
      </c>
      <c r="Z119" s="240">
        <f>Y119*C119</f>
        <v>0</v>
      </c>
      <c r="AA119" s="254">
        <f>D119*Y119</f>
        <v>0</v>
      </c>
      <c r="AB119" s="758">
        <f>Y119*E119</f>
        <v>0</v>
      </c>
      <c r="AC119" s="453">
        <v>4</v>
      </c>
      <c r="AD119" s="454">
        <v>1</v>
      </c>
      <c r="AE119" s="453"/>
      <c r="AF119" s="454"/>
      <c r="AG119" s="453"/>
      <c r="AH119" s="454"/>
      <c r="AI119" s="453"/>
      <c r="AJ119" s="454"/>
      <c r="AK119" s="453"/>
      <c r="AL119" s="454"/>
      <c r="AM119" s="453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>
      <c r="A120" s="394" t="s">
        <v>215</v>
      </c>
      <c r="B120" s="292">
        <v>6586</v>
      </c>
      <c r="C120" s="292">
        <v>9</v>
      </c>
      <c r="D120" s="506">
        <v>2.7</v>
      </c>
      <c r="E120" s="751">
        <v>169</v>
      </c>
      <c r="F120" s="507">
        <f>E120*$G$1</f>
        <v>101.39999999999999</v>
      </c>
      <c r="G120" s="280"/>
      <c r="H120" s="443"/>
      <c r="I120" s="508"/>
      <c r="J120" s="509"/>
      <c r="K120" s="510"/>
      <c r="L120" s="511"/>
      <c r="M120" s="512"/>
      <c r="N120" s="513"/>
      <c r="O120" s="510"/>
      <c r="P120" s="514"/>
      <c r="Q120" s="515"/>
      <c r="R120" s="443"/>
      <c r="S120" s="290"/>
      <c r="T120" s="516"/>
      <c r="U120" s="284"/>
      <c r="V120" s="282"/>
      <c r="W120" s="484"/>
      <c r="X120" s="517"/>
      <c r="Y120" s="253">
        <f>SUM(G120:X120)</f>
        <v>0</v>
      </c>
      <c r="Z120" s="240">
        <f>Y120*C120</f>
        <v>0</v>
      </c>
      <c r="AA120" s="293">
        <f>D120*Y120</f>
        <v>0</v>
      </c>
      <c r="AB120" s="763">
        <f>Y120*E120</f>
        <v>0</v>
      </c>
      <c r="AC120" s="518">
        <v>1</v>
      </c>
      <c r="AD120" s="519">
        <v>2</v>
      </c>
      <c r="AE120" s="518">
        <v>2</v>
      </c>
      <c r="AF120" s="519"/>
      <c r="AG120" s="518">
        <v>1</v>
      </c>
      <c r="AH120" s="519"/>
      <c r="AI120" s="518"/>
      <c r="AJ120" s="519"/>
      <c r="AK120" s="518"/>
      <c r="AL120" s="519"/>
      <c r="AM120" s="518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</row>
    <row r="121" spans="1:49" ht="14.4">
      <c r="A121" s="520"/>
      <c r="B121" s="521"/>
      <c r="C121" s="521">
        <f>C43-6+C57+C68+C73+C88+C116+C118+C119+C120+C27+C11</f>
        <v>497</v>
      </c>
      <c r="D121" s="700" t="s">
        <v>143</v>
      </c>
      <c r="E121" s="700">
        <v>135</v>
      </c>
      <c r="F121" s="522"/>
      <c r="G121" s="523">
        <f>SUMPRODUCT(G39:G120,$B$39:$B$120)</f>
        <v>0</v>
      </c>
      <c r="H121" s="524">
        <f>SUMPRODUCT(H5:H120,$C$5:$C$120)</f>
        <v>0</v>
      </c>
      <c r="I121" s="525">
        <f>SUMPRODUCT(I39:I120,$B$39:$B$120)</f>
        <v>0</v>
      </c>
      <c r="J121" s="526">
        <f t="shared" ref="J121:X121" si="48">SUMPRODUCT(J5:J120,$C$5:$C$120)</f>
        <v>0</v>
      </c>
      <c r="K121" s="527">
        <f t="shared" si="48"/>
        <v>0</v>
      </c>
      <c r="L121" s="528">
        <f t="shared" si="48"/>
        <v>0</v>
      </c>
      <c r="M121" s="529">
        <f t="shared" si="48"/>
        <v>0</v>
      </c>
      <c r="N121" s="530">
        <f t="shared" si="48"/>
        <v>0</v>
      </c>
      <c r="O121" s="527">
        <f t="shared" si="48"/>
        <v>0</v>
      </c>
      <c r="P121" s="531">
        <f t="shared" si="48"/>
        <v>0</v>
      </c>
      <c r="Q121" s="532">
        <f t="shared" si="48"/>
        <v>0</v>
      </c>
      <c r="R121" s="524">
        <f t="shared" si="48"/>
        <v>0</v>
      </c>
      <c r="S121" s="533">
        <f t="shared" si="48"/>
        <v>0</v>
      </c>
      <c r="T121" s="534">
        <f t="shared" si="48"/>
        <v>0</v>
      </c>
      <c r="U121" s="527">
        <f t="shared" si="48"/>
        <v>0</v>
      </c>
      <c r="V121" s="525">
        <f t="shared" si="48"/>
        <v>0</v>
      </c>
      <c r="W121" s="535">
        <f t="shared" si="48"/>
        <v>0</v>
      </c>
      <c r="X121" s="536">
        <f t="shared" si="48"/>
        <v>0</v>
      </c>
      <c r="Y121" s="537">
        <f>SUM(Y5:Y120)</f>
        <v>0</v>
      </c>
      <c r="Z121" s="537">
        <f>SUM(Z5:Z120)</f>
        <v>0</v>
      </c>
      <c r="AA121" s="538">
        <f>SUM(AA5:AA120)</f>
        <v>0</v>
      </c>
      <c r="AB121" s="764">
        <f>SUM(AB5:AB120)</f>
        <v>0</v>
      </c>
      <c r="AC121" s="539">
        <f t="shared" ref="AC121:AM121" si="49">SUMPRODUCT($Y$5:$Y$120,AC5:AC120)</f>
        <v>0</v>
      </c>
      <c r="AD121" s="539">
        <f t="shared" si="49"/>
        <v>0</v>
      </c>
      <c r="AE121" s="539">
        <f t="shared" si="49"/>
        <v>0</v>
      </c>
      <c r="AF121" s="539">
        <f t="shared" si="49"/>
        <v>0</v>
      </c>
      <c r="AG121" s="539">
        <f t="shared" si="49"/>
        <v>0</v>
      </c>
      <c r="AH121" s="539">
        <f t="shared" si="49"/>
        <v>0</v>
      </c>
      <c r="AI121" s="539">
        <f t="shared" si="49"/>
        <v>0</v>
      </c>
      <c r="AJ121" s="539">
        <f t="shared" si="49"/>
        <v>0</v>
      </c>
      <c r="AK121" s="539">
        <f t="shared" si="49"/>
        <v>0</v>
      </c>
      <c r="AL121" s="539">
        <f t="shared" si="49"/>
        <v>0</v>
      </c>
      <c r="AM121" s="539">
        <f t="shared" si="49"/>
        <v>0</v>
      </c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</row>
    <row r="122" spans="1:49">
      <c r="A122" s="540"/>
      <c r="B122" s="165"/>
      <c r="C122" s="19"/>
      <c r="D122" s="19"/>
      <c r="E122" s="752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752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</row>
    <row r="123" spans="1:49">
      <c r="A123" s="540"/>
      <c r="B123" s="165"/>
      <c r="C123" s="19"/>
      <c r="D123" s="19"/>
      <c r="E123" s="752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752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</row>
    <row r="124" spans="1:49">
      <c r="A124" s="540"/>
      <c r="B124" s="165"/>
      <c r="C124" s="19"/>
      <c r="D124" s="19"/>
      <c r="E124" s="752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752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</row>
    <row r="125" spans="1:49">
      <c r="A125" s="540"/>
      <c r="B125" s="165"/>
      <c r="C125" s="19"/>
      <c r="D125" s="19"/>
      <c r="E125" s="752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752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</row>
    <row r="126" spans="1:49">
      <c r="A126" s="540"/>
      <c r="B126" s="165"/>
      <c r="C126" s="19"/>
      <c r="D126" s="19"/>
      <c r="E126" s="752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752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</row>
    <row r="127" spans="1:49">
      <c r="A127" s="540"/>
      <c r="B127" s="165"/>
      <c r="C127" s="19"/>
      <c r="D127" s="19"/>
      <c r="E127" s="752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752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</row>
    <row r="128" spans="1:49">
      <c r="A128" s="540"/>
      <c r="B128" s="165"/>
      <c r="C128" s="19"/>
      <c r="D128" s="19"/>
      <c r="E128" s="752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752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</row>
    <row r="129" spans="1:49">
      <c r="A129" s="540"/>
      <c r="B129" s="165"/>
      <c r="C129" s="19"/>
      <c r="D129" s="19"/>
      <c r="E129" s="752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752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</row>
    <row r="130" spans="1:49">
      <c r="A130" s="540"/>
      <c r="B130" s="165"/>
      <c r="C130" s="19"/>
      <c r="D130" s="19"/>
      <c r="E130" s="752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 t="s">
        <v>58</v>
      </c>
      <c r="AB130" s="752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</row>
    <row r="131" spans="1:49">
      <c r="A131" s="540"/>
      <c r="B131" s="165"/>
      <c r="C131" s="19"/>
      <c r="D131" s="19"/>
      <c r="E131" s="752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752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</row>
    <row r="132" spans="1:49">
      <c r="A132" s="540"/>
      <c r="B132" s="165"/>
      <c r="C132" s="19"/>
      <c r="D132" s="19"/>
      <c r="E132" s="752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752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</row>
    <row r="133" spans="1:49">
      <c r="A133" s="540"/>
      <c r="B133" s="165"/>
      <c r="C133" s="19"/>
      <c r="D133" s="19"/>
      <c r="E133" s="752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752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</row>
    <row r="134" spans="1:49">
      <c r="A134" s="540"/>
      <c r="B134" s="165"/>
      <c r="C134" s="19"/>
      <c r="D134" s="19"/>
      <c r="E134" s="752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752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</row>
    <row r="135" spans="1:49">
      <c r="A135" s="540"/>
      <c r="B135" s="165"/>
      <c r="C135" s="19"/>
      <c r="D135" s="19"/>
      <c r="E135" s="752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752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</row>
    <row r="136" spans="1:49">
      <c r="A136" s="540"/>
      <c r="B136" s="165"/>
      <c r="C136" s="19"/>
      <c r="D136" s="19"/>
      <c r="E136" s="752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752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</row>
    <row r="137" spans="1:49">
      <c r="A137" s="540"/>
      <c r="B137" s="165"/>
      <c r="C137" s="19"/>
      <c r="D137" s="19"/>
      <c r="E137" s="752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752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</row>
    <row r="138" spans="1:49">
      <c r="A138" s="540"/>
      <c r="B138" s="165"/>
      <c r="C138" s="19"/>
      <c r="D138" s="19"/>
      <c r="E138" s="752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752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</row>
    <row r="139" spans="1:49">
      <c r="A139" s="540"/>
      <c r="B139" s="165"/>
      <c r="C139" s="19"/>
      <c r="D139" s="19"/>
      <c r="E139" s="752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752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</row>
    <row r="140" spans="1:49">
      <c r="A140" s="540"/>
      <c r="B140" s="165"/>
      <c r="C140" s="19"/>
      <c r="D140" s="19"/>
      <c r="E140" s="752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752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</row>
    <row r="141" spans="1:49">
      <c r="A141" s="540"/>
      <c r="B141" s="165"/>
      <c r="C141" s="19"/>
      <c r="D141" s="19"/>
      <c r="E141" s="752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752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</row>
    <row r="142" spans="1:49">
      <c r="A142" s="540"/>
      <c r="B142" s="165"/>
      <c r="C142" s="19"/>
      <c r="D142" s="19"/>
      <c r="E142" s="752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752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</row>
    <row r="143" spans="1:49">
      <c r="A143" s="540"/>
      <c r="B143" s="165"/>
      <c r="C143" s="19"/>
      <c r="D143" s="19"/>
      <c r="E143" s="752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752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</row>
    <row r="144" spans="1:49">
      <c r="A144" s="540"/>
      <c r="B144" s="165"/>
      <c r="C144" s="19"/>
      <c r="D144" s="19"/>
      <c r="E144" s="752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752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</row>
    <row r="145" spans="1:49">
      <c r="A145" s="540"/>
      <c r="B145" s="165"/>
      <c r="C145" s="19"/>
      <c r="D145" s="19"/>
      <c r="E145" s="752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752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</row>
    <row r="146" spans="1:49">
      <c r="A146" s="540"/>
      <c r="B146" s="165"/>
      <c r="C146" s="19"/>
      <c r="D146" s="19"/>
      <c r="E146" s="752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752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</row>
    <row r="147" spans="1:49">
      <c r="A147" s="540"/>
      <c r="B147" s="165"/>
      <c r="C147" s="19"/>
      <c r="D147" s="19"/>
      <c r="E147" s="752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752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</row>
    <row r="148" spans="1:49">
      <c r="A148" s="540"/>
      <c r="B148" s="165"/>
      <c r="C148" s="19"/>
      <c r="D148" s="19"/>
      <c r="E148" s="752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752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</row>
    <row r="149" spans="1:49">
      <c r="A149" s="540"/>
      <c r="B149" s="165"/>
      <c r="C149" s="19"/>
      <c r="D149" s="19"/>
      <c r="E149" s="752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752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</row>
    <row r="150" spans="1:49">
      <c r="A150" s="540"/>
      <c r="B150" s="165"/>
      <c r="C150" s="19"/>
      <c r="D150" s="19"/>
      <c r="E150" s="752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752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</row>
    <row r="151" spans="1:49">
      <c r="A151" s="540"/>
      <c r="B151" s="165"/>
      <c r="C151" s="19"/>
      <c r="D151" s="19"/>
      <c r="E151" s="752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752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</row>
    <row r="152" spans="1:49">
      <c r="A152" s="540"/>
      <c r="B152" s="165"/>
      <c r="C152" s="19"/>
      <c r="D152" s="19"/>
      <c r="E152" s="752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752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</row>
    <row r="153" spans="1:49">
      <c r="A153" s="540"/>
      <c r="B153" s="165"/>
      <c r="C153" s="19"/>
      <c r="D153" s="19"/>
      <c r="E153" s="752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752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</row>
    <row r="154" spans="1:49">
      <c r="A154" s="540"/>
      <c r="B154" s="165"/>
      <c r="C154" s="19"/>
      <c r="D154" s="19"/>
      <c r="E154" s="752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752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</row>
    <row r="155" spans="1:49">
      <c r="A155" s="540"/>
      <c r="B155" s="165"/>
      <c r="C155" s="19"/>
      <c r="D155" s="19"/>
      <c r="E155" s="752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752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</row>
    <row r="156" spans="1:49">
      <c r="A156" s="540"/>
      <c r="B156" s="165"/>
      <c r="C156" s="19"/>
      <c r="D156" s="19"/>
      <c r="E156" s="752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752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</row>
    <row r="157" spans="1:49">
      <c r="A157" s="540"/>
      <c r="B157" s="165"/>
      <c r="C157" s="19"/>
      <c r="D157" s="19"/>
      <c r="E157" s="752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752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</row>
    <row r="158" spans="1:49">
      <c r="A158" s="540"/>
      <c r="B158" s="165"/>
      <c r="C158" s="19"/>
      <c r="D158" s="19"/>
      <c r="E158" s="752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752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</row>
    <row r="159" spans="1:49">
      <c r="A159" s="540"/>
      <c r="B159" s="165"/>
      <c r="C159" s="19"/>
      <c r="D159" s="19"/>
      <c r="E159" s="752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752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</row>
    <row r="160" spans="1:49">
      <c r="A160" s="540"/>
      <c r="B160" s="165"/>
      <c r="C160" s="19"/>
      <c r="D160" s="19"/>
      <c r="E160" s="752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752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</row>
    <row r="161" spans="1:49">
      <c r="A161" s="540"/>
      <c r="B161" s="165"/>
      <c r="C161" s="19"/>
      <c r="D161" s="19"/>
      <c r="E161" s="752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752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</row>
    <row r="162" spans="1:49">
      <c r="A162" s="540"/>
      <c r="B162" s="165"/>
      <c r="C162" s="19"/>
      <c r="D162" s="19"/>
      <c r="E162" s="752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752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</row>
    <row r="163" spans="1:49">
      <c r="A163" s="540"/>
      <c r="B163" s="165"/>
      <c r="C163" s="19"/>
      <c r="D163" s="19"/>
      <c r="E163" s="752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752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</row>
    <row r="164" spans="1:49">
      <c r="A164" s="540"/>
      <c r="B164" s="165"/>
      <c r="C164" s="19"/>
      <c r="D164" s="19"/>
      <c r="E164" s="752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752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</row>
    <row r="165" spans="1:49">
      <c r="A165" s="540"/>
      <c r="B165" s="165"/>
      <c r="C165" s="19"/>
      <c r="D165" s="19"/>
      <c r="E165" s="752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752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</row>
    <row r="166" spans="1:49">
      <c r="A166" s="540"/>
      <c r="B166" s="165"/>
      <c r="C166" s="19"/>
      <c r="D166" s="19"/>
      <c r="E166" s="752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752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</row>
    <row r="167" spans="1:49">
      <c r="A167" s="540"/>
      <c r="B167" s="165"/>
      <c r="C167" s="19"/>
      <c r="D167" s="19"/>
      <c r="E167" s="752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752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</row>
    <row r="168" spans="1:49">
      <c r="A168" s="540"/>
      <c r="B168" s="165"/>
      <c r="C168" s="19"/>
      <c r="D168" s="19"/>
      <c r="E168" s="752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752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</row>
    <row r="169" spans="1:49">
      <c r="A169" s="540"/>
      <c r="B169" s="165"/>
      <c r="C169" s="19"/>
      <c r="D169" s="19"/>
      <c r="E169" s="752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752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</row>
    <row r="170" spans="1:49">
      <c r="A170" s="540"/>
      <c r="B170" s="165"/>
      <c r="C170" s="19"/>
      <c r="D170" s="19"/>
      <c r="E170" s="752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752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</row>
    <row r="171" spans="1:49">
      <c r="A171" s="540"/>
      <c r="B171" s="165"/>
      <c r="C171" s="19"/>
      <c r="D171" s="19"/>
      <c r="E171" s="752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752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</row>
    <row r="172" spans="1:49">
      <c r="A172" s="540"/>
      <c r="B172" s="165"/>
      <c r="C172" s="19"/>
      <c r="D172" s="19"/>
      <c r="E172" s="752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752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</row>
    <row r="173" spans="1:49">
      <c r="A173" s="540"/>
      <c r="B173" s="165"/>
      <c r="C173" s="19"/>
      <c r="D173" s="19"/>
      <c r="E173" s="752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752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</row>
    <row r="174" spans="1:49">
      <c r="A174" s="540"/>
      <c r="B174" s="165"/>
      <c r="C174" s="19"/>
      <c r="D174" s="19"/>
      <c r="E174" s="752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752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</row>
    <row r="175" spans="1:49">
      <c r="A175" s="540"/>
      <c r="B175" s="165"/>
      <c r="C175" s="19"/>
      <c r="D175" s="19"/>
      <c r="E175" s="752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752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</row>
    <row r="176" spans="1:49">
      <c r="A176" s="540"/>
      <c r="B176" s="165"/>
      <c r="C176" s="19"/>
      <c r="D176" s="19"/>
      <c r="E176" s="752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752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</row>
    <row r="177" spans="1:49">
      <c r="A177" s="540"/>
      <c r="B177" s="165"/>
      <c r="C177" s="19"/>
      <c r="D177" s="19"/>
      <c r="E177" s="752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752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</row>
    <row r="178" spans="1:49">
      <c r="A178" s="540"/>
      <c r="B178" s="165"/>
      <c r="C178" s="19"/>
      <c r="D178" s="19"/>
      <c r="E178" s="752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752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</row>
    <row r="179" spans="1:49">
      <c r="A179" s="540"/>
      <c r="B179" s="165"/>
      <c r="C179" s="19"/>
      <c r="D179" s="19"/>
      <c r="E179" s="752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752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</row>
    <row r="180" spans="1:49">
      <c r="A180" s="540"/>
      <c r="B180" s="165"/>
      <c r="C180" s="19"/>
      <c r="D180" s="19"/>
      <c r="E180" s="752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752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</row>
    <row r="181" spans="1:49">
      <c r="A181" s="540"/>
      <c r="B181" s="165"/>
      <c r="C181" s="19"/>
      <c r="D181" s="19"/>
      <c r="E181" s="752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752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</row>
    <row r="182" spans="1:49">
      <c r="A182" s="540"/>
      <c r="B182" s="165"/>
      <c r="C182" s="19"/>
      <c r="D182" s="19"/>
      <c r="E182" s="752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752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</row>
    <row r="183" spans="1:49">
      <c r="A183" s="540"/>
      <c r="B183" s="165"/>
      <c r="C183" s="19"/>
      <c r="D183" s="19"/>
      <c r="E183" s="752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752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</row>
    <row r="184" spans="1:49">
      <c r="A184" s="540"/>
      <c r="B184" s="165"/>
      <c r="C184" s="19"/>
      <c r="D184" s="19"/>
      <c r="E184" s="752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752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</row>
    <row r="185" spans="1:49">
      <c r="A185" s="540"/>
      <c r="B185" s="165"/>
      <c r="C185" s="19"/>
      <c r="D185" s="19"/>
      <c r="E185" s="752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752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</row>
    <row r="186" spans="1:49">
      <c r="A186" s="540"/>
      <c r="B186" s="165"/>
      <c r="C186" s="19"/>
      <c r="D186" s="19"/>
      <c r="E186" s="752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752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</row>
    <row r="187" spans="1:49">
      <c r="A187" s="540"/>
      <c r="B187" s="165"/>
      <c r="C187" s="19"/>
      <c r="D187" s="19"/>
      <c r="E187" s="752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752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</row>
    <row r="188" spans="1:49">
      <c r="A188" s="540"/>
      <c r="B188" s="165"/>
      <c r="C188" s="19"/>
      <c r="D188" s="19"/>
      <c r="E188" s="752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752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</row>
    <row r="189" spans="1:49">
      <c r="A189" s="540"/>
      <c r="B189" s="165"/>
      <c r="C189" s="19"/>
      <c r="D189" s="19"/>
      <c r="E189" s="752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752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</row>
    <row r="190" spans="1:49">
      <c r="A190" s="540"/>
      <c r="B190" s="165"/>
      <c r="C190" s="19"/>
      <c r="D190" s="19"/>
      <c r="E190" s="752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752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</row>
    <row r="191" spans="1:49">
      <c r="A191" s="540"/>
      <c r="B191" s="165"/>
      <c r="C191" s="19"/>
      <c r="D191" s="19"/>
      <c r="E191" s="752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752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</row>
    <row r="192" spans="1:49">
      <c r="A192" s="540"/>
      <c r="B192" s="165"/>
      <c r="C192" s="19"/>
      <c r="D192" s="19"/>
      <c r="E192" s="752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752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</row>
    <row r="193" spans="1:49">
      <c r="A193" s="540"/>
      <c r="B193" s="165"/>
      <c r="C193" s="19"/>
      <c r="D193" s="19"/>
      <c r="E193" s="752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752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</row>
    <row r="194" spans="1:49">
      <c r="A194" s="540"/>
      <c r="B194" s="165"/>
      <c r="C194" s="19"/>
      <c r="D194" s="19"/>
      <c r="E194" s="752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752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</row>
    <row r="195" spans="1:49">
      <c r="A195" s="540"/>
      <c r="B195" s="165"/>
      <c r="C195" s="19"/>
      <c r="D195" s="19"/>
      <c r="E195" s="752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752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</row>
    <row r="196" spans="1:49">
      <c r="A196" s="540"/>
      <c r="B196" s="165"/>
      <c r="C196" s="19"/>
      <c r="D196" s="19"/>
      <c r="E196" s="752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752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</row>
    <row r="197" spans="1:49">
      <c r="A197" s="540"/>
      <c r="B197" s="165"/>
      <c r="C197" s="19"/>
      <c r="D197" s="19"/>
      <c r="E197" s="752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752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</row>
    <row r="198" spans="1:49">
      <c r="A198" s="540"/>
      <c r="B198" s="165"/>
      <c r="C198" s="19"/>
      <c r="D198" s="19"/>
      <c r="E198" s="752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752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</row>
    <row r="199" spans="1:49">
      <c r="A199" s="540"/>
      <c r="B199" s="165"/>
      <c r="C199" s="19"/>
      <c r="D199" s="19"/>
      <c r="E199" s="752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752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</row>
    <row r="200" spans="1:49">
      <c r="A200" s="540"/>
      <c r="B200" s="165"/>
      <c r="C200" s="19"/>
      <c r="D200" s="19"/>
      <c r="E200" s="752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752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</row>
    <row r="201" spans="1:49">
      <c r="A201" s="540"/>
      <c r="B201" s="165"/>
      <c r="C201" s="19"/>
      <c r="D201" s="19"/>
      <c r="E201" s="752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752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</row>
    <row r="202" spans="1:49">
      <c r="A202" s="540"/>
      <c r="B202" s="165"/>
      <c r="C202" s="19"/>
      <c r="D202" s="19"/>
      <c r="E202" s="752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752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</row>
    <row r="203" spans="1:49">
      <c r="A203" s="540"/>
      <c r="B203" s="165"/>
      <c r="C203" s="19"/>
      <c r="D203" s="19"/>
      <c r="E203" s="752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752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</row>
    <row r="204" spans="1:49">
      <c r="A204" s="540"/>
      <c r="B204" s="165"/>
      <c r="C204" s="19"/>
      <c r="D204" s="19"/>
      <c r="E204" s="752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752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</row>
    <row r="205" spans="1:49">
      <c r="A205" s="540"/>
      <c r="B205" s="165"/>
      <c r="C205" s="19"/>
      <c r="D205" s="19"/>
      <c r="E205" s="752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752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</row>
    <row r="206" spans="1:49">
      <c r="A206" s="540"/>
      <c r="B206" s="165"/>
      <c r="C206" s="19"/>
      <c r="D206" s="19"/>
      <c r="E206" s="752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752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</row>
    <row r="207" spans="1:49">
      <c r="A207" s="540"/>
      <c r="B207" s="165"/>
      <c r="C207" s="19"/>
      <c r="D207" s="19"/>
      <c r="E207" s="752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752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</row>
    <row r="208" spans="1:49">
      <c r="A208" s="540"/>
      <c r="B208" s="165"/>
      <c r="C208" s="19"/>
      <c r="D208" s="19"/>
      <c r="E208" s="752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752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</row>
    <row r="209" spans="1:49">
      <c r="A209" s="540"/>
      <c r="B209" s="165"/>
      <c r="C209" s="19"/>
      <c r="D209" s="19"/>
      <c r="E209" s="752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752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</row>
    <row r="210" spans="1:49">
      <c r="A210" s="540"/>
      <c r="B210" s="165"/>
      <c r="C210" s="19"/>
      <c r="D210" s="19"/>
      <c r="E210" s="752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752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</row>
    <row r="211" spans="1:49">
      <c r="A211" s="540"/>
      <c r="B211" s="165"/>
      <c r="C211" s="19"/>
      <c r="D211" s="19"/>
      <c r="E211" s="752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752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</row>
    <row r="212" spans="1:49">
      <c r="A212" s="540"/>
      <c r="B212" s="165"/>
      <c r="C212" s="19"/>
      <c r="D212" s="19"/>
      <c r="E212" s="752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752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</row>
    <row r="213" spans="1:49">
      <c r="A213" s="540"/>
      <c r="B213" s="165"/>
      <c r="C213" s="19"/>
      <c r="D213" s="19"/>
      <c r="E213" s="752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752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</row>
    <row r="214" spans="1:49">
      <c r="A214" s="540"/>
      <c r="B214" s="165"/>
      <c r="C214" s="19"/>
      <c r="D214" s="19"/>
      <c r="E214" s="752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752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</row>
    <row r="215" spans="1:49">
      <c r="A215" s="540"/>
      <c r="B215" s="165"/>
      <c r="C215" s="19"/>
      <c r="D215" s="19"/>
      <c r="E215" s="752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752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</row>
    <row r="216" spans="1:49">
      <c r="A216" s="540"/>
      <c r="B216" s="165"/>
      <c r="C216" s="19"/>
      <c r="D216" s="19"/>
      <c r="E216" s="752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752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</row>
    <row r="217" spans="1:49">
      <c r="A217" s="540"/>
      <c r="B217" s="165"/>
      <c r="C217" s="19"/>
      <c r="D217" s="19"/>
      <c r="E217" s="752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752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</row>
    <row r="218" spans="1:49">
      <c r="A218" s="540"/>
      <c r="B218" s="165"/>
      <c r="C218" s="19"/>
      <c r="D218" s="19"/>
      <c r="E218" s="752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752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</row>
    <row r="219" spans="1:49">
      <c r="A219" s="540"/>
      <c r="B219" s="165"/>
      <c r="C219" s="19"/>
      <c r="D219" s="19"/>
      <c r="E219" s="752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752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</row>
    <row r="220" spans="1:49">
      <c r="A220" s="540"/>
      <c r="B220" s="165"/>
      <c r="C220" s="19"/>
      <c r="D220" s="19"/>
      <c r="E220" s="752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752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</row>
    <row r="221" spans="1:49">
      <c r="A221" s="540"/>
      <c r="B221" s="165"/>
      <c r="C221" s="19"/>
      <c r="D221" s="19"/>
      <c r="E221" s="752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752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</row>
    <row r="222" spans="1:49">
      <c r="A222" s="540"/>
      <c r="B222" s="165"/>
      <c r="C222" s="19"/>
      <c r="D222" s="19"/>
      <c r="E222" s="752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752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</row>
    <row r="223" spans="1:49">
      <c r="A223" s="540"/>
      <c r="B223" s="165"/>
      <c r="C223" s="19"/>
      <c r="D223" s="19"/>
      <c r="E223" s="752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752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</row>
    <row r="224" spans="1:49">
      <c r="A224" s="540"/>
      <c r="B224" s="165"/>
      <c r="C224" s="19"/>
      <c r="D224" s="19"/>
      <c r="E224" s="752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752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</row>
    <row r="225" spans="1:49">
      <c r="A225" s="540"/>
      <c r="B225" s="165"/>
      <c r="C225" s="19"/>
      <c r="D225" s="19"/>
      <c r="E225" s="752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752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</row>
    <row r="226" spans="1:49">
      <c r="A226" s="540"/>
      <c r="B226" s="165"/>
      <c r="C226" s="19"/>
      <c r="D226" s="19"/>
      <c r="E226" s="752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752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</row>
    <row r="227" spans="1:49">
      <c r="A227" s="540"/>
      <c r="B227" s="165"/>
      <c r="C227" s="19"/>
      <c r="D227" s="19"/>
      <c r="E227" s="752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752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</row>
    <row r="228" spans="1:49">
      <c r="A228" s="540"/>
      <c r="B228" s="165"/>
      <c r="C228" s="19"/>
      <c r="D228" s="19"/>
      <c r="E228" s="752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752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</row>
    <row r="229" spans="1:49">
      <c r="A229" s="540"/>
      <c r="B229" s="165"/>
      <c r="C229" s="19"/>
      <c r="D229" s="19"/>
      <c r="E229" s="752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752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</row>
    <row r="230" spans="1:49">
      <c r="A230" s="540"/>
      <c r="B230" s="165"/>
      <c r="C230" s="19"/>
      <c r="D230" s="19"/>
      <c r="E230" s="752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752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</row>
    <row r="231" spans="1:49">
      <c r="A231" s="540"/>
      <c r="B231" s="165"/>
      <c r="C231" s="19"/>
      <c r="D231" s="19"/>
      <c r="E231" s="752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752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</row>
    <row r="232" spans="1:49">
      <c r="A232" s="540"/>
      <c r="B232" s="165"/>
      <c r="C232" s="19"/>
      <c r="D232" s="19"/>
      <c r="E232" s="752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752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</row>
    <row r="233" spans="1:49">
      <c r="A233" s="540"/>
      <c r="B233" s="165"/>
      <c r="C233" s="19"/>
      <c r="D233" s="19"/>
      <c r="E233" s="752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752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</row>
    <row r="234" spans="1:49">
      <c r="A234" s="540"/>
      <c r="B234" s="165"/>
      <c r="C234" s="19"/>
      <c r="D234" s="19"/>
      <c r="E234" s="752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752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</row>
    <row r="235" spans="1:49">
      <c r="A235" s="540"/>
      <c r="B235" s="165"/>
      <c r="C235" s="19"/>
      <c r="D235" s="19"/>
      <c r="E235" s="752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752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</row>
    <row r="236" spans="1:49">
      <c r="A236" s="540"/>
      <c r="B236" s="165"/>
      <c r="C236" s="19"/>
      <c r="D236" s="19"/>
      <c r="E236" s="752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752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</row>
    <row r="237" spans="1:49">
      <c r="A237" s="540"/>
      <c r="B237" s="165"/>
      <c r="C237" s="19"/>
      <c r="D237" s="19"/>
      <c r="E237" s="752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752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</row>
    <row r="238" spans="1:49">
      <c r="A238" s="540"/>
      <c r="B238" s="165"/>
      <c r="C238" s="19"/>
      <c r="D238" s="19"/>
      <c r="E238" s="752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752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</row>
    <row r="239" spans="1:49">
      <c r="A239" s="540"/>
      <c r="B239" s="165"/>
      <c r="C239" s="19"/>
      <c r="D239" s="19"/>
      <c r="E239" s="752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752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</row>
    <row r="240" spans="1:49">
      <c r="A240" s="540"/>
      <c r="B240" s="165"/>
      <c r="C240" s="19"/>
      <c r="D240" s="19"/>
      <c r="E240" s="752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752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</row>
    <row r="241" spans="1:49">
      <c r="A241" s="540"/>
      <c r="B241" s="165"/>
      <c r="C241" s="19"/>
      <c r="D241" s="19"/>
      <c r="E241" s="752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752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</row>
    <row r="242" spans="1:49">
      <c r="A242" s="540"/>
      <c r="B242" s="165"/>
      <c r="C242" s="19"/>
      <c r="D242" s="19"/>
      <c r="E242" s="752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752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</row>
    <row r="243" spans="1:49">
      <c r="A243" s="540"/>
      <c r="B243" s="165"/>
      <c r="C243" s="19"/>
      <c r="D243" s="19"/>
      <c r="E243" s="752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752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</row>
    <row r="244" spans="1:49">
      <c r="A244" s="540"/>
      <c r="B244" s="165"/>
      <c r="C244" s="19"/>
      <c r="D244" s="19"/>
      <c r="E244" s="752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752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</row>
    <row r="245" spans="1:49">
      <c r="A245" s="540"/>
      <c r="B245" s="165"/>
      <c r="C245" s="19"/>
      <c r="D245" s="19"/>
      <c r="E245" s="752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752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</row>
    <row r="246" spans="1:49">
      <c r="A246" s="540"/>
      <c r="B246" s="165"/>
      <c r="C246" s="19"/>
      <c r="D246" s="19"/>
      <c r="E246" s="752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752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</row>
    <row r="247" spans="1:49">
      <c r="A247" s="540"/>
      <c r="B247" s="165"/>
      <c r="C247" s="19"/>
      <c r="D247" s="19"/>
      <c r="E247" s="752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752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</row>
    <row r="248" spans="1:49">
      <c r="A248" s="540"/>
      <c r="B248" s="165"/>
      <c r="C248" s="19"/>
      <c r="D248" s="19"/>
      <c r="E248" s="752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752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</row>
  </sheetData>
  <sheetProtection algorithmName="SHA-512" hashValue="Yv5dOgsZMJHZeBVfB3Vsui1pDoU4GnI5oKRVTE7V4Kcg/jWSNHF9sKlYMp92xzRY1fZFPncoPmoOCA12XFbhSA==" saltValue="cX0oX6140ivG7BV6TkXdLg==" spinCount="100000" sheet="1" objects="1" scenarios="1" selectLockedCells="1"/>
  <mergeCells count="1">
    <mergeCell ref="D121:E121"/>
  </mergeCells>
  <pageMargins left="0.75" right="0.75" top="1" bottom="1" header="0.511811023622047" footer="0.511811023622047"/>
  <pageSetup paperSize="9" orientation="portrait" horizontalDpi="300" verticalDpi="300"/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6600"/>
  </sheetPr>
  <dimension ref="A1:AMJ172"/>
  <sheetViews>
    <sheetView zoomScale="80" zoomScaleNormal="80" workbookViewId="0">
      <pane ySplit="3" topLeftCell="A4" activePane="bottomLeft" state="frozen"/>
      <selection pane="bottomLeft" activeCell="F4" sqref="F4"/>
    </sheetView>
  </sheetViews>
  <sheetFormatPr defaultColWidth="11.88671875" defaultRowHeight="13.8"/>
  <cols>
    <col min="1" max="1" width="25.33203125" style="394" customWidth="1"/>
    <col min="2" max="2" width="7.21875" style="14" hidden="1" customWidth="1"/>
    <col min="3" max="4" width="7.88671875" style="14" customWidth="1"/>
    <col min="5" max="5" width="8.44140625" style="753" customWidth="1"/>
    <col min="6" max="18" width="4" style="14" customWidth="1"/>
    <col min="19" max="20" width="5.6640625" style="14" customWidth="1"/>
    <col min="21" max="21" width="6.21875" style="14" customWidth="1"/>
    <col min="22" max="22" width="8.88671875" style="753" customWidth="1"/>
    <col min="23" max="28" width="4" style="14" customWidth="1"/>
    <col min="29" max="30" width="4.77734375" style="14" customWidth="1"/>
    <col min="31" max="1024" width="11.88671875" style="14"/>
  </cols>
  <sheetData>
    <row r="1" spans="1:41" ht="10.8" customHeight="1">
      <c r="A1" s="395" t="s">
        <v>58</v>
      </c>
      <c r="B1" s="395"/>
      <c r="C1" s="395"/>
      <c r="D1" s="395"/>
      <c r="E1" s="734"/>
      <c r="F1" s="399"/>
      <c r="G1" s="399"/>
      <c r="H1" s="399"/>
      <c r="I1" s="399"/>
      <c r="J1" s="399"/>
      <c r="K1" s="399"/>
      <c r="L1" s="399"/>
      <c r="M1" s="398"/>
      <c r="N1" s="399"/>
      <c r="O1" s="399"/>
      <c r="P1" s="399"/>
      <c r="Q1" s="399"/>
      <c r="R1" s="399"/>
      <c r="S1" s="541"/>
      <c r="T1" s="541"/>
      <c r="U1" s="541"/>
      <c r="V1" s="776"/>
      <c r="W1" s="403" t="s">
        <v>144</v>
      </c>
      <c r="X1" s="541"/>
      <c r="Y1" s="541"/>
      <c r="Z1" s="541"/>
      <c r="AA1" s="541"/>
      <c r="AB1" s="541"/>
      <c r="AC1" s="541"/>
      <c r="AD1" s="541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74.099999999999994" customHeight="1">
      <c r="A2" s="542" t="s">
        <v>67</v>
      </c>
      <c r="B2" s="543" t="s">
        <v>145</v>
      </c>
      <c r="C2" s="543" t="s">
        <v>68</v>
      </c>
      <c r="D2" s="544" t="s">
        <v>69</v>
      </c>
      <c r="E2" s="765" t="s">
        <v>295</v>
      </c>
      <c r="F2" s="545" t="s">
        <v>21</v>
      </c>
      <c r="G2" s="546" t="s">
        <v>22</v>
      </c>
      <c r="H2" s="547" t="s">
        <v>23</v>
      </c>
      <c r="I2" s="548" t="s">
        <v>24</v>
      </c>
      <c r="J2" s="549" t="s">
        <v>25</v>
      </c>
      <c r="K2" s="550" t="s">
        <v>26</v>
      </c>
      <c r="L2" s="551" t="s">
        <v>27</v>
      </c>
      <c r="M2" s="552" t="s">
        <v>28</v>
      </c>
      <c r="N2" s="549" t="s">
        <v>29</v>
      </c>
      <c r="O2" s="553" t="s">
        <v>30</v>
      </c>
      <c r="P2" s="554" t="s">
        <v>31</v>
      </c>
      <c r="Q2" s="546" t="s">
        <v>32</v>
      </c>
      <c r="R2" s="555" t="s">
        <v>33</v>
      </c>
      <c r="S2" s="543" t="s">
        <v>17</v>
      </c>
      <c r="T2" s="543" t="s">
        <v>68</v>
      </c>
      <c r="U2" s="544" t="s">
        <v>72</v>
      </c>
      <c r="V2" s="777" t="s">
        <v>295</v>
      </c>
      <c r="W2" s="402">
        <v>40</v>
      </c>
      <c r="X2" s="402">
        <v>50</v>
      </c>
      <c r="Y2" s="402">
        <v>60</v>
      </c>
      <c r="Z2" s="402">
        <v>70</v>
      </c>
      <c r="AA2" s="402">
        <v>80</v>
      </c>
      <c r="AB2" s="402">
        <v>90</v>
      </c>
      <c r="AC2" s="402">
        <v>100</v>
      </c>
      <c r="AD2" s="402">
        <v>120</v>
      </c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23.4">
      <c r="A3" s="422" t="s">
        <v>216</v>
      </c>
      <c r="B3" s="556"/>
      <c r="C3" s="556"/>
      <c r="D3" s="425"/>
      <c r="E3" s="736"/>
      <c r="F3" s="427"/>
      <c r="G3" s="427"/>
      <c r="H3" s="427"/>
      <c r="I3" s="428"/>
      <c r="J3" s="428"/>
      <c r="K3" s="428"/>
      <c r="L3" s="428"/>
      <c r="M3" s="428"/>
      <c r="N3" s="428"/>
      <c r="O3" s="428"/>
      <c r="P3" s="428"/>
      <c r="Q3" s="427"/>
      <c r="R3" s="428"/>
      <c r="S3" s="430"/>
      <c r="T3" s="430"/>
      <c r="U3" s="431"/>
      <c r="V3" s="756"/>
      <c r="W3" s="431"/>
      <c r="X3" s="431"/>
      <c r="Y3" s="431"/>
      <c r="Z3" s="431"/>
      <c r="AA3" s="431"/>
      <c r="AB3" s="431"/>
      <c r="AC3" s="431"/>
      <c r="AD3" s="431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15.6">
      <c r="A4" s="496" t="s">
        <v>149</v>
      </c>
      <c r="B4" s="433"/>
      <c r="C4" s="433"/>
      <c r="D4" s="434"/>
      <c r="E4" s="737"/>
      <c r="F4" s="435"/>
      <c r="G4" s="435"/>
      <c r="H4" s="435"/>
      <c r="I4" s="435"/>
      <c r="J4" s="435"/>
      <c r="K4" s="435"/>
      <c r="L4" s="435"/>
      <c r="M4" s="436"/>
      <c r="N4" s="435"/>
      <c r="O4" s="435"/>
      <c r="P4" s="435"/>
      <c r="Q4" s="435"/>
      <c r="R4" s="435"/>
      <c r="S4" s="437"/>
      <c r="T4" s="439"/>
      <c r="U4" s="439"/>
      <c r="V4" s="757"/>
      <c r="W4" s="439"/>
      <c r="X4" s="439"/>
      <c r="Y4" s="439"/>
      <c r="Z4" s="439"/>
      <c r="AA4" s="439"/>
      <c r="AB4" s="439"/>
      <c r="AC4" s="439"/>
      <c r="AD4" s="43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>
      <c r="A5" s="394" t="s">
        <v>217</v>
      </c>
      <c r="B5" s="240">
        <v>10005</v>
      </c>
      <c r="C5" s="240">
        <v>6</v>
      </c>
      <c r="D5" s="258">
        <v>17.399999999999999</v>
      </c>
      <c r="E5" s="766">
        <v>323</v>
      </c>
      <c r="F5" s="242"/>
      <c r="G5" s="243"/>
      <c r="H5" s="244"/>
      <c r="I5" s="245"/>
      <c r="J5" s="246"/>
      <c r="K5" s="247"/>
      <c r="L5" s="248"/>
      <c r="M5" s="249"/>
      <c r="N5" s="246"/>
      <c r="O5" s="250"/>
      <c r="P5" s="251"/>
      <c r="Q5" s="243"/>
      <c r="R5" s="252"/>
      <c r="S5" s="273">
        <f t="shared" ref="S5:S11" si="0">SUM(F5:R5)</f>
        <v>0</v>
      </c>
      <c r="T5" s="260">
        <f t="shared" ref="T5:T11" si="1">S5*C5</f>
        <v>0</v>
      </c>
      <c r="U5" s="274">
        <f t="shared" ref="U5:U11" si="2">S5*D5</f>
        <v>0</v>
      </c>
      <c r="V5" s="778">
        <f t="shared" ref="V5:V11" si="3">S5*E5</f>
        <v>0</v>
      </c>
      <c r="W5" s="557"/>
      <c r="X5" s="558"/>
      <c r="Y5" s="557"/>
      <c r="Z5" s="558"/>
      <c r="AA5" s="557"/>
      <c r="AB5" s="558"/>
      <c r="AC5" s="557">
        <v>1</v>
      </c>
      <c r="AD5" s="558">
        <v>5</v>
      </c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</row>
    <row r="6" spans="1:41">
      <c r="A6" s="394" t="s">
        <v>151</v>
      </c>
      <c r="B6" s="240">
        <v>9700</v>
      </c>
      <c r="C6" s="240">
        <v>20</v>
      </c>
      <c r="D6" s="258">
        <v>12.6</v>
      </c>
      <c r="E6" s="766">
        <v>289</v>
      </c>
      <c r="F6" s="242"/>
      <c r="G6" s="243"/>
      <c r="H6" s="244"/>
      <c r="I6" s="245"/>
      <c r="J6" s="246"/>
      <c r="K6" s="247"/>
      <c r="L6" s="248"/>
      <c r="M6" s="249"/>
      <c r="N6" s="246"/>
      <c r="O6" s="250"/>
      <c r="P6" s="251"/>
      <c r="Q6" s="243"/>
      <c r="R6" s="252"/>
      <c r="S6" s="273">
        <f t="shared" si="0"/>
        <v>0</v>
      </c>
      <c r="T6" s="260">
        <f t="shared" si="1"/>
        <v>0</v>
      </c>
      <c r="U6" s="274">
        <f t="shared" si="2"/>
        <v>0</v>
      </c>
      <c r="V6" s="778">
        <f t="shared" si="3"/>
        <v>0</v>
      </c>
      <c r="W6" s="557"/>
      <c r="X6" s="558"/>
      <c r="Y6" s="557">
        <v>2</v>
      </c>
      <c r="Z6" s="558">
        <v>11</v>
      </c>
      <c r="AA6" s="557">
        <v>7</v>
      </c>
      <c r="AB6" s="558"/>
      <c r="AC6" s="557"/>
      <c r="AD6" s="558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</row>
    <row r="7" spans="1:41">
      <c r="A7" s="394" t="s">
        <v>152</v>
      </c>
      <c r="B7" s="240">
        <v>9342</v>
      </c>
      <c r="C7" s="240">
        <v>10</v>
      </c>
      <c r="D7" s="258">
        <v>0.82</v>
      </c>
      <c r="E7" s="766">
        <v>49</v>
      </c>
      <c r="F7" s="242"/>
      <c r="G7" s="243"/>
      <c r="H7" s="244"/>
      <c r="I7" s="245"/>
      <c r="J7" s="246"/>
      <c r="K7" s="247"/>
      <c r="L7" s="248"/>
      <c r="M7" s="249"/>
      <c r="N7" s="246"/>
      <c r="O7" s="250"/>
      <c r="P7" s="251"/>
      <c r="Q7" s="243"/>
      <c r="R7" s="252"/>
      <c r="S7" s="273">
        <f t="shared" si="0"/>
        <v>0</v>
      </c>
      <c r="T7" s="260">
        <f t="shared" si="1"/>
        <v>0</v>
      </c>
      <c r="U7" s="274">
        <f t="shared" si="2"/>
        <v>0</v>
      </c>
      <c r="V7" s="778">
        <f t="shared" si="3"/>
        <v>0</v>
      </c>
      <c r="W7" s="557">
        <v>10</v>
      </c>
      <c r="X7" s="558"/>
      <c r="Y7" s="557"/>
      <c r="Z7" s="558"/>
      <c r="AA7" s="557"/>
      <c r="AB7" s="558"/>
      <c r="AC7" s="557"/>
      <c r="AD7" s="558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</row>
    <row r="8" spans="1:41">
      <c r="A8" s="394" t="s">
        <v>153</v>
      </c>
      <c r="B8" s="240">
        <v>9640</v>
      </c>
      <c r="C8" s="240">
        <v>15</v>
      </c>
      <c r="D8" s="258">
        <v>18.3</v>
      </c>
      <c r="E8" s="766">
        <v>365</v>
      </c>
      <c r="F8" s="242"/>
      <c r="G8" s="243"/>
      <c r="H8" s="244"/>
      <c r="I8" s="245"/>
      <c r="J8" s="246"/>
      <c r="K8" s="247"/>
      <c r="L8" s="248"/>
      <c r="M8" s="249"/>
      <c r="N8" s="246"/>
      <c r="O8" s="250"/>
      <c r="P8" s="251"/>
      <c r="Q8" s="243"/>
      <c r="R8" s="252"/>
      <c r="S8" s="273">
        <f t="shared" si="0"/>
        <v>0</v>
      </c>
      <c r="T8" s="260">
        <f t="shared" si="1"/>
        <v>0</v>
      </c>
      <c r="U8" s="274">
        <f t="shared" si="2"/>
        <v>0</v>
      </c>
      <c r="V8" s="778">
        <f t="shared" si="3"/>
        <v>0</v>
      </c>
      <c r="W8" s="557"/>
      <c r="X8" s="558"/>
      <c r="Y8" s="557">
        <v>1</v>
      </c>
      <c r="Z8" s="558">
        <v>2</v>
      </c>
      <c r="AA8" s="557">
        <v>8</v>
      </c>
      <c r="AB8" s="558">
        <v>3</v>
      </c>
      <c r="AC8" s="557">
        <v>1</v>
      </c>
      <c r="AD8" s="558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</row>
    <row r="9" spans="1:41">
      <c r="A9" s="394" t="s">
        <v>154</v>
      </c>
      <c r="B9" s="240">
        <v>9641</v>
      </c>
      <c r="C9" s="240">
        <v>15</v>
      </c>
      <c r="D9" s="258">
        <v>4.45</v>
      </c>
      <c r="E9" s="766">
        <v>123</v>
      </c>
      <c r="F9" s="242"/>
      <c r="G9" s="243"/>
      <c r="H9" s="244"/>
      <c r="I9" s="245"/>
      <c r="J9" s="246"/>
      <c r="K9" s="247"/>
      <c r="L9" s="248"/>
      <c r="M9" s="249"/>
      <c r="N9" s="246"/>
      <c r="O9" s="250"/>
      <c r="P9" s="251"/>
      <c r="Q9" s="243"/>
      <c r="R9" s="252"/>
      <c r="S9" s="273">
        <f t="shared" si="0"/>
        <v>0</v>
      </c>
      <c r="T9" s="260">
        <f t="shared" si="1"/>
        <v>0</v>
      </c>
      <c r="U9" s="274">
        <f t="shared" si="2"/>
        <v>0</v>
      </c>
      <c r="V9" s="778">
        <f t="shared" si="3"/>
        <v>0</v>
      </c>
      <c r="W9" s="557"/>
      <c r="X9" s="558">
        <v>3</v>
      </c>
      <c r="Y9" s="557">
        <v>8</v>
      </c>
      <c r="Z9" s="558">
        <v>3</v>
      </c>
      <c r="AA9" s="557">
        <v>1</v>
      </c>
      <c r="AB9" s="558"/>
      <c r="AC9" s="557"/>
      <c r="AD9" s="558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</row>
    <row r="10" spans="1:41">
      <c r="A10" s="394" t="s">
        <v>155</v>
      </c>
      <c r="B10" s="23">
        <v>9847</v>
      </c>
      <c r="C10" s="23">
        <v>8</v>
      </c>
      <c r="D10" s="559">
        <v>17.32</v>
      </c>
      <c r="E10" s="767">
        <v>329</v>
      </c>
      <c r="F10" s="442"/>
      <c r="G10" s="443"/>
      <c r="H10" s="508"/>
      <c r="I10" s="560"/>
      <c r="J10" s="510"/>
      <c r="K10" s="511"/>
      <c r="L10" s="512"/>
      <c r="M10" s="513"/>
      <c r="N10" s="510"/>
      <c r="O10" s="514"/>
      <c r="P10" s="515"/>
      <c r="Q10" s="443"/>
      <c r="R10" s="561"/>
      <c r="S10" s="273">
        <f t="shared" si="0"/>
        <v>0</v>
      </c>
      <c r="T10" s="260">
        <f t="shared" si="1"/>
        <v>0</v>
      </c>
      <c r="U10" s="274">
        <f t="shared" si="2"/>
        <v>0</v>
      </c>
      <c r="V10" s="778">
        <f t="shared" si="3"/>
        <v>0</v>
      </c>
      <c r="W10" s="562"/>
      <c r="X10" s="563"/>
      <c r="Y10" s="562"/>
      <c r="Z10" s="563"/>
      <c r="AA10" s="562"/>
      <c r="AB10" s="563">
        <v>4</v>
      </c>
      <c r="AC10" s="562">
        <v>2</v>
      </c>
      <c r="AD10" s="563">
        <v>2</v>
      </c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</row>
    <row r="11" spans="1:41">
      <c r="A11" s="564" t="s">
        <v>218</v>
      </c>
      <c r="B11" s="482">
        <v>100010</v>
      </c>
      <c r="C11" s="482">
        <f>SUM(C5:C10)</f>
        <v>74</v>
      </c>
      <c r="D11" s="483">
        <f>SUM(D5:D10)</f>
        <v>70.890000000000015</v>
      </c>
      <c r="E11" s="768">
        <v>1478</v>
      </c>
      <c r="F11" s="242"/>
      <c r="G11" s="243"/>
      <c r="H11" s="244"/>
      <c r="I11" s="245"/>
      <c r="J11" s="246"/>
      <c r="K11" s="247"/>
      <c r="L11" s="248"/>
      <c r="M11" s="249"/>
      <c r="N11" s="246"/>
      <c r="O11" s="250"/>
      <c r="P11" s="251"/>
      <c r="Q11" s="243"/>
      <c r="R11" s="252"/>
      <c r="S11" s="273">
        <f t="shared" si="0"/>
        <v>0</v>
      </c>
      <c r="T11" s="260">
        <f t="shared" si="1"/>
        <v>0</v>
      </c>
      <c r="U11" s="274">
        <f t="shared" si="2"/>
        <v>0</v>
      </c>
      <c r="V11" s="778">
        <f t="shared" si="3"/>
        <v>0</v>
      </c>
      <c r="W11" s="557">
        <f t="shared" ref="W11:AD11" si="4">SUM(W5:W10)</f>
        <v>10</v>
      </c>
      <c r="X11" s="558">
        <f t="shared" si="4"/>
        <v>3</v>
      </c>
      <c r="Y11" s="557">
        <f t="shared" si="4"/>
        <v>11</v>
      </c>
      <c r="Z11" s="558">
        <f t="shared" si="4"/>
        <v>16</v>
      </c>
      <c r="AA11" s="557">
        <f t="shared" si="4"/>
        <v>16</v>
      </c>
      <c r="AB11" s="558">
        <f t="shared" si="4"/>
        <v>7</v>
      </c>
      <c r="AC11" s="557">
        <f t="shared" si="4"/>
        <v>4</v>
      </c>
      <c r="AD11" s="558">
        <f t="shared" si="4"/>
        <v>7</v>
      </c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</row>
    <row r="12" spans="1:41" ht="15.6">
      <c r="A12" s="496" t="s">
        <v>75</v>
      </c>
      <c r="B12" s="433"/>
      <c r="C12" s="433"/>
      <c r="D12" s="434"/>
      <c r="E12" s="769"/>
      <c r="F12" s="435"/>
      <c r="G12" s="435"/>
      <c r="H12" s="435"/>
      <c r="I12" s="435"/>
      <c r="J12" s="435"/>
      <c r="K12" s="435"/>
      <c r="L12" s="435"/>
      <c r="M12" s="436"/>
      <c r="N12" s="435"/>
      <c r="O12" s="435"/>
      <c r="P12" s="435"/>
      <c r="Q12" s="435"/>
      <c r="R12" s="435"/>
      <c r="S12" s="437"/>
      <c r="T12" s="439"/>
      <c r="U12" s="439"/>
      <c r="V12" s="757"/>
      <c r="W12" s="439"/>
      <c r="X12" s="439"/>
      <c r="Y12" s="439"/>
      <c r="Z12" s="439"/>
      <c r="AA12" s="439"/>
      <c r="AB12" s="439"/>
      <c r="AC12" s="439"/>
      <c r="AD12" s="43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</row>
    <row r="13" spans="1:41">
      <c r="A13" s="394" t="s">
        <v>76</v>
      </c>
      <c r="B13" s="240">
        <v>12448</v>
      </c>
      <c r="C13" s="240">
        <v>21</v>
      </c>
      <c r="D13" s="258">
        <v>5.16</v>
      </c>
      <c r="E13" s="766">
        <v>153</v>
      </c>
      <c r="F13" s="242"/>
      <c r="G13" s="243"/>
      <c r="H13" s="244"/>
      <c r="I13" s="245"/>
      <c r="J13" s="246"/>
      <c r="K13" s="247"/>
      <c r="L13" s="248"/>
      <c r="M13" s="249"/>
      <c r="N13" s="246"/>
      <c r="O13" s="250"/>
      <c r="P13" s="251"/>
      <c r="Q13" s="243"/>
      <c r="R13" s="252"/>
      <c r="S13" s="273">
        <f>SUM(F13:R13)</f>
        <v>0</v>
      </c>
      <c r="T13" s="260">
        <f>S13*C13</f>
        <v>0</v>
      </c>
      <c r="U13" s="274">
        <f>S13*D13</f>
        <v>0</v>
      </c>
      <c r="V13" s="778">
        <f>S13*E13</f>
        <v>0</v>
      </c>
      <c r="W13" s="557">
        <v>1</v>
      </c>
      <c r="X13" s="558">
        <v>10</v>
      </c>
      <c r="Y13" s="557">
        <v>10</v>
      </c>
      <c r="Z13" s="558"/>
      <c r="AA13" s="557"/>
      <c r="AB13" s="558"/>
      <c r="AC13" s="557"/>
      <c r="AD13" s="558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</row>
    <row r="14" spans="1:41">
      <c r="A14" s="394" t="s">
        <v>77</v>
      </c>
      <c r="B14" s="240">
        <v>6749</v>
      </c>
      <c r="C14" s="240">
        <v>15</v>
      </c>
      <c r="D14" s="258">
        <v>1.69</v>
      </c>
      <c r="E14" s="766">
        <v>79</v>
      </c>
      <c r="F14" s="242"/>
      <c r="G14" s="243"/>
      <c r="H14" s="244"/>
      <c r="I14" s="245"/>
      <c r="J14" s="246"/>
      <c r="K14" s="247"/>
      <c r="L14" s="248"/>
      <c r="M14" s="249"/>
      <c r="N14" s="246"/>
      <c r="O14" s="250"/>
      <c r="P14" s="251"/>
      <c r="Q14" s="243"/>
      <c r="R14" s="252"/>
      <c r="S14" s="273">
        <f>SUM(F14:R14)</f>
        <v>0</v>
      </c>
      <c r="T14" s="260">
        <f>S14*C14</f>
        <v>0</v>
      </c>
      <c r="U14" s="274">
        <f>S14*D14</f>
        <v>0</v>
      </c>
      <c r="V14" s="778">
        <f>S14*E14</f>
        <v>0</v>
      </c>
      <c r="W14" s="557">
        <v>2</v>
      </c>
      <c r="X14" s="558">
        <v>13</v>
      </c>
      <c r="Y14" s="557"/>
      <c r="Z14" s="558"/>
      <c r="AA14" s="557"/>
      <c r="AB14" s="558"/>
      <c r="AC14" s="557"/>
      <c r="AD14" s="558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</row>
    <row r="15" spans="1:41">
      <c r="A15" s="394" t="s">
        <v>184</v>
      </c>
      <c r="B15" s="240">
        <v>6646</v>
      </c>
      <c r="C15" s="240">
        <v>3</v>
      </c>
      <c r="D15" s="258">
        <v>3.12</v>
      </c>
      <c r="E15" s="766">
        <v>69</v>
      </c>
      <c r="F15" s="242"/>
      <c r="G15" s="243"/>
      <c r="H15" s="244"/>
      <c r="I15" s="245"/>
      <c r="J15" s="246"/>
      <c r="K15" s="247"/>
      <c r="L15" s="248"/>
      <c r="M15" s="249"/>
      <c r="N15" s="246"/>
      <c r="O15" s="250"/>
      <c r="P15" s="251"/>
      <c r="Q15" s="243"/>
      <c r="R15" s="252"/>
      <c r="S15" s="273">
        <f>SUM(F15:R15)</f>
        <v>0</v>
      </c>
      <c r="T15" s="260">
        <f>S15*C15</f>
        <v>0</v>
      </c>
      <c r="U15" s="274">
        <f>S15*D15</f>
        <v>0</v>
      </c>
      <c r="V15" s="778">
        <f>S15*E15</f>
        <v>0</v>
      </c>
      <c r="W15" s="557"/>
      <c r="X15" s="558"/>
      <c r="Y15" s="557">
        <v>1</v>
      </c>
      <c r="Z15" s="558"/>
      <c r="AA15" s="557">
        <v>1</v>
      </c>
      <c r="AB15" s="558"/>
      <c r="AC15" s="557"/>
      <c r="AD15" s="558">
        <v>1</v>
      </c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</row>
    <row r="16" spans="1:41">
      <c r="A16" s="394" t="s">
        <v>79</v>
      </c>
      <c r="B16" s="240">
        <v>6574</v>
      </c>
      <c r="C16" s="240">
        <v>3</v>
      </c>
      <c r="D16" s="258">
        <v>2.34</v>
      </c>
      <c r="E16" s="766">
        <v>54</v>
      </c>
      <c r="F16" s="242"/>
      <c r="G16" s="243"/>
      <c r="H16" s="244"/>
      <c r="I16" s="245"/>
      <c r="J16" s="246"/>
      <c r="K16" s="247"/>
      <c r="L16" s="248"/>
      <c r="M16" s="249"/>
      <c r="N16" s="246"/>
      <c r="O16" s="250"/>
      <c r="P16" s="251"/>
      <c r="Q16" s="243"/>
      <c r="R16" s="252"/>
      <c r="S16" s="273">
        <f>SUM(F16:R16)</f>
        <v>0</v>
      </c>
      <c r="T16" s="260">
        <f>S16*C16</f>
        <v>0</v>
      </c>
      <c r="U16" s="274">
        <f>S16*D16</f>
        <v>0</v>
      </c>
      <c r="V16" s="778">
        <f>S16*E16</f>
        <v>0</v>
      </c>
      <c r="W16" s="557"/>
      <c r="X16" s="558">
        <v>1</v>
      </c>
      <c r="Y16" s="557"/>
      <c r="Z16" s="558">
        <v>1</v>
      </c>
      <c r="AA16" s="557">
        <v>1</v>
      </c>
      <c r="AB16" s="558"/>
      <c r="AC16" s="557"/>
      <c r="AD16" s="558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</row>
    <row r="17" spans="1:41">
      <c r="A17" s="564" t="s">
        <v>185</v>
      </c>
      <c r="B17" s="482">
        <v>100012</v>
      </c>
      <c r="C17" s="482">
        <v>48</v>
      </c>
      <c r="D17" s="483">
        <f>D13+D14+D15+D15+D16+D16</f>
        <v>17.77</v>
      </c>
      <c r="E17" s="768">
        <v>478</v>
      </c>
      <c r="F17" s="242"/>
      <c r="G17" s="243"/>
      <c r="H17" s="244"/>
      <c r="I17" s="245"/>
      <c r="J17" s="246"/>
      <c r="K17" s="247"/>
      <c r="L17" s="248"/>
      <c r="M17" s="249"/>
      <c r="N17" s="246"/>
      <c r="O17" s="250"/>
      <c r="P17" s="251"/>
      <c r="Q17" s="243"/>
      <c r="R17" s="252"/>
      <c r="S17" s="273">
        <f>SUM(F17:R17)</f>
        <v>0</v>
      </c>
      <c r="T17" s="260">
        <f>S17*C17</f>
        <v>0</v>
      </c>
      <c r="U17" s="274">
        <f>S17*D17</f>
        <v>0</v>
      </c>
      <c r="V17" s="778">
        <f>S17*E17</f>
        <v>0</v>
      </c>
      <c r="W17" s="557">
        <f>W13+W14+W15+W15+W16+W16</f>
        <v>3</v>
      </c>
      <c r="X17" s="558">
        <f>X13+X14+X15++X16+X16</f>
        <v>25</v>
      </c>
      <c r="Y17" s="557">
        <f>Y13+Y14+Y15+Y15+Y16+Y16</f>
        <v>12</v>
      </c>
      <c r="Z17" s="558">
        <f>Z13+Z14+Z15++Z16+Z16</f>
        <v>2</v>
      </c>
      <c r="AA17" s="557">
        <f>AA13+AA14+AA15+AA15+AA16+AA16</f>
        <v>4</v>
      </c>
      <c r="AB17" s="558">
        <f>AB13+AB14+AB15++AB16+AB16</f>
        <v>0</v>
      </c>
      <c r="AC17" s="557">
        <f>AC13+AC14+AC15+AC15+AC16+AC16</f>
        <v>0</v>
      </c>
      <c r="AD17" s="558">
        <f>AD13+AD14+AD15++AD16+AD16</f>
        <v>1</v>
      </c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>
      <c r="A18" s="496" t="s">
        <v>81</v>
      </c>
      <c r="B18" s="437"/>
      <c r="C18" s="437"/>
      <c r="D18" s="437"/>
      <c r="E18" s="770"/>
      <c r="F18" s="463"/>
      <c r="G18" s="463"/>
      <c r="H18" s="463"/>
      <c r="I18" s="463"/>
      <c r="J18" s="463"/>
      <c r="K18" s="463"/>
      <c r="L18" s="463"/>
      <c r="M18" s="464"/>
      <c r="N18" s="463"/>
      <c r="O18" s="463"/>
      <c r="P18" s="463"/>
      <c r="Q18" s="463"/>
      <c r="R18" s="463"/>
      <c r="S18" s="437"/>
      <c r="T18" s="437"/>
      <c r="U18" s="437"/>
      <c r="V18" s="761"/>
      <c r="W18" s="565"/>
      <c r="X18" s="565"/>
      <c r="Y18" s="565"/>
      <c r="Z18" s="565"/>
      <c r="AA18" s="565"/>
      <c r="AB18" s="565"/>
      <c r="AC18" s="565"/>
      <c r="AD18" s="565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>
      <c r="A19" s="394" t="s">
        <v>82</v>
      </c>
      <c r="B19" s="260">
        <v>6570</v>
      </c>
      <c r="C19" s="260">
        <v>4</v>
      </c>
      <c r="D19" s="260">
        <v>3.89</v>
      </c>
      <c r="E19" s="771">
        <v>79</v>
      </c>
      <c r="F19" s="242"/>
      <c r="G19" s="243"/>
      <c r="H19" s="244"/>
      <c r="I19" s="245"/>
      <c r="J19" s="246"/>
      <c r="K19" s="247"/>
      <c r="L19" s="248"/>
      <c r="M19" s="249"/>
      <c r="N19" s="246"/>
      <c r="O19" s="250"/>
      <c r="P19" s="251"/>
      <c r="Q19" s="243"/>
      <c r="R19" s="252"/>
      <c r="S19" s="273">
        <f t="shared" ref="S19:S27" si="5">SUM(F19:R19)</f>
        <v>0</v>
      </c>
      <c r="T19" s="260">
        <f t="shared" ref="T19:T27" si="6">S19*C19</f>
        <v>0</v>
      </c>
      <c r="U19" s="274">
        <f t="shared" ref="U19:U27" si="7">S19*D19</f>
        <v>0</v>
      </c>
      <c r="V19" s="778">
        <f t="shared" ref="V19:V27" si="8">S19*E19</f>
        <v>0</v>
      </c>
      <c r="W19" s="566"/>
      <c r="X19" s="558">
        <v>3</v>
      </c>
      <c r="Y19" s="557">
        <v>1</v>
      </c>
      <c r="Z19" s="558"/>
      <c r="AA19" s="557"/>
      <c r="AB19" s="558"/>
      <c r="AC19" s="557"/>
      <c r="AD19" s="558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</row>
    <row r="20" spans="1:41">
      <c r="A20" s="394" t="s">
        <v>83</v>
      </c>
      <c r="B20" s="240">
        <v>6568</v>
      </c>
      <c r="C20" s="240">
        <v>6</v>
      </c>
      <c r="D20" s="240">
        <v>1.24</v>
      </c>
      <c r="E20" s="766">
        <v>45</v>
      </c>
      <c r="F20" s="242"/>
      <c r="G20" s="243"/>
      <c r="H20" s="244"/>
      <c r="I20" s="245"/>
      <c r="J20" s="246"/>
      <c r="K20" s="247"/>
      <c r="L20" s="248"/>
      <c r="M20" s="249"/>
      <c r="N20" s="246"/>
      <c r="O20" s="250"/>
      <c r="P20" s="251"/>
      <c r="Q20" s="243"/>
      <c r="R20" s="252"/>
      <c r="S20" s="273">
        <f t="shared" si="5"/>
        <v>0</v>
      </c>
      <c r="T20" s="260">
        <f t="shared" si="6"/>
        <v>0</v>
      </c>
      <c r="U20" s="274">
        <f t="shared" si="7"/>
        <v>0</v>
      </c>
      <c r="V20" s="778">
        <f t="shared" si="8"/>
        <v>0</v>
      </c>
      <c r="W20" s="557">
        <v>5</v>
      </c>
      <c r="X20" s="558">
        <v>1</v>
      </c>
      <c r="Y20" s="557"/>
      <c r="Z20" s="558"/>
      <c r="AA20" s="557"/>
      <c r="AB20" s="558"/>
      <c r="AC20" s="557"/>
      <c r="AD20" s="558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>
      <c r="A21" s="394" t="s">
        <v>84</v>
      </c>
      <c r="B21" s="240">
        <v>6583</v>
      </c>
      <c r="C21" s="240">
        <v>6</v>
      </c>
      <c r="D21" s="258">
        <v>4.66</v>
      </c>
      <c r="E21" s="766">
        <v>98</v>
      </c>
      <c r="F21" s="242"/>
      <c r="G21" s="243"/>
      <c r="H21" s="244"/>
      <c r="I21" s="245"/>
      <c r="J21" s="246"/>
      <c r="K21" s="247"/>
      <c r="L21" s="248"/>
      <c r="M21" s="249"/>
      <c r="N21" s="246"/>
      <c r="O21" s="250"/>
      <c r="P21" s="251"/>
      <c r="Q21" s="243"/>
      <c r="R21" s="252"/>
      <c r="S21" s="273">
        <f t="shared" si="5"/>
        <v>0</v>
      </c>
      <c r="T21" s="260">
        <f t="shared" si="6"/>
        <v>0</v>
      </c>
      <c r="U21" s="274">
        <f t="shared" si="7"/>
        <v>0</v>
      </c>
      <c r="V21" s="778">
        <f t="shared" si="8"/>
        <v>0</v>
      </c>
      <c r="W21" s="557"/>
      <c r="X21" s="558"/>
      <c r="Y21" s="557"/>
      <c r="Z21" s="558">
        <v>6</v>
      </c>
      <c r="AA21" s="557"/>
      <c r="AB21" s="558"/>
      <c r="AC21" s="557"/>
      <c r="AD21" s="558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>
      <c r="A22" s="394" t="s">
        <v>86</v>
      </c>
      <c r="B22" s="240">
        <v>6593</v>
      </c>
      <c r="C22" s="240">
        <v>10</v>
      </c>
      <c r="D22" s="240">
        <v>0.57999999999999996</v>
      </c>
      <c r="E22" s="766">
        <v>45</v>
      </c>
      <c r="F22" s="242"/>
      <c r="G22" s="243"/>
      <c r="H22" s="244"/>
      <c r="I22" s="245"/>
      <c r="J22" s="246"/>
      <c r="K22" s="247"/>
      <c r="L22" s="248"/>
      <c r="M22" s="249"/>
      <c r="N22" s="246"/>
      <c r="O22" s="250"/>
      <c r="P22" s="251"/>
      <c r="Q22" s="243"/>
      <c r="R22" s="252"/>
      <c r="S22" s="273">
        <f t="shared" si="5"/>
        <v>0</v>
      </c>
      <c r="T22" s="260">
        <f t="shared" si="6"/>
        <v>0</v>
      </c>
      <c r="U22" s="274">
        <f t="shared" si="7"/>
        <v>0</v>
      </c>
      <c r="V22" s="778">
        <f t="shared" si="8"/>
        <v>0</v>
      </c>
      <c r="W22" s="557">
        <v>10</v>
      </c>
      <c r="X22" s="558"/>
      <c r="Y22" s="557"/>
      <c r="Z22" s="558"/>
      <c r="AA22" s="557"/>
      <c r="AB22" s="558"/>
      <c r="AC22" s="557"/>
      <c r="AD22" s="558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>
      <c r="A23" s="394" t="s">
        <v>87</v>
      </c>
      <c r="B23" s="240">
        <v>6635</v>
      </c>
      <c r="C23" s="240">
        <v>10</v>
      </c>
      <c r="D23" s="240">
        <v>4.7699999999999996</v>
      </c>
      <c r="E23" s="766">
        <v>109</v>
      </c>
      <c r="F23" s="242"/>
      <c r="G23" s="243"/>
      <c r="H23" s="244"/>
      <c r="I23" s="245"/>
      <c r="J23" s="246"/>
      <c r="K23" s="247"/>
      <c r="L23" s="248"/>
      <c r="M23" s="249"/>
      <c r="N23" s="246"/>
      <c r="O23" s="250"/>
      <c r="P23" s="251"/>
      <c r="Q23" s="243"/>
      <c r="R23" s="252"/>
      <c r="S23" s="273">
        <f t="shared" si="5"/>
        <v>0</v>
      </c>
      <c r="T23" s="260">
        <f t="shared" si="6"/>
        <v>0</v>
      </c>
      <c r="U23" s="274">
        <f t="shared" si="7"/>
        <v>0</v>
      </c>
      <c r="V23" s="778">
        <f t="shared" si="8"/>
        <v>0</v>
      </c>
      <c r="W23" s="557"/>
      <c r="X23" s="558">
        <v>5</v>
      </c>
      <c r="Y23" s="557">
        <v>5</v>
      </c>
      <c r="Z23" s="558"/>
      <c r="AA23" s="557"/>
      <c r="AB23" s="558"/>
      <c r="AC23" s="557"/>
      <c r="AD23" s="558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>
      <c r="A24" s="394" t="s">
        <v>89</v>
      </c>
      <c r="B24" s="240">
        <v>6579</v>
      </c>
      <c r="C24" s="240">
        <v>6</v>
      </c>
      <c r="D24" s="240">
        <v>1.54</v>
      </c>
      <c r="E24" s="766">
        <v>49</v>
      </c>
      <c r="F24" s="242"/>
      <c r="G24" s="243"/>
      <c r="H24" s="244"/>
      <c r="I24" s="245"/>
      <c r="J24" s="246"/>
      <c r="K24" s="247"/>
      <c r="L24" s="248"/>
      <c r="M24" s="249"/>
      <c r="N24" s="246"/>
      <c r="O24" s="250"/>
      <c r="P24" s="251"/>
      <c r="Q24" s="243"/>
      <c r="R24" s="252"/>
      <c r="S24" s="273">
        <f t="shared" si="5"/>
        <v>0</v>
      </c>
      <c r="T24" s="260">
        <f t="shared" si="6"/>
        <v>0</v>
      </c>
      <c r="U24" s="274">
        <f t="shared" si="7"/>
        <v>0</v>
      </c>
      <c r="V24" s="778">
        <f t="shared" si="8"/>
        <v>0</v>
      </c>
      <c r="W24" s="557"/>
      <c r="X24" s="558">
        <v>6</v>
      </c>
      <c r="Y24" s="557"/>
      <c r="Z24" s="558"/>
      <c r="AA24" s="557"/>
      <c r="AB24" s="558"/>
      <c r="AC24" s="557"/>
      <c r="AD24" s="558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>
      <c r="A25" s="394" t="s">
        <v>90</v>
      </c>
      <c r="B25" s="240">
        <v>6696</v>
      </c>
      <c r="C25" s="240">
        <v>4</v>
      </c>
      <c r="D25" s="258">
        <v>7.35</v>
      </c>
      <c r="E25" s="766">
        <v>137</v>
      </c>
      <c r="F25" s="242"/>
      <c r="G25" s="243"/>
      <c r="H25" s="244"/>
      <c r="I25" s="245"/>
      <c r="J25" s="246"/>
      <c r="K25" s="247"/>
      <c r="L25" s="248"/>
      <c r="M25" s="249"/>
      <c r="N25" s="246"/>
      <c r="O25" s="250"/>
      <c r="P25" s="251"/>
      <c r="Q25" s="243"/>
      <c r="R25" s="252"/>
      <c r="S25" s="273">
        <f t="shared" si="5"/>
        <v>0</v>
      </c>
      <c r="T25" s="260">
        <f t="shared" si="6"/>
        <v>0</v>
      </c>
      <c r="U25" s="274">
        <f t="shared" si="7"/>
        <v>0</v>
      </c>
      <c r="V25" s="778">
        <f t="shared" si="8"/>
        <v>0</v>
      </c>
      <c r="W25" s="557"/>
      <c r="X25" s="558">
        <v>1</v>
      </c>
      <c r="Y25" s="557">
        <v>1</v>
      </c>
      <c r="Z25" s="558">
        <v>1</v>
      </c>
      <c r="AA25" s="557">
        <v>1</v>
      </c>
      <c r="AB25" s="558"/>
      <c r="AC25" s="557"/>
      <c r="AD25" s="558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>
      <c r="A26" s="394" t="s">
        <v>91</v>
      </c>
      <c r="B26" s="240">
        <v>6718</v>
      </c>
      <c r="C26" s="240">
        <v>12</v>
      </c>
      <c r="D26" s="240">
        <v>2.19</v>
      </c>
      <c r="E26" s="766">
        <v>74</v>
      </c>
      <c r="F26" s="242"/>
      <c r="G26" s="243"/>
      <c r="H26" s="244"/>
      <c r="I26" s="245"/>
      <c r="J26" s="246"/>
      <c r="K26" s="247"/>
      <c r="L26" s="248"/>
      <c r="M26" s="249"/>
      <c r="N26" s="246"/>
      <c r="O26" s="250"/>
      <c r="P26" s="251"/>
      <c r="Q26" s="243"/>
      <c r="R26" s="252"/>
      <c r="S26" s="273">
        <f t="shared" si="5"/>
        <v>0</v>
      </c>
      <c r="T26" s="260">
        <f t="shared" si="6"/>
        <v>0</v>
      </c>
      <c r="U26" s="274">
        <f t="shared" si="7"/>
        <v>0</v>
      </c>
      <c r="V26" s="778">
        <f t="shared" si="8"/>
        <v>0</v>
      </c>
      <c r="W26" s="557">
        <v>1</v>
      </c>
      <c r="X26" s="558">
        <v>11</v>
      </c>
      <c r="Y26" s="557"/>
      <c r="Z26" s="558"/>
      <c r="AA26" s="557"/>
      <c r="AB26" s="558"/>
      <c r="AC26" s="557"/>
      <c r="AD26" s="558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>
      <c r="A27" s="564" t="s">
        <v>93</v>
      </c>
      <c r="B27" s="482">
        <v>100011</v>
      </c>
      <c r="C27" s="482">
        <v>58</v>
      </c>
      <c r="D27" s="482">
        <f>SUM(D19:D26)</f>
        <v>26.220000000000002</v>
      </c>
      <c r="E27" s="772">
        <v>636</v>
      </c>
      <c r="F27" s="242"/>
      <c r="G27" s="243"/>
      <c r="H27" s="244"/>
      <c r="I27" s="245"/>
      <c r="J27" s="246"/>
      <c r="K27" s="247"/>
      <c r="L27" s="248"/>
      <c r="M27" s="249"/>
      <c r="N27" s="246"/>
      <c r="O27" s="250"/>
      <c r="P27" s="251"/>
      <c r="Q27" s="243"/>
      <c r="R27" s="252"/>
      <c r="S27" s="273">
        <f t="shared" si="5"/>
        <v>0</v>
      </c>
      <c r="T27" s="260">
        <f t="shared" si="6"/>
        <v>0</v>
      </c>
      <c r="U27" s="274">
        <f t="shared" si="7"/>
        <v>0</v>
      </c>
      <c r="V27" s="778">
        <f t="shared" si="8"/>
        <v>0</v>
      </c>
      <c r="W27" s="567">
        <f t="shared" ref="W27:AD27" si="9">SUM(W19:W26)</f>
        <v>16</v>
      </c>
      <c r="X27" s="568">
        <f t="shared" si="9"/>
        <v>27</v>
      </c>
      <c r="Y27" s="567">
        <f t="shared" si="9"/>
        <v>7</v>
      </c>
      <c r="Z27" s="568">
        <f t="shared" si="9"/>
        <v>7</v>
      </c>
      <c r="AA27" s="567">
        <f t="shared" si="9"/>
        <v>1</v>
      </c>
      <c r="AB27" s="568">
        <f t="shared" si="9"/>
        <v>0</v>
      </c>
      <c r="AC27" s="567">
        <f t="shared" si="9"/>
        <v>0</v>
      </c>
      <c r="AD27" s="568">
        <f t="shared" si="9"/>
        <v>0</v>
      </c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ht="15.6">
      <c r="A28" s="496" t="s">
        <v>110</v>
      </c>
      <c r="B28" s="437"/>
      <c r="C28" s="437"/>
      <c r="D28" s="437"/>
      <c r="E28" s="769"/>
      <c r="F28" s="465"/>
      <c r="G28" s="465"/>
      <c r="H28" s="465"/>
      <c r="I28" s="465"/>
      <c r="J28" s="465"/>
      <c r="K28" s="465"/>
      <c r="L28" s="465"/>
      <c r="M28" s="487"/>
      <c r="N28" s="465"/>
      <c r="O28" s="465"/>
      <c r="P28" s="465"/>
      <c r="Q28" s="465"/>
      <c r="R28" s="465"/>
      <c r="S28" s="437"/>
      <c r="T28" s="439"/>
      <c r="U28" s="439"/>
      <c r="V28" s="757"/>
      <c r="W28" s="439"/>
      <c r="X28" s="439"/>
      <c r="Y28" s="439"/>
      <c r="Z28" s="439"/>
      <c r="AA28" s="439"/>
      <c r="AB28" s="439"/>
      <c r="AC28" s="439"/>
      <c r="AD28" s="43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>
      <c r="A29" s="394" t="s">
        <v>111</v>
      </c>
      <c r="B29" s="240">
        <v>6984</v>
      </c>
      <c r="C29" s="240">
        <v>4</v>
      </c>
      <c r="D29" s="240">
        <v>6.99</v>
      </c>
      <c r="E29" s="766">
        <v>139</v>
      </c>
      <c r="F29" s="242"/>
      <c r="G29" s="243"/>
      <c r="H29" s="244"/>
      <c r="I29" s="245"/>
      <c r="J29" s="246"/>
      <c r="K29" s="247"/>
      <c r="L29" s="248"/>
      <c r="M29" s="249"/>
      <c r="N29" s="246"/>
      <c r="O29" s="250"/>
      <c r="P29" s="251"/>
      <c r="Q29" s="243"/>
      <c r="R29" s="252"/>
      <c r="S29" s="273">
        <f t="shared" ref="S29:S41" si="10">SUM(F29:R29)</f>
        <v>0</v>
      </c>
      <c r="T29" s="260">
        <f t="shared" ref="T29:T41" si="11">S29*C29</f>
        <v>0</v>
      </c>
      <c r="U29" s="274">
        <f t="shared" ref="U29:U41" si="12">S29*D29</f>
        <v>0</v>
      </c>
      <c r="V29" s="778">
        <f t="shared" ref="V29:V41" si="13">S29*E29</f>
        <v>0</v>
      </c>
      <c r="W29" s="557"/>
      <c r="X29" s="558"/>
      <c r="Y29" s="557"/>
      <c r="Z29" s="558"/>
      <c r="AA29" s="557"/>
      <c r="AB29" s="558">
        <v>4</v>
      </c>
      <c r="AC29" s="557"/>
      <c r="AD29" s="558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>
      <c r="A30" s="394" t="s">
        <v>112</v>
      </c>
      <c r="B30" s="240">
        <v>6622</v>
      </c>
      <c r="C30" s="240">
        <v>4</v>
      </c>
      <c r="D30" s="240">
        <v>5</v>
      </c>
      <c r="E30" s="766">
        <v>103</v>
      </c>
      <c r="F30" s="242"/>
      <c r="G30" s="243"/>
      <c r="H30" s="244"/>
      <c r="I30" s="245"/>
      <c r="J30" s="246"/>
      <c r="K30" s="247"/>
      <c r="L30" s="248"/>
      <c r="M30" s="249"/>
      <c r="N30" s="246"/>
      <c r="O30" s="250"/>
      <c r="P30" s="251"/>
      <c r="Q30" s="243"/>
      <c r="R30" s="252"/>
      <c r="S30" s="273">
        <f t="shared" si="10"/>
        <v>0</v>
      </c>
      <c r="T30" s="260">
        <f t="shared" si="11"/>
        <v>0</v>
      </c>
      <c r="U30" s="274">
        <f t="shared" si="12"/>
        <v>0</v>
      </c>
      <c r="V30" s="778">
        <f t="shared" si="13"/>
        <v>0</v>
      </c>
      <c r="W30" s="557"/>
      <c r="X30" s="558"/>
      <c r="Y30" s="557"/>
      <c r="Z30" s="558"/>
      <c r="AA30" s="557"/>
      <c r="AB30" s="558">
        <v>1</v>
      </c>
      <c r="AC30" s="557">
        <v>2</v>
      </c>
      <c r="AD30" s="558">
        <v>1</v>
      </c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>
      <c r="A31" s="394" t="s">
        <v>113</v>
      </c>
      <c r="B31" s="240">
        <v>6598</v>
      </c>
      <c r="C31" s="240">
        <v>10</v>
      </c>
      <c r="D31" s="240">
        <v>0.52</v>
      </c>
      <c r="E31" s="773">
        <v>45</v>
      </c>
      <c r="F31" s="242"/>
      <c r="G31" s="243"/>
      <c r="H31" s="244"/>
      <c r="I31" s="245"/>
      <c r="J31" s="246"/>
      <c r="K31" s="247"/>
      <c r="L31" s="248"/>
      <c r="M31" s="249"/>
      <c r="N31" s="246"/>
      <c r="O31" s="250"/>
      <c r="P31" s="251"/>
      <c r="Q31" s="243"/>
      <c r="R31" s="252"/>
      <c r="S31" s="273">
        <f t="shared" si="10"/>
        <v>0</v>
      </c>
      <c r="T31" s="260">
        <f t="shared" si="11"/>
        <v>0</v>
      </c>
      <c r="U31" s="274">
        <f t="shared" si="12"/>
        <v>0</v>
      </c>
      <c r="V31" s="778">
        <f t="shared" si="13"/>
        <v>0</v>
      </c>
      <c r="W31" s="557">
        <v>10</v>
      </c>
      <c r="X31" s="558"/>
      <c r="Y31" s="557"/>
      <c r="Z31" s="558"/>
      <c r="AA31" s="557"/>
      <c r="AB31" s="558"/>
      <c r="AC31" s="557"/>
      <c r="AD31" s="558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>
      <c r="A32" s="394" t="s">
        <v>116</v>
      </c>
      <c r="B32" s="240">
        <v>6619</v>
      </c>
      <c r="C32" s="240">
        <v>6</v>
      </c>
      <c r="D32" s="240">
        <v>3.99</v>
      </c>
      <c r="E32" s="766">
        <v>92</v>
      </c>
      <c r="F32" s="242"/>
      <c r="G32" s="243"/>
      <c r="H32" s="244"/>
      <c r="I32" s="245"/>
      <c r="J32" s="246"/>
      <c r="K32" s="247"/>
      <c r="L32" s="248"/>
      <c r="M32" s="249"/>
      <c r="N32" s="246"/>
      <c r="O32" s="250"/>
      <c r="P32" s="251"/>
      <c r="Q32" s="243"/>
      <c r="R32" s="252"/>
      <c r="S32" s="273">
        <f t="shared" si="10"/>
        <v>0</v>
      </c>
      <c r="T32" s="260">
        <f t="shared" si="11"/>
        <v>0</v>
      </c>
      <c r="U32" s="274">
        <f t="shared" si="12"/>
        <v>0</v>
      </c>
      <c r="V32" s="778">
        <f t="shared" si="13"/>
        <v>0</v>
      </c>
      <c r="W32" s="557"/>
      <c r="X32" s="558">
        <v>2</v>
      </c>
      <c r="Y32" s="557">
        <v>4</v>
      </c>
      <c r="Z32" s="558"/>
      <c r="AA32" s="557"/>
      <c r="AB32" s="558"/>
      <c r="AC32" s="557"/>
      <c r="AD32" s="558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1:41">
      <c r="A33" s="394" t="s">
        <v>117</v>
      </c>
      <c r="B33" s="240">
        <v>6601</v>
      </c>
      <c r="C33" s="240">
        <v>12</v>
      </c>
      <c r="D33" s="240">
        <v>3.3</v>
      </c>
      <c r="E33" s="766">
        <v>96</v>
      </c>
      <c r="F33" s="242"/>
      <c r="G33" s="243"/>
      <c r="H33" s="244"/>
      <c r="I33" s="245"/>
      <c r="J33" s="246"/>
      <c r="K33" s="247"/>
      <c r="L33" s="248"/>
      <c r="M33" s="249"/>
      <c r="N33" s="246"/>
      <c r="O33" s="250"/>
      <c r="P33" s="251"/>
      <c r="Q33" s="243"/>
      <c r="R33" s="252"/>
      <c r="S33" s="273">
        <f t="shared" si="10"/>
        <v>0</v>
      </c>
      <c r="T33" s="260">
        <f t="shared" si="11"/>
        <v>0</v>
      </c>
      <c r="U33" s="274">
        <f t="shared" si="12"/>
        <v>0</v>
      </c>
      <c r="V33" s="778">
        <f t="shared" si="13"/>
        <v>0</v>
      </c>
      <c r="W33" s="557">
        <v>6</v>
      </c>
      <c r="X33" s="558">
        <v>6</v>
      </c>
      <c r="Y33" s="557"/>
      <c r="Z33" s="558"/>
      <c r="AA33" s="557"/>
      <c r="AB33" s="558"/>
      <c r="AC33" s="557"/>
      <c r="AD33" s="558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1:41">
      <c r="A34" s="569" t="s">
        <v>118</v>
      </c>
      <c r="B34" s="240">
        <v>6983</v>
      </c>
      <c r="C34" s="240">
        <v>4</v>
      </c>
      <c r="D34" s="240">
        <v>6.5</v>
      </c>
      <c r="E34" s="766">
        <v>129</v>
      </c>
      <c r="F34" s="242"/>
      <c r="G34" s="243"/>
      <c r="H34" s="244"/>
      <c r="I34" s="245"/>
      <c r="J34" s="246"/>
      <c r="K34" s="247"/>
      <c r="L34" s="248"/>
      <c r="M34" s="249"/>
      <c r="N34" s="246"/>
      <c r="O34" s="250"/>
      <c r="P34" s="251"/>
      <c r="Q34" s="243"/>
      <c r="R34" s="252"/>
      <c r="S34" s="273">
        <f t="shared" si="10"/>
        <v>0</v>
      </c>
      <c r="T34" s="260">
        <f t="shared" si="11"/>
        <v>0</v>
      </c>
      <c r="U34" s="274">
        <f t="shared" si="12"/>
        <v>0</v>
      </c>
      <c r="V34" s="778">
        <f t="shared" si="13"/>
        <v>0</v>
      </c>
      <c r="W34" s="557"/>
      <c r="X34" s="558"/>
      <c r="Y34" s="557"/>
      <c r="Z34" s="558"/>
      <c r="AA34" s="557">
        <v>3</v>
      </c>
      <c r="AB34" s="558">
        <v>1</v>
      </c>
      <c r="AC34" s="557"/>
      <c r="AD34" s="558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1:41">
      <c r="A35" s="394" t="s">
        <v>119</v>
      </c>
      <c r="B35" s="240">
        <v>6647</v>
      </c>
      <c r="C35" s="240">
        <v>7</v>
      </c>
      <c r="D35" s="240">
        <v>5.0999999999999996</v>
      </c>
      <c r="E35" s="766">
        <v>115</v>
      </c>
      <c r="F35" s="242"/>
      <c r="G35" s="243"/>
      <c r="H35" s="244"/>
      <c r="I35" s="245"/>
      <c r="J35" s="246"/>
      <c r="K35" s="247"/>
      <c r="L35" s="248"/>
      <c r="M35" s="249"/>
      <c r="N35" s="246"/>
      <c r="O35" s="250"/>
      <c r="P35" s="251"/>
      <c r="Q35" s="243"/>
      <c r="R35" s="252"/>
      <c r="S35" s="273">
        <f t="shared" si="10"/>
        <v>0</v>
      </c>
      <c r="T35" s="260">
        <f t="shared" si="11"/>
        <v>0</v>
      </c>
      <c r="U35" s="274">
        <f t="shared" si="12"/>
        <v>0</v>
      </c>
      <c r="V35" s="778">
        <f t="shared" si="13"/>
        <v>0</v>
      </c>
      <c r="W35" s="557"/>
      <c r="X35" s="558"/>
      <c r="Y35" s="557"/>
      <c r="Z35" s="558">
        <v>2</v>
      </c>
      <c r="AA35" s="557">
        <v>4</v>
      </c>
      <c r="AB35" s="558">
        <v>1</v>
      </c>
      <c r="AC35" s="557"/>
      <c r="AD35" s="558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1:41">
      <c r="A36" s="394" t="s">
        <v>120</v>
      </c>
      <c r="B36" s="240">
        <v>6633</v>
      </c>
      <c r="C36" s="240">
        <v>8</v>
      </c>
      <c r="D36" s="240">
        <v>4.3</v>
      </c>
      <c r="E36" s="766">
        <v>104</v>
      </c>
      <c r="F36" s="242"/>
      <c r="G36" s="243"/>
      <c r="H36" s="244"/>
      <c r="I36" s="245"/>
      <c r="J36" s="246"/>
      <c r="K36" s="247"/>
      <c r="L36" s="248"/>
      <c r="M36" s="249"/>
      <c r="N36" s="246"/>
      <c r="O36" s="250"/>
      <c r="P36" s="251"/>
      <c r="Q36" s="243"/>
      <c r="R36" s="252"/>
      <c r="S36" s="273">
        <f t="shared" si="10"/>
        <v>0</v>
      </c>
      <c r="T36" s="260">
        <f t="shared" si="11"/>
        <v>0</v>
      </c>
      <c r="U36" s="274">
        <f t="shared" si="12"/>
        <v>0</v>
      </c>
      <c r="V36" s="778">
        <f t="shared" si="13"/>
        <v>0</v>
      </c>
      <c r="W36" s="557"/>
      <c r="X36" s="558">
        <v>1</v>
      </c>
      <c r="Y36" s="557"/>
      <c r="Z36" s="558">
        <v>2</v>
      </c>
      <c r="AA36" s="557">
        <v>5</v>
      </c>
      <c r="AB36" s="558"/>
      <c r="AC36" s="557"/>
      <c r="AD36" s="558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1:41">
      <c r="A37" s="394" t="s">
        <v>121</v>
      </c>
      <c r="B37" s="240">
        <v>6695</v>
      </c>
      <c r="C37" s="240">
        <v>9</v>
      </c>
      <c r="D37" s="240">
        <v>3.5</v>
      </c>
      <c r="E37" s="766">
        <v>89</v>
      </c>
      <c r="F37" s="242"/>
      <c r="G37" s="243"/>
      <c r="H37" s="244"/>
      <c r="I37" s="245"/>
      <c r="J37" s="246"/>
      <c r="K37" s="247"/>
      <c r="L37" s="248"/>
      <c r="M37" s="249"/>
      <c r="N37" s="246"/>
      <c r="O37" s="250"/>
      <c r="P37" s="251"/>
      <c r="Q37" s="243"/>
      <c r="R37" s="252"/>
      <c r="S37" s="273">
        <f t="shared" si="10"/>
        <v>0</v>
      </c>
      <c r="T37" s="260">
        <f t="shared" si="11"/>
        <v>0</v>
      </c>
      <c r="U37" s="274">
        <f t="shared" si="12"/>
        <v>0</v>
      </c>
      <c r="V37" s="778">
        <f t="shared" si="13"/>
        <v>0</v>
      </c>
      <c r="W37" s="557"/>
      <c r="X37" s="558">
        <v>1</v>
      </c>
      <c r="Y37" s="557">
        <v>4</v>
      </c>
      <c r="Z37" s="558">
        <v>4</v>
      </c>
      <c r="AA37" s="557"/>
      <c r="AB37" s="558"/>
      <c r="AC37" s="557"/>
      <c r="AD37" s="558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1:41">
      <c r="A38" s="394" t="s">
        <v>122</v>
      </c>
      <c r="B38" s="240">
        <v>6596</v>
      </c>
      <c r="C38" s="240">
        <v>12</v>
      </c>
      <c r="D38" s="258">
        <v>3.8</v>
      </c>
      <c r="E38" s="766">
        <v>105</v>
      </c>
      <c r="F38" s="242"/>
      <c r="G38" s="243"/>
      <c r="H38" s="244"/>
      <c r="I38" s="245"/>
      <c r="J38" s="246"/>
      <c r="K38" s="247"/>
      <c r="L38" s="248"/>
      <c r="M38" s="249"/>
      <c r="N38" s="246"/>
      <c r="O38" s="250"/>
      <c r="P38" s="251"/>
      <c r="Q38" s="243"/>
      <c r="R38" s="252"/>
      <c r="S38" s="273">
        <f t="shared" si="10"/>
        <v>0</v>
      </c>
      <c r="T38" s="260">
        <f t="shared" si="11"/>
        <v>0</v>
      </c>
      <c r="U38" s="274">
        <f t="shared" si="12"/>
        <v>0</v>
      </c>
      <c r="V38" s="778">
        <f t="shared" si="13"/>
        <v>0</v>
      </c>
      <c r="W38" s="557"/>
      <c r="X38" s="558">
        <v>6</v>
      </c>
      <c r="Y38" s="557">
        <v>6</v>
      </c>
      <c r="Z38" s="558"/>
      <c r="AA38" s="557"/>
      <c r="AB38" s="558"/>
      <c r="AC38" s="557"/>
      <c r="AD38" s="558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1:41">
      <c r="A39" s="394" t="s">
        <v>123</v>
      </c>
      <c r="B39" s="260">
        <v>7074</v>
      </c>
      <c r="C39" s="260">
        <v>7</v>
      </c>
      <c r="D39" s="260">
        <v>7.8</v>
      </c>
      <c r="E39" s="771">
        <v>154</v>
      </c>
      <c r="F39" s="242"/>
      <c r="G39" s="243"/>
      <c r="H39" s="244"/>
      <c r="I39" s="245"/>
      <c r="J39" s="246"/>
      <c r="K39" s="247"/>
      <c r="L39" s="248"/>
      <c r="M39" s="249"/>
      <c r="N39" s="246"/>
      <c r="O39" s="250"/>
      <c r="P39" s="251"/>
      <c r="Q39" s="243"/>
      <c r="R39" s="252"/>
      <c r="S39" s="273">
        <f t="shared" si="10"/>
        <v>0</v>
      </c>
      <c r="T39" s="260">
        <f t="shared" si="11"/>
        <v>0</v>
      </c>
      <c r="U39" s="274">
        <f t="shared" si="12"/>
        <v>0</v>
      </c>
      <c r="V39" s="778">
        <f t="shared" si="13"/>
        <v>0</v>
      </c>
      <c r="W39" s="566"/>
      <c r="X39" s="570"/>
      <c r="Y39" s="566">
        <v>1</v>
      </c>
      <c r="Z39" s="570">
        <v>2</v>
      </c>
      <c r="AA39" s="566">
        <v>2</v>
      </c>
      <c r="AB39" s="570">
        <v>2</v>
      </c>
      <c r="AC39" s="566"/>
      <c r="AD39" s="570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1:41">
      <c r="A40" s="564" t="s">
        <v>198</v>
      </c>
      <c r="B40" s="501">
        <v>100013</v>
      </c>
      <c r="C40" s="501">
        <v>58</v>
      </c>
      <c r="D40" s="501">
        <v>39</v>
      </c>
      <c r="E40" s="774">
        <v>874</v>
      </c>
      <c r="F40" s="242"/>
      <c r="G40" s="243"/>
      <c r="H40" s="244"/>
      <c r="I40" s="245"/>
      <c r="J40" s="246"/>
      <c r="K40" s="247"/>
      <c r="L40" s="248"/>
      <c r="M40" s="249"/>
      <c r="N40" s="246"/>
      <c r="O40" s="250"/>
      <c r="P40" s="251"/>
      <c r="Q40" s="243"/>
      <c r="R40" s="252"/>
      <c r="S40" s="273">
        <f t="shared" si="10"/>
        <v>0</v>
      </c>
      <c r="T40" s="260">
        <f t="shared" si="11"/>
        <v>0</v>
      </c>
      <c r="U40" s="274">
        <f t="shared" si="12"/>
        <v>0</v>
      </c>
      <c r="V40" s="778">
        <f t="shared" si="13"/>
        <v>0</v>
      </c>
      <c r="W40" s="557">
        <f t="shared" ref="W40:AD40" si="14">W29+W34+W39+W32+W33+W35+W36+W31</f>
        <v>16</v>
      </c>
      <c r="X40" s="558">
        <f t="shared" si="14"/>
        <v>9</v>
      </c>
      <c r="Y40" s="557">
        <f t="shared" si="14"/>
        <v>5</v>
      </c>
      <c r="Z40" s="558">
        <f t="shared" si="14"/>
        <v>6</v>
      </c>
      <c r="AA40" s="557">
        <f t="shared" si="14"/>
        <v>14</v>
      </c>
      <c r="AB40" s="558">
        <f t="shared" si="14"/>
        <v>8</v>
      </c>
      <c r="AC40" s="557">
        <f t="shared" si="14"/>
        <v>0</v>
      </c>
      <c r="AD40" s="558">
        <f t="shared" si="14"/>
        <v>0</v>
      </c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1:41">
      <c r="A41" s="564" t="s">
        <v>199</v>
      </c>
      <c r="B41" s="482">
        <v>100014</v>
      </c>
      <c r="C41" s="482">
        <v>83</v>
      </c>
      <c r="D41" s="482">
        <f>SUM(D29:D39)</f>
        <v>50.79999999999999</v>
      </c>
      <c r="E41" s="768">
        <v>1171</v>
      </c>
      <c r="F41" s="242"/>
      <c r="G41" s="243"/>
      <c r="H41" s="244"/>
      <c r="I41" s="245"/>
      <c r="J41" s="246"/>
      <c r="K41" s="247"/>
      <c r="L41" s="248"/>
      <c r="M41" s="249"/>
      <c r="N41" s="246"/>
      <c r="O41" s="250"/>
      <c r="P41" s="251"/>
      <c r="Q41" s="243"/>
      <c r="R41" s="252"/>
      <c r="S41" s="273">
        <f t="shared" si="10"/>
        <v>0</v>
      </c>
      <c r="T41" s="260">
        <f t="shared" si="11"/>
        <v>0</v>
      </c>
      <c r="U41" s="274">
        <f t="shared" si="12"/>
        <v>0</v>
      </c>
      <c r="V41" s="778">
        <f t="shared" si="13"/>
        <v>0</v>
      </c>
      <c r="W41" s="557">
        <f t="shared" ref="W41:AD41" si="15">SUM(W29:W39)</f>
        <v>16</v>
      </c>
      <c r="X41" s="558">
        <f t="shared" si="15"/>
        <v>16</v>
      </c>
      <c r="Y41" s="557">
        <f t="shared" si="15"/>
        <v>15</v>
      </c>
      <c r="Z41" s="558">
        <f t="shared" si="15"/>
        <v>10</v>
      </c>
      <c r="AA41" s="557">
        <f t="shared" si="15"/>
        <v>14</v>
      </c>
      <c r="AB41" s="558">
        <f t="shared" si="15"/>
        <v>9</v>
      </c>
      <c r="AC41" s="557">
        <f t="shared" si="15"/>
        <v>2</v>
      </c>
      <c r="AD41" s="558">
        <f t="shared" si="15"/>
        <v>1</v>
      </c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1:41" ht="15.6">
      <c r="A42" s="496" t="s">
        <v>139</v>
      </c>
      <c r="B42" s="433"/>
      <c r="C42" s="433"/>
      <c r="D42" s="434"/>
      <c r="E42" s="769"/>
      <c r="F42" s="435"/>
      <c r="G42" s="435"/>
      <c r="H42" s="435"/>
      <c r="I42" s="435"/>
      <c r="J42" s="435"/>
      <c r="K42" s="435"/>
      <c r="L42" s="435"/>
      <c r="M42" s="436"/>
      <c r="N42" s="435"/>
      <c r="O42" s="435"/>
      <c r="P42" s="435"/>
      <c r="Q42" s="435"/>
      <c r="R42" s="435"/>
      <c r="S42" s="437"/>
      <c r="T42" s="439"/>
      <c r="U42" s="439"/>
      <c r="V42" s="757"/>
      <c r="W42" s="439"/>
      <c r="X42" s="439"/>
      <c r="Y42" s="439"/>
      <c r="Z42" s="439"/>
      <c r="AA42" s="439"/>
      <c r="AB42" s="439"/>
      <c r="AC42" s="439"/>
      <c r="AD42" s="43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1:41" s="572" customFormat="1" ht="15.6">
      <c r="A43" s="571" t="s">
        <v>140</v>
      </c>
      <c r="B43" s="240">
        <v>6591</v>
      </c>
      <c r="C43" s="240">
        <v>10</v>
      </c>
      <c r="D43" s="258">
        <v>1</v>
      </c>
      <c r="E43" s="766">
        <v>49</v>
      </c>
      <c r="F43" s="242"/>
      <c r="G43" s="243"/>
      <c r="H43" s="244"/>
      <c r="I43" s="245"/>
      <c r="J43" s="246"/>
      <c r="K43" s="247"/>
      <c r="L43" s="248"/>
      <c r="M43" s="249"/>
      <c r="N43" s="246"/>
      <c r="O43" s="250"/>
      <c r="P43" s="251"/>
      <c r="Q43" s="243"/>
      <c r="R43" s="252"/>
      <c r="S43" s="273">
        <f>SUM(F43:R43)</f>
        <v>0</v>
      </c>
      <c r="T43" s="260">
        <f>S43*C43</f>
        <v>0</v>
      </c>
      <c r="U43" s="274">
        <f>S43*D43</f>
        <v>0</v>
      </c>
      <c r="V43" s="778">
        <f>S43*E43</f>
        <v>0</v>
      </c>
      <c r="W43" s="557">
        <v>2</v>
      </c>
      <c r="X43" s="558">
        <v>8</v>
      </c>
      <c r="Y43" s="557"/>
      <c r="Z43" s="558"/>
      <c r="AA43" s="557"/>
      <c r="AB43" s="558"/>
      <c r="AC43" s="557"/>
      <c r="AD43" s="558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</row>
    <row r="44" spans="1:41" s="572" customFormat="1" ht="15.6">
      <c r="A44" s="573" t="s">
        <v>141</v>
      </c>
      <c r="B44" s="574">
        <v>6576</v>
      </c>
      <c r="C44" s="574">
        <v>5</v>
      </c>
      <c r="D44" s="575">
        <v>3.7</v>
      </c>
      <c r="E44" s="775">
        <v>83</v>
      </c>
      <c r="F44" s="576"/>
      <c r="G44" s="577"/>
      <c r="H44" s="578"/>
      <c r="I44" s="579"/>
      <c r="J44" s="580"/>
      <c r="K44" s="581"/>
      <c r="L44" s="582"/>
      <c r="M44" s="583"/>
      <c r="N44" s="580"/>
      <c r="O44" s="584"/>
      <c r="P44" s="585"/>
      <c r="Q44" s="577"/>
      <c r="R44" s="586"/>
      <c r="S44" s="587">
        <f>SUM(F44:R44)</f>
        <v>0</v>
      </c>
      <c r="T44" s="588">
        <f>S44*C44</f>
        <v>0</v>
      </c>
      <c r="U44" s="589">
        <f>S44*D44</f>
        <v>0</v>
      </c>
      <c r="V44" s="779">
        <f>S44*E44</f>
        <v>0</v>
      </c>
      <c r="W44" s="590">
        <v>4</v>
      </c>
      <c r="X44" s="591">
        <v>1</v>
      </c>
      <c r="Y44" s="590"/>
      <c r="Z44" s="591"/>
      <c r="AA44" s="590"/>
      <c r="AB44" s="591"/>
      <c r="AC44" s="590"/>
      <c r="AD44" s="591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</row>
    <row r="45" spans="1:41" ht="14.4">
      <c r="A45" s="540"/>
      <c r="B45" s="377"/>
      <c r="C45" s="377">
        <f>C44+C43+C41+C27+C17+C11</f>
        <v>278</v>
      </c>
      <c r="D45" s="699" t="s">
        <v>143</v>
      </c>
      <c r="E45" s="699"/>
      <c r="F45" s="592">
        <f t="shared" ref="F45:R45" si="16">SUMPRODUCT(F5:F44,$C$5:$C$44)</f>
        <v>0</v>
      </c>
      <c r="G45" s="379">
        <f t="shared" si="16"/>
        <v>0</v>
      </c>
      <c r="H45" s="380">
        <f t="shared" si="16"/>
        <v>0</v>
      </c>
      <c r="I45" s="381">
        <f t="shared" si="16"/>
        <v>0</v>
      </c>
      <c r="J45" s="382">
        <f t="shared" si="16"/>
        <v>0</v>
      </c>
      <c r="K45" s="383">
        <f t="shared" si="16"/>
        <v>0</v>
      </c>
      <c r="L45" s="593">
        <f t="shared" si="16"/>
        <v>0</v>
      </c>
      <c r="M45" s="594">
        <f t="shared" si="16"/>
        <v>0</v>
      </c>
      <c r="N45" s="382">
        <f t="shared" si="16"/>
        <v>0</v>
      </c>
      <c r="O45" s="386">
        <f t="shared" si="16"/>
        <v>0</v>
      </c>
      <c r="P45" s="387">
        <f t="shared" si="16"/>
        <v>0</v>
      </c>
      <c r="Q45" s="388">
        <f t="shared" si="16"/>
        <v>0</v>
      </c>
      <c r="R45" s="389">
        <f t="shared" si="16"/>
        <v>0</v>
      </c>
      <c r="S45" s="390">
        <f>SUM(S5:S44)</f>
        <v>0</v>
      </c>
      <c r="T45" s="390">
        <f>SUM(T5:T44)</f>
        <v>0</v>
      </c>
      <c r="U45" s="390">
        <f>SUM(U5:U44)</f>
        <v>0</v>
      </c>
      <c r="V45" s="780">
        <f>SUM(V5:V44)</f>
        <v>0</v>
      </c>
      <c r="W45" s="393">
        <f t="shared" ref="W45:AD45" si="17">SUMPRODUCT($S$5:$S$44,W5:W44)</f>
        <v>0</v>
      </c>
      <c r="X45" s="393">
        <f t="shared" si="17"/>
        <v>0</v>
      </c>
      <c r="Y45" s="393">
        <f t="shared" si="17"/>
        <v>0</v>
      </c>
      <c r="Z45" s="393">
        <f t="shared" si="17"/>
        <v>0</v>
      </c>
      <c r="AA45" s="393">
        <f t="shared" si="17"/>
        <v>0</v>
      </c>
      <c r="AB45" s="393">
        <f t="shared" si="17"/>
        <v>0</v>
      </c>
      <c r="AC45" s="393">
        <f t="shared" si="17"/>
        <v>0</v>
      </c>
      <c r="AD45" s="393">
        <f t="shared" si="17"/>
        <v>0</v>
      </c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1:41">
      <c r="A46" s="540"/>
      <c r="B46" s="19"/>
      <c r="C46" s="19"/>
      <c r="D46" s="19"/>
      <c r="E46" s="752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752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1:41">
      <c r="A47" s="540"/>
      <c r="B47" s="19"/>
      <c r="C47" s="19"/>
      <c r="D47" s="19"/>
      <c r="E47" s="752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752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1:41">
      <c r="A48" s="540"/>
      <c r="B48" s="19"/>
      <c r="C48" s="19"/>
      <c r="D48" s="19"/>
      <c r="E48" s="752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752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1:41">
      <c r="A49" s="540"/>
      <c r="B49" s="19"/>
      <c r="C49" s="19"/>
      <c r="D49" s="19"/>
      <c r="E49" s="752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752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1:41">
      <c r="A50" s="540"/>
      <c r="B50" s="19"/>
      <c r="C50" s="19"/>
      <c r="D50" s="19"/>
      <c r="E50" s="752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752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1:41">
      <c r="A51" s="540"/>
      <c r="B51" s="19"/>
      <c r="C51" s="19"/>
      <c r="D51" s="19"/>
      <c r="E51" s="752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752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1:41">
      <c r="A52" s="540"/>
      <c r="B52" s="19"/>
      <c r="C52" s="19"/>
      <c r="D52" s="19"/>
      <c r="E52" s="752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752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1:41">
      <c r="A53" s="540"/>
      <c r="B53" s="19"/>
      <c r="C53" s="19"/>
      <c r="D53" s="19"/>
      <c r="E53" s="752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752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1:41">
      <c r="A54" s="540"/>
      <c r="B54" s="19"/>
      <c r="C54" s="19"/>
      <c r="D54" s="19"/>
      <c r="E54" s="752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752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1:41">
      <c r="A55" s="540"/>
      <c r="B55" s="19"/>
      <c r="C55" s="19"/>
      <c r="D55" s="19"/>
      <c r="E55" s="752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752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1:41">
      <c r="A56" s="540"/>
      <c r="B56" s="19"/>
      <c r="C56" s="19"/>
      <c r="D56" s="19"/>
      <c r="E56" s="752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752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1:41">
      <c r="A57" s="540"/>
      <c r="B57" s="19"/>
      <c r="C57" s="19"/>
      <c r="D57" s="19"/>
      <c r="E57" s="752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752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1:41">
      <c r="A58" s="540"/>
      <c r="B58" s="19"/>
      <c r="C58" s="19"/>
      <c r="D58" s="19"/>
      <c r="E58" s="752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752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1:41">
      <c r="A59" s="540"/>
      <c r="B59" s="19"/>
      <c r="C59" s="19"/>
      <c r="D59" s="19"/>
      <c r="E59" s="752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752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1:41">
      <c r="A60" s="540"/>
      <c r="B60" s="19"/>
      <c r="C60" s="19"/>
      <c r="D60" s="19"/>
      <c r="E60" s="752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752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1:41">
      <c r="A61" s="540"/>
      <c r="B61" s="19"/>
      <c r="C61" s="19"/>
      <c r="D61" s="19"/>
      <c r="E61" s="752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752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1:41">
      <c r="A62" s="540"/>
      <c r="B62" s="19"/>
      <c r="C62" s="19"/>
      <c r="D62" s="19"/>
      <c r="E62" s="752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752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1:41">
      <c r="A63" s="540"/>
      <c r="B63" s="19"/>
      <c r="C63" s="19"/>
      <c r="D63" s="19"/>
      <c r="E63" s="752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752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1:41">
      <c r="A64" s="540"/>
      <c r="B64" s="19"/>
      <c r="C64" s="19"/>
      <c r="D64" s="19"/>
      <c r="E64" s="752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752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1:41">
      <c r="A65" s="540"/>
      <c r="B65" s="19"/>
      <c r="C65" s="19"/>
      <c r="D65" s="19"/>
      <c r="E65" s="752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752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1:41">
      <c r="A66" s="540"/>
      <c r="B66" s="19"/>
      <c r="C66" s="19"/>
      <c r="D66" s="19"/>
      <c r="E66" s="752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752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1:41">
      <c r="A67" s="540"/>
      <c r="B67" s="19"/>
      <c r="C67" s="19"/>
      <c r="D67" s="19"/>
      <c r="E67" s="752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752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1:41">
      <c r="A68" s="540"/>
      <c r="B68" s="19"/>
      <c r="C68" s="19"/>
      <c r="D68" s="19"/>
      <c r="E68" s="752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752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1:41">
      <c r="A69" s="540"/>
      <c r="B69" s="19"/>
      <c r="C69" s="19"/>
      <c r="D69" s="19"/>
      <c r="E69" s="752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752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1:41">
      <c r="A70" s="540"/>
      <c r="B70" s="19"/>
      <c r="C70" s="19"/>
      <c r="D70" s="19"/>
      <c r="E70" s="752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752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1:41">
      <c r="A71" s="540"/>
      <c r="B71" s="19"/>
      <c r="C71" s="19"/>
      <c r="D71" s="19"/>
      <c r="E71" s="752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752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1:41">
      <c r="A72" s="540"/>
      <c r="B72" s="19"/>
      <c r="C72" s="19"/>
      <c r="D72" s="19"/>
      <c r="E72" s="752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752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1:41">
      <c r="A73" s="540"/>
      <c r="B73" s="19"/>
      <c r="C73" s="19"/>
      <c r="D73" s="19"/>
      <c r="E73" s="752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752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1:41">
      <c r="A74" s="540"/>
      <c r="B74" s="19"/>
      <c r="C74" s="19"/>
      <c r="D74" s="19"/>
      <c r="E74" s="752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752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1:41">
      <c r="A75" s="540"/>
      <c r="B75" s="19"/>
      <c r="C75" s="19"/>
      <c r="D75" s="19"/>
      <c r="E75" s="752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752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1:41">
      <c r="A76" s="540"/>
      <c r="B76" s="19"/>
      <c r="C76" s="19"/>
      <c r="D76" s="19"/>
      <c r="E76" s="752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752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1:41">
      <c r="A77" s="540"/>
      <c r="B77" s="19"/>
      <c r="C77" s="19"/>
      <c r="D77" s="19"/>
      <c r="E77" s="752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752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  <row r="78" spans="1:41">
      <c r="A78" s="540"/>
      <c r="B78" s="19"/>
      <c r="C78" s="19"/>
      <c r="D78" s="19"/>
      <c r="E78" s="752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752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</row>
    <row r="79" spans="1:41">
      <c r="A79" s="540"/>
      <c r="B79" s="19"/>
      <c r="C79" s="19"/>
      <c r="D79" s="19"/>
      <c r="E79" s="752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752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</row>
    <row r="80" spans="1:41">
      <c r="A80" s="540"/>
      <c r="B80" s="19"/>
      <c r="C80" s="19"/>
      <c r="D80" s="19"/>
      <c r="E80" s="752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752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</row>
    <row r="81" spans="1:41">
      <c r="A81" s="540"/>
      <c r="B81" s="19"/>
      <c r="C81" s="19"/>
      <c r="D81" s="19"/>
      <c r="E81" s="752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752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</row>
    <row r="82" spans="1:41">
      <c r="A82" s="540"/>
      <c r="B82" s="19"/>
      <c r="C82" s="19"/>
      <c r="D82" s="19"/>
      <c r="E82" s="752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752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</row>
    <row r="83" spans="1:41">
      <c r="A83" s="540"/>
      <c r="B83" s="19"/>
      <c r="C83" s="19"/>
      <c r="D83" s="19"/>
      <c r="E83" s="752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752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</row>
    <row r="84" spans="1:41">
      <c r="A84" s="540"/>
      <c r="B84" s="19"/>
      <c r="C84" s="19"/>
      <c r="D84" s="19"/>
      <c r="E84" s="752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752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</row>
    <row r="85" spans="1:41">
      <c r="A85" s="540"/>
      <c r="B85" s="19"/>
      <c r="C85" s="19"/>
      <c r="D85" s="19"/>
      <c r="E85" s="752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752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</row>
    <row r="86" spans="1:41">
      <c r="A86" s="540"/>
      <c r="B86" s="19"/>
      <c r="C86" s="19"/>
      <c r="D86" s="19"/>
      <c r="E86" s="752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752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</row>
    <row r="87" spans="1:41">
      <c r="A87" s="540"/>
      <c r="B87" s="19"/>
      <c r="C87" s="19"/>
      <c r="D87" s="19"/>
      <c r="E87" s="752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752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</row>
    <row r="88" spans="1:41">
      <c r="A88" s="540"/>
      <c r="B88" s="19"/>
      <c r="C88" s="19"/>
      <c r="D88" s="19"/>
      <c r="E88" s="752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752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</row>
    <row r="89" spans="1:41">
      <c r="A89" s="540"/>
      <c r="B89" s="19"/>
      <c r="C89" s="19"/>
      <c r="D89" s="19"/>
      <c r="E89" s="752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752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</row>
    <row r="90" spans="1:41">
      <c r="A90" s="540"/>
      <c r="B90" s="19"/>
      <c r="C90" s="19"/>
      <c r="D90" s="19"/>
      <c r="E90" s="752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752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</row>
    <row r="91" spans="1:41">
      <c r="A91" s="540"/>
      <c r="B91" s="19"/>
      <c r="C91" s="19"/>
      <c r="D91" s="19"/>
      <c r="E91" s="752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752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</row>
    <row r="92" spans="1:41">
      <c r="A92" s="540"/>
      <c r="B92" s="19"/>
      <c r="C92" s="19"/>
      <c r="D92" s="19"/>
      <c r="E92" s="752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752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</row>
    <row r="93" spans="1:41">
      <c r="A93" s="540"/>
      <c r="B93" s="19"/>
      <c r="C93" s="19"/>
      <c r="D93" s="19"/>
      <c r="E93" s="752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752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</row>
    <row r="94" spans="1:41">
      <c r="A94" s="540"/>
      <c r="B94" s="19"/>
      <c r="C94" s="19"/>
      <c r="D94" s="19"/>
      <c r="E94" s="752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752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</row>
    <row r="95" spans="1:41">
      <c r="A95" s="540"/>
      <c r="B95" s="19"/>
      <c r="C95" s="19"/>
      <c r="D95" s="19"/>
      <c r="E95" s="752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752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</row>
    <row r="96" spans="1:41">
      <c r="A96" s="540"/>
      <c r="B96" s="19"/>
      <c r="C96" s="19"/>
      <c r="D96" s="19"/>
      <c r="E96" s="752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752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</row>
    <row r="97" spans="1:41">
      <c r="A97" s="540"/>
      <c r="B97" s="19"/>
      <c r="C97" s="19"/>
      <c r="D97" s="19"/>
      <c r="E97" s="752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752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</row>
    <row r="98" spans="1:41">
      <c r="A98" s="540"/>
      <c r="B98" s="19"/>
      <c r="C98" s="19"/>
      <c r="D98" s="19"/>
      <c r="E98" s="752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752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</row>
    <row r="99" spans="1:41">
      <c r="A99" s="540"/>
      <c r="B99" s="19"/>
      <c r="C99" s="19"/>
      <c r="D99" s="19"/>
      <c r="E99" s="752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752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</row>
    <row r="100" spans="1:41">
      <c r="A100" s="540"/>
      <c r="B100" s="19"/>
      <c r="C100" s="19"/>
      <c r="D100" s="19"/>
      <c r="E100" s="752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752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</row>
    <row r="101" spans="1:41">
      <c r="A101" s="540"/>
      <c r="B101" s="19"/>
      <c r="C101" s="19"/>
      <c r="D101" s="19"/>
      <c r="E101" s="752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752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</row>
    <row r="102" spans="1:41">
      <c r="A102" s="540"/>
      <c r="B102" s="19"/>
      <c r="C102" s="19"/>
      <c r="D102" s="19"/>
      <c r="E102" s="752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752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</row>
    <row r="103" spans="1:41">
      <c r="A103" s="540"/>
      <c r="B103" s="19"/>
      <c r="C103" s="19"/>
      <c r="D103" s="19"/>
      <c r="E103" s="752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752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</row>
    <row r="104" spans="1:41">
      <c r="A104" s="540"/>
      <c r="B104" s="19"/>
      <c r="C104" s="19"/>
      <c r="D104" s="19"/>
      <c r="E104" s="752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752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</row>
    <row r="105" spans="1:41">
      <c r="A105" s="540"/>
      <c r="B105" s="19"/>
      <c r="C105" s="19"/>
      <c r="D105" s="19"/>
      <c r="E105" s="752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752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</row>
    <row r="106" spans="1:41">
      <c r="A106" s="540"/>
      <c r="B106" s="19"/>
      <c r="C106" s="19"/>
      <c r="D106" s="19"/>
      <c r="E106" s="752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752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</row>
    <row r="107" spans="1:41">
      <c r="A107" s="540"/>
      <c r="B107" s="19"/>
      <c r="C107" s="19"/>
      <c r="D107" s="19"/>
      <c r="E107" s="752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752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</row>
    <row r="108" spans="1:41">
      <c r="A108" s="540"/>
      <c r="B108" s="19"/>
      <c r="C108" s="19"/>
      <c r="D108" s="19"/>
      <c r="E108" s="752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752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</row>
    <row r="109" spans="1:41">
      <c r="A109" s="540"/>
      <c r="B109" s="19"/>
      <c r="C109" s="19"/>
      <c r="D109" s="19"/>
      <c r="E109" s="752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752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</row>
    <row r="110" spans="1:41">
      <c r="A110" s="540"/>
      <c r="B110" s="19"/>
      <c r="C110" s="19"/>
      <c r="D110" s="19"/>
      <c r="E110" s="752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752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</row>
    <row r="111" spans="1:41">
      <c r="A111" s="540"/>
      <c r="B111" s="19"/>
      <c r="C111" s="19"/>
      <c r="D111" s="19"/>
      <c r="E111" s="752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752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</row>
    <row r="112" spans="1:41">
      <c r="A112" s="540"/>
      <c r="B112" s="19"/>
      <c r="C112" s="19"/>
      <c r="D112" s="19"/>
      <c r="E112" s="752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752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</row>
    <row r="113" spans="1:41">
      <c r="A113" s="540"/>
      <c r="B113" s="19"/>
      <c r="C113" s="19"/>
      <c r="D113" s="19"/>
      <c r="E113" s="752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752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</row>
    <row r="114" spans="1:41">
      <c r="A114" s="540"/>
      <c r="B114" s="19"/>
      <c r="C114" s="19"/>
      <c r="D114" s="19"/>
      <c r="E114" s="752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752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</row>
    <row r="115" spans="1:41">
      <c r="A115" s="540"/>
      <c r="B115" s="19"/>
      <c r="C115" s="19"/>
      <c r="D115" s="19"/>
      <c r="E115" s="752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752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</row>
    <row r="116" spans="1:41">
      <c r="A116" s="540"/>
      <c r="B116" s="19"/>
      <c r="C116" s="19"/>
      <c r="D116" s="19"/>
      <c r="E116" s="752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752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</row>
    <row r="117" spans="1:41">
      <c r="A117" s="540"/>
      <c r="B117" s="19"/>
      <c r="C117" s="19"/>
      <c r="D117" s="19"/>
      <c r="E117" s="752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752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</row>
    <row r="118" spans="1:41">
      <c r="A118" s="540"/>
      <c r="B118" s="19"/>
      <c r="C118" s="19"/>
      <c r="D118" s="19"/>
      <c r="E118" s="752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752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</row>
    <row r="119" spans="1:41">
      <c r="A119" s="540"/>
      <c r="B119" s="19"/>
      <c r="C119" s="19"/>
      <c r="D119" s="19"/>
      <c r="E119" s="752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752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</row>
    <row r="120" spans="1:41">
      <c r="A120" s="540"/>
      <c r="B120" s="19"/>
      <c r="C120" s="19"/>
      <c r="D120" s="19"/>
      <c r="E120" s="752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752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</row>
    <row r="121" spans="1:41">
      <c r="A121" s="540"/>
      <c r="B121" s="19"/>
      <c r="C121" s="19"/>
      <c r="D121" s="19"/>
      <c r="E121" s="752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752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</row>
    <row r="122" spans="1:41">
      <c r="A122" s="540"/>
      <c r="B122" s="19"/>
      <c r="C122" s="19"/>
      <c r="D122" s="19"/>
      <c r="E122" s="752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752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</row>
    <row r="123" spans="1:41">
      <c r="A123" s="540"/>
      <c r="B123" s="19"/>
      <c r="C123" s="19"/>
      <c r="D123" s="19"/>
      <c r="E123" s="752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752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</row>
    <row r="124" spans="1:41">
      <c r="A124" s="540"/>
      <c r="B124" s="19"/>
      <c r="C124" s="19"/>
      <c r="D124" s="19"/>
      <c r="E124" s="752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752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</row>
    <row r="125" spans="1:41">
      <c r="A125" s="540"/>
      <c r="B125" s="19"/>
      <c r="C125" s="19"/>
      <c r="D125" s="19"/>
      <c r="E125" s="752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752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</row>
    <row r="126" spans="1:41">
      <c r="A126" s="540"/>
      <c r="B126" s="19"/>
      <c r="C126" s="19"/>
      <c r="D126" s="19"/>
      <c r="E126" s="752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752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</row>
    <row r="127" spans="1:41">
      <c r="A127" s="540"/>
      <c r="B127" s="19"/>
      <c r="C127" s="19"/>
      <c r="D127" s="19"/>
      <c r="E127" s="752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752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</row>
    <row r="128" spans="1:41">
      <c r="A128" s="540"/>
      <c r="B128" s="19"/>
      <c r="C128" s="19"/>
      <c r="D128" s="19"/>
      <c r="E128" s="752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752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</row>
    <row r="129" spans="1:41">
      <c r="A129" s="540"/>
      <c r="B129" s="19"/>
      <c r="C129" s="19"/>
      <c r="D129" s="19"/>
      <c r="E129" s="752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752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</row>
    <row r="130" spans="1:41">
      <c r="A130" s="540"/>
      <c r="B130" s="19"/>
      <c r="C130" s="19"/>
      <c r="D130" s="19"/>
      <c r="E130" s="752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752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</row>
    <row r="131" spans="1:41">
      <c r="A131" s="540"/>
      <c r="B131" s="19"/>
      <c r="C131" s="19"/>
      <c r="D131" s="19"/>
      <c r="E131" s="752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752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</row>
    <row r="132" spans="1:41">
      <c r="A132" s="540"/>
      <c r="B132" s="19"/>
      <c r="C132" s="19"/>
      <c r="D132" s="19"/>
      <c r="E132" s="752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752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</row>
    <row r="133" spans="1:41">
      <c r="A133" s="540"/>
      <c r="B133" s="19"/>
      <c r="C133" s="19"/>
      <c r="D133" s="19"/>
      <c r="E133" s="752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752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</row>
    <row r="134" spans="1:41">
      <c r="A134" s="540"/>
      <c r="B134" s="19"/>
      <c r="C134" s="19"/>
      <c r="D134" s="19"/>
      <c r="E134" s="752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752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</row>
    <row r="135" spans="1:41">
      <c r="A135" s="540"/>
      <c r="B135" s="19"/>
      <c r="C135" s="19"/>
      <c r="D135" s="19"/>
      <c r="E135" s="752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752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</row>
    <row r="136" spans="1:41">
      <c r="A136" s="540"/>
      <c r="B136" s="19"/>
      <c r="C136" s="19"/>
      <c r="D136" s="19"/>
      <c r="E136" s="752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752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</row>
    <row r="137" spans="1:41">
      <c r="A137" s="540"/>
      <c r="B137" s="19"/>
      <c r="C137" s="19"/>
      <c r="D137" s="19"/>
      <c r="E137" s="752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752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</row>
    <row r="138" spans="1:41">
      <c r="A138" s="540"/>
      <c r="B138" s="19"/>
      <c r="C138" s="19"/>
      <c r="D138" s="19"/>
      <c r="E138" s="752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752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</row>
    <row r="139" spans="1:41">
      <c r="A139" s="540"/>
      <c r="B139" s="19"/>
      <c r="C139" s="19"/>
      <c r="D139" s="19"/>
      <c r="E139" s="752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752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</row>
    <row r="140" spans="1:41">
      <c r="A140" s="540"/>
      <c r="B140" s="19"/>
      <c r="C140" s="19"/>
      <c r="D140" s="19"/>
      <c r="E140" s="752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752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</row>
    <row r="141" spans="1:41">
      <c r="A141" s="540"/>
      <c r="B141" s="19"/>
      <c r="C141" s="19"/>
      <c r="D141" s="19"/>
      <c r="E141" s="752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752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</row>
    <row r="142" spans="1:41">
      <c r="A142" s="540"/>
      <c r="B142" s="19"/>
      <c r="C142" s="19"/>
      <c r="D142" s="19"/>
      <c r="E142" s="752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752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</row>
    <row r="143" spans="1:41">
      <c r="A143" s="540"/>
      <c r="B143" s="19"/>
      <c r="C143" s="19"/>
      <c r="D143" s="19"/>
      <c r="E143" s="752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752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</row>
    <row r="144" spans="1:41">
      <c r="A144" s="540"/>
      <c r="B144" s="19"/>
      <c r="C144" s="19"/>
      <c r="D144" s="19"/>
      <c r="E144" s="752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752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</row>
    <row r="145" spans="1:41">
      <c r="A145" s="540"/>
      <c r="B145" s="19"/>
      <c r="C145" s="19"/>
      <c r="D145" s="19"/>
      <c r="E145" s="752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752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</row>
    <row r="146" spans="1:41">
      <c r="A146" s="540"/>
      <c r="B146" s="19"/>
      <c r="C146" s="19"/>
      <c r="D146" s="19"/>
      <c r="E146" s="752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752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</row>
    <row r="147" spans="1:41">
      <c r="A147" s="540"/>
      <c r="B147" s="19"/>
      <c r="C147" s="19"/>
      <c r="D147" s="19"/>
      <c r="E147" s="752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752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</row>
    <row r="148" spans="1:41">
      <c r="A148" s="540"/>
      <c r="B148" s="19"/>
      <c r="C148" s="19"/>
      <c r="D148" s="19"/>
      <c r="E148" s="752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752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</row>
    <row r="149" spans="1:41">
      <c r="A149" s="540"/>
      <c r="B149" s="19"/>
      <c r="C149" s="19"/>
      <c r="D149" s="19"/>
      <c r="E149" s="752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752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</row>
    <row r="150" spans="1:41">
      <c r="A150" s="540"/>
      <c r="B150" s="19"/>
      <c r="C150" s="19"/>
      <c r="D150" s="19"/>
      <c r="E150" s="752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752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</row>
    <row r="151" spans="1:41">
      <c r="A151" s="540"/>
      <c r="B151" s="19"/>
      <c r="C151" s="19"/>
      <c r="D151" s="19"/>
      <c r="E151" s="752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752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</row>
    <row r="152" spans="1:41">
      <c r="A152" s="540"/>
      <c r="B152" s="19"/>
      <c r="C152" s="19"/>
      <c r="D152" s="19"/>
      <c r="E152" s="752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752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</row>
    <row r="153" spans="1:41">
      <c r="A153" s="540"/>
      <c r="B153" s="19"/>
      <c r="C153" s="19"/>
      <c r="D153" s="19"/>
      <c r="E153" s="752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752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</row>
    <row r="154" spans="1:41">
      <c r="A154" s="540"/>
      <c r="B154" s="19"/>
      <c r="C154" s="19"/>
      <c r="D154" s="19"/>
      <c r="E154" s="752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752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</row>
    <row r="155" spans="1:41">
      <c r="A155" s="540"/>
      <c r="B155" s="19"/>
      <c r="C155" s="19"/>
      <c r="D155" s="19"/>
      <c r="E155" s="752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752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</row>
    <row r="156" spans="1:41">
      <c r="A156" s="540"/>
      <c r="B156" s="19"/>
      <c r="C156" s="19"/>
      <c r="D156" s="19"/>
      <c r="E156" s="752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752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</row>
    <row r="157" spans="1:41">
      <c r="A157" s="540"/>
      <c r="B157" s="19"/>
      <c r="C157" s="19"/>
      <c r="D157" s="19"/>
      <c r="E157" s="752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752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</row>
    <row r="158" spans="1:41">
      <c r="A158" s="540"/>
      <c r="B158" s="19"/>
      <c r="C158" s="19"/>
      <c r="D158" s="19"/>
      <c r="E158" s="752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752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</row>
    <row r="159" spans="1:41">
      <c r="A159" s="540"/>
      <c r="B159" s="19"/>
      <c r="C159" s="19"/>
      <c r="D159" s="19"/>
      <c r="E159" s="752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752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</row>
    <row r="160" spans="1:41">
      <c r="A160" s="540"/>
      <c r="B160" s="19"/>
      <c r="C160" s="19"/>
      <c r="D160" s="19"/>
      <c r="E160" s="752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752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</row>
    <row r="161" spans="1:41">
      <c r="A161" s="540"/>
      <c r="B161" s="19"/>
      <c r="C161" s="19"/>
      <c r="D161" s="19"/>
      <c r="E161" s="752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752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</row>
    <row r="162" spans="1:41">
      <c r="A162" s="540"/>
      <c r="B162" s="19"/>
      <c r="C162" s="19"/>
      <c r="D162" s="19"/>
      <c r="E162" s="752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752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</row>
    <row r="163" spans="1:41">
      <c r="A163" s="540"/>
      <c r="B163" s="19"/>
      <c r="C163" s="19"/>
      <c r="D163" s="19"/>
      <c r="E163" s="752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752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</row>
    <row r="164" spans="1:41">
      <c r="A164" s="540"/>
      <c r="B164" s="19"/>
      <c r="C164" s="19"/>
      <c r="D164" s="19"/>
      <c r="E164" s="752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752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</row>
    <row r="165" spans="1:41">
      <c r="A165" s="540"/>
      <c r="B165" s="19"/>
      <c r="C165" s="19"/>
      <c r="D165" s="19"/>
      <c r="E165" s="752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752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</row>
    <row r="166" spans="1:41">
      <c r="A166" s="540"/>
      <c r="B166" s="19"/>
      <c r="C166" s="19"/>
      <c r="D166" s="19"/>
      <c r="E166" s="752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752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</row>
    <row r="167" spans="1:41">
      <c r="A167" s="540"/>
      <c r="B167" s="19"/>
      <c r="C167" s="19"/>
      <c r="D167" s="19"/>
      <c r="E167" s="752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752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</row>
    <row r="168" spans="1:41">
      <c r="A168" s="540"/>
      <c r="B168" s="19"/>
      <c r="C168" s="19"/>
      <c r="D168" s="19"/>
      <c r="E168" s="752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752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</row>
    <row r="169" spans="1:41">
      <c r="A169" s="540"/>
      <c r="B169" s="19"/>
      <c r="C169" s="19"/>
      <c r="D169" s="19"/>
      <c r="E169" s="752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752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</row>
    <row r="170" spans="1:41">
      <c r="A170" s="540"/>
      <c r="B170" s="19"/>
      <c r="C170" s="19"/>
      <c r="D170" s="19"/>
      <c r="E170" s="752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752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</row>
    <row r="171" spans="1:41">
      <c r="A171" s="540"/>
      <c r="B171" s="19"/>
      <c r="C171" s="19"/>
      <c r="D171" s="19"/>
      <c r="E171" s="752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752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</row>
    <row r="172" spans="1:41">
      <c r="A172" s="540"/>
      <c r="B172" s="19"/>
      <c r="C172" s="19"/>
      <c r="D172" s="19"/>
      <c r="E172" s="752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752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</row>
  </sheetData>
  <sheetProtection algorithmName="SHA-512" hashValue="buE3e/GcXtOHblvG9Nhy5yEQZ98gfvkTs+lV69bun9FAnHmVNPf9wXYDYelayfkcKoBBT2B6esOxnnPv6S7aew==" saltValue="vLTAaxsVxE21NUiibXLftQ==" spinCount="100000" sheet="1" objects="1" scenarios="1" selectLockedCells="1"/>
  <mergeCells count="1">
    <mergeCell ref="D45:E45"/>
  </mergeCells>
  <pageMargins left="0.75" right="0.75" top="1" bottom="1" header="0.511811023622047" footer="0.511811023622047"/>
  <pageSetup paperSize="9" orientation="portrait" horizontalDpi="300" verticalDpi="300"/>
  <colBreaks count="1" manualBreakCount="1">
    <brk id="2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00FF"/>
  </sheetPr>
  <dimension ref="A1:Z46"/>
  <sheetViews>
    <sheetView zoomScale="80" zoomScaleNormal="80" workbookViewId="0">
      <selection activeCell="F14" sqref="F14"/>
    </sheetView>
  </sheetViews>
  <sheetFormatPr defaultColWidth="11.5546875" defaultRowHeight="13.2"/>
  <cols>
    <col min="1" max="1" width="16.77734375" customWidth="1"/>
    <col min="5" max="5" width="11.5546875" style="785"/>
    <col min="6" max="14" width="3" customWidth="1"/>
    <col min="18" max="18" width="11.5546875" style="785"/>
  </cols>
  <sheetData>
    <row r="1" spans="1:26" ht="15">
      <c r="A1" s="395" t="s">
        <v>58</v>
      </c>
      <c r="B1" s="395"/>
      <c r="C1" s="395"/>
      <c r="D1" s="395"/>
      <c r="E1" s="734"/>
      <c r="F1" s="399"/>
      <c r="G1" s="399"/>
      <c r="H1" s="399"/>
      <c r="I1" s="399"/>
      <c r="J1" s="399"/>
      <c r="K1" s="399"/>
      <c r="L1" s="398"/>
      <c r="M1" s="399"/>
      <c r="N1" s="399"/>
      <c r="O1" s="541"/>
      <c r="P1" s="541"/>
      <c r="Q1" s="541"/>
      <c r="R1" s="776"/>
      <c r="S1" s="595"/>
      <c r="T1" s="19"/>
      <c r="U1" s="19"/>
      <c r="V1" s="19"/>
      <c r="W1" s="19"/>
      <c r="X1" s="19"/>
      <c r="Y1" s="19"/>
      <c r="Z1" s="19"/>
    </row>
    <row r="2" spans="1:26" ht="76.2" customHeight="1">
      <c r="A2" s="542" t="s">
        <v>67</v>
      </c>
      <c r="B2" s="543" t="s">
        <v>145</v>
      </c>
      <c r="C2" s="543" t="s">
        <v>68</v>
      </c>
      <c r="D2" s="544" t="s">
        <v>219</v>
      </c>
      <c r="E2" s="765" t="s">
        <v>295</v>
      </c>
      <c r="F2" s="546" t="s">
        <v>22</v>
      </c>
      <c r="G2" s="547" t="s">
        <v>23</v>
      </c>
      <c r="H2" s="548" t="s">
        <v>24</v>
      </c>
      <c r="I2" s="549" t="s">
        <v>25</v>
      </c>
      <c r="J2" s="550" t="s">
        <v>26</v>
      </c>
      <c r="K2" s="551" t="s">
        <v>27</v>
      </c>
      <c r="L2" s="552" t="s">
        <v>28</v>
      </c>
      <c r="M2" s="596" t="s">
        <v>34</v>
      </c>
      <c r="N2" s="555" t="s">
        <v>33</v>
      </c>
      <c r="O2" s="543" t="s">
        <v>17</v>
      </c>
      <c r="P2" s="543" t="s">
        <v>68</v>
      </c>
      <c r="Q2" s="544" t="s">
        <v>72</v>
      </c>
      <c r="R2" s="777" t="s">
        <v>295</v>
      </c>
      <c r="S2" s="597"/>
      <c r="T2" s="597"/>
      <c r="U2" s="597"/>
      <c r="V2" s="597"/>
      <c r="W2" s="597"/>
      <c r="X2" s="597"/>
      <c r="Y2" s="597"/>
      <c r="Z2" s="597"/>
    </row>
    <row r="3" spans="1:26" ht="23.4">
      <c r="A3" s="422" t="s">
        <v>220</v>
      </c>
      <c r="B3" s="556"/>
      <c r="C3" s="556"/>
      <c r="D3" s="425"/>
      <c r="E3" s="736"/>
      <c r="F3" s="427"/>
      <c r="G3" s="427"/>
      <c r="H3" s="428"/>
      <c r="I3" s="428"/>
      <c r="J3" s="428"/>
      <c r="K3" s="428"/>
      <c r="L3" s="428"/>
      <c r="M3" s="428"/>
      <c r="N3" s="428"/>
      <c r="O3" s="430"/>
      <c r="P3" s="430"/>
      <c r="Q3" s="431"/>
      <c r="R3" s="756"/>
      <c r="S3" s="598"/>
      <c r="T3" s="598"/>
      <c r="U3" s="598"/>
      <c r="V3" s="598"/>
      <c r="W3" s="598"/>
      <c r="X3" s="598"/>
      <c r="Y3" s="598"/>
      <c r="Z3" s="598"/>
    </row>
    <row r="4" spans="1:26" ht="15.6">
      <c r="A4" s="230" t="s">
        <v>221</v>
      </c>
      <c r="B4" s="231"/>
      <c r="C4" s="231"/>
      <c r="D4" s="232"/>
      <c r="E4" s="781"/>
      <c r="F4" s="234"/>
      <c r="G4" s="234"/>
      <c r="H4" s="234"/>
      <c r="I4" s="234"/>
      <c r="J4" s="234"/>
      <c r="K4" s="234"/>
      <c r="L4" s="235"/>
      <c r="M4" s="234"/>
      <c r="N4" s="234"/>
      <c r="O4" s="295"/>
      <c r="P4" s="238"/>
      <c r="Q4" s="238"/>
      <c r="R4" s="786"/>
      <c r="S4" s="599"/>
      <c r="T4" s="599"/>
      <c r="U4" s="599"/>
      <c r="V4" s="599"/>
      <c r="W4" s="599"/>
      <c r="X4" s="599"/>
      <c r="Y4" s="599"/>
      <c r="Z4" s="599"/>
    </row>
    <row r="5" spans="1:26" ht="13.8">
      <c r="A5" s="394" t="s">
        <v>222</v>
      </c>
      <c r="B5" s="240"/>
      <c r="C5" s="240">
        <v>1</v>
      </c>
      <c r="D5" s="258"/>
      <c r="E5" s="782">
        <v>309</v>
      </c>
      <c r="F5" s="243"/>
      <c r="G5" s="244"/>
      <c r="H5" s="245"/>
      <c r="I5" s="246"/>
      <c r="J5" s="247"/>
      <c r="K5" s="248"/>
      <c r="L5" s="249"/>
      <c r="M5" s="450"/>
      <c r="N5" s="252"/>
      <c r="O5" s="273">
        <f t="shared" ref="O5:O10" si="0">SUM(F5:N5)</f>
        <v>0</v>
      </c>
      <c r="P5" s="260">
        <f t="shared" ref="P5:P10" si="1">O5*C5</f>
        <v>0</v>
      </c>
      <c r="Q5" s="274">
        <f t="shared" ref="Q5:Q10" si="2">O5*D5</f>
        <v>0</v>
      </c>
      <c r="R5" s="778">
        <f t="shared" ref="R5:R10" si="3">O5*E5</f>
        <v>0</v>
      </c>
      <c r="S5" s="600"/>
      <c r="T5" s="600"/>
      <c r="U5" s="600"/>
      <c r="V5" s="600"/>
      <c r="W5" s="600"/>
      <c r="X5" s="600"/>
      <c r="Y5" s="600"/>
      <c r="Z5" s="600"/>
    </row>
    <row r="6" spans="1:26" ht="13.8">
      <c r="A6" s="394" t="s">
        <v>223</v>
      </c>
      <c r="B6" s="240"/>
      <c r="C6" s="240">
        <v>1</v>
      </c>
      <c r="D6" s="258"/>
      <c r="E6" s="782">
        <v>317</v>
      </c>
      <c r="F6" s="243"/>
      <c r="G6" s="244"/>
      <c r="H6" s="245"/>
      <c r="I6" s="246"/>
      <c r="J6" s="247"/>
      <c r="K6" s="248"/>
      <c r="L6" s="249"/>
      <c r="M6" s="450"/>
      <c r="N6" s="252"/>
      <c r="O6" s="273">
        <f t="shared" si="0"/>
        <v>0</v>
      </c>
      <c r="P6" s="260">
        <f t="shared" si="1"/>
        <v>0</v>
      </c>
      <c r="Q6" s="274">
        <f t="shared" si="2"/>
        <v>0</v>
      </c>
      <c r="R6" s="778">
        <f t="shared" si="3"/>
        <v>0</v>
      </c>
      <c r="S6" s="600"/>
      <c r="T6" s="600"/>
      <c r="U6" s="600"/>
      <c r="V6" s="600"/>
      <c r="W6" s="600"/>
      <c r="X6" s="600"/>
      <c r="Y6" s="600"/>
      <c r="Z6" s="600"/>
    </row>
    <row r="7" spans="1:26" ht="13.8">
      <c r="A7" s="394" t="s">
        <v>224</v>
      </c>
      <c r="B7" s="240"/>
      <c r="C7" s="240">
        <v>1</v>
      </c>
      <c r="D7" s="258"/>
      <c r="E7" s="782">
        <v>259</v>
      </c>
      <c r="F7" s="243"/>
      <c r="G7" s="244"/>
      <c r="H7" s="245"/>
      <c r="I7" s="246"/>
      <c r="J7" s="247"/>
      <c r="K7" s="248"/>
      <c r="L7" s="249"/>
      <c r="M7" s="450"/>
      <c r="N7" s="252"/>
      <c r="O7" s="273">
        <f t="shared" si="0"/>
        <v>0</v>
      </c>
      <c r="P7" s="260">
        <f t="shared" si="1"/>
        <v>0</v>
      </c>
      <c r="Q7" s="274">
        <f t="shared" si="2"/>
        <v>0</v>
      </c>
      <c r="R7" s="778">
        <f t="shared" si="3"/>
        <v>0</v>
      </c>
      <c r="S7" s="600"/>
      <c r="T7" s="600"/>
      <c r="U7" s="600"/>
      <c r="V7" s="600"/>
      <c r="W7" s="600"/>
      <c r="X7" s="600"/>
      <c r="Y7" s="600"/>
      <c r="Z7" s="600"/>
    </row>
    <row r="8" spans="1:26" ht="13.8">
      <c r="A8" s="394" t="s">
        <v>225</v>
      </c>
      <c r="B8" s="240"/>
      <c r="C8" s="240">
        <v>1</v>
      </c>
      <c r="D8" s="258"/>
      <c r="E8" s="782">
        <v>209</v>
      </c>
      <c r="F8" s="243"/>
      <c r="G8" s="244"/>
      <c r="H8" s="245"/>
      <c r="I8" s="246"/>
      <c r="J8" s="247"/>
      <c r="K8" s="248"/>
      <c r="L8" s="249"/>
      <c r="M8" s="450"/>
      <c r="N8" s="252"/>
      <c r="O8" s="273">
        <f t="shared" si="0"/>
        <v>0</v>
      </c>
      <c r="P8" s="260">
        <f t="shared" si="1"/>
        <v>0</v>
      </c>
      <c r="Q8" s="274">
        <f t="shared" si="2"/>
        <v>0</v>
      </c>
      <c r="R8" s="778">
        <f t="shared" si="3"/>
        <v>0</v>
      </c>
      <c r="S8" s="600"/>
      <c r="T8" s="600"/>
      <c r="U8" s="600"/>
      <c r="V8" s="600"/>
      <c r="W8" s="600"/>
      <c r="X8" s="600"/>
      <c r="Y8" s="600"/>
      <c r="Z8" s="600"/>
    </row>
    <row r="9" spans="1:26" ht="13.8">
      <c r="A9" s="394" t="s">
        <v>226</v>
      </c>
      <c r="B9" s="240"/>
      <c r="C9" s="240">
        <v>1</v>
      </c>
      <c r="D9" s="258"/>
      <c r="E9" s="782">
        <v>209</v>
      </c>
      <c r="F9" s="243"/>
      <c r="G9" s="244"/>
      <c r="H9" s="245"/>
      <c r="I9" s="246"/>
      <c r="J9" s="247"/>
      <c r="K9" s="248"/>
      <c r="L9" s="249"/>
      <c r="M9" s="450"/>
      <c r="N9" s="252"/>
      <c r="O9" s="273">
        <f t="shared" si="0"/>
        <v>0</v>
      </c>
      <c r="P9" s="260">
        <f t="shared" si="1"/>
        <v>0</v>
      </c>
      <c r="Q9" s="274">
        <f t="shared" si="2"/>
        <v>0</v>
      </c>
      <c r="R9" s="778">
        <f t="shared" si="3"/>
        <v>0</v>
      </c>
      <c r="S9" s="600"/>
      <c r="T9" s="600"/>
      <c r="U9" s="600"/>
      <c r="V9" s="600"/>
      <c r="W9" s="600"/>
      <c r="X9" s="600"/>
      <c r="Y9" s="600"/>
      <c r="Z9" s="600"/>
    </row>
    <row r="10" spans="1:26" ht="13.8">
      <c r="A10" s="601" t="s">
        <v>227</v>
      </c>
      <c r="B10" s="602"/>
      <c r="C10" s="602">
        <f>SUM(C5:C9)</f>
        <v>5</v>
      </c>
      <c r="D10" s="603"/>
      <c r="E10" s="783">
        <f>SUM(E5:E9)</f>
        <v>1303</v>
      </c>
      <c r="F10" s="443"/>
      <c r="G10" s="508"/>
      <c r="H10" s="560"/>
      <c r="I10" s="510"/>
      <c r="J10" s="511"/>
      <c r="K10" s="512"/>
      <c r="L10" s="513"/>
      <c r="M10" s="604"/>
      <c r="N10" s="561"/>
      <c r="O10" s="273">
        <f t="shared" si="0"/>
        <v>0</v>
      </c>
      <c r="P10" s="260">
        <f t="shared" si="1"/>
        <v>0</v>
      </c>
      <c r="Q10" s="274">
        <f t="shared" si="2"/>
        <v>0</v>
      </c>
      <c r="R10" s="778">
        <f t="shared" si="3"/>
        <v>0</v>
      </c>
      <c r="S10" s="600"/>
      <c r="T10" s="600"/>
      <c r="U10" s="600"/>
      <c r="V10" s="600"/>
      <c r="W10" s="600"/>
      <c r="X10" s="600"/>
      <c r="Y10" s="600"/>
      <c r="Z10" s="600"/>
    </row>
    <row r="11" spans="1:26" ht="15.6">
      <c r="A11" s="230" t="s">
        <v>228</v>
      </c>
      <c r="B11" s="231"/>
      <c r="C11" s="231"/>
      <c r="D11" s="232"/>
      <c r="E11" s="781"/>
      <c r="F11" s="234"/>
      <c r="G11" s="234"/>
      <c r="H11" s="234"/>
      <c r="I11" s="234"/>
      <c r="J11" s="234"/>
      <c r="K11" s="234"/>
      <c r="L11" s="235"/>
      <c r="M11" s="234"/>
      <c r="N11" s="234"/>
      <c r="O11" s="295"/>
      <c r="P11" s="238"/>
      <c r="Q11" s="238"/>
      <c r="R11" s="786"/>
      <c r="S11" s="600"/>
      <c r="T11" s="600"/>
      <c r="U11" s="600"/>
      <c r="V11" s="600"/>
      <c r="W11" s="600"/>
      <c r="X11" s="600"/>
      <c r="Y11" s="600"/>
      <c r="Z11" s="600"/>
    </row>
    <row r="12" spans="1:26" ht="13.8">
      <c r="A12" s="394" t="s">
        <v>229</v>
      </c>
      <c r="B12" s="240"/>
      <c r="C12" s="240">
        <v>1</v>
      </c>
      <c r="D12" s="258"/>
      <c r="E12" s="782">
        <v>439</v>
      </c>
      <c r="F12" s="243"/>
      <c r="G12" s="244"/>
      <c r="H12" s="245"/>
      <c r="I12" s="246"/>
      <c r="J12" s="247"/>
      <c r="K12" s="248"/>
      <c r="L12" s="249"/>
      <c r="M12" s="450"/>
      <c r="N12" s="252"/>
      <c r="O12" s="273">
        <f t="shared" ref="O12:O17" si="4">SUM(F12:N12)</f>
        <v>0</v>
      </c>
      <c r="P12" s="260">
        <f t="shared" ref="P12:P17" si="5">O12*C12</f>
        <v>0</v>
      </c>
      <c r="Q12" s="274">
        <f t="shared" ref="Q12:Q17" si="6">O12*D12</f>
        <v>0</v>
      </c>
      <c r="R12" s="778">
        <f t="shared" ref="R12:R17" si="7">O12*E12</f>
        <v>0</v>
      </c>
      <c r="S12" s="600"/>
      <c r="T12" s="600"/>
      <c r="U12" s="600"/>
      <c r="V12" s="600"/>
      <c r="W12" s="600"/>
      <c r="X12" s="600"/>
      <c r="Y12" s="600"/>
      <c r="Z12" s="600"/>
    </row>
    <row r="13" spans="1:26" ht="13.8">
      <c r="A13" s="394" t="s">
        <v>230</v>
      </c>
      <c r="B13" s="240"/>
      <c r="C13" s="240">
        <v>1</v>
      </c>
      <c r="D13" s="258"/>
      <c r="E13" s="782">
        <v>449</v>
      </c>
      <c r="F13" s="243"/>
      <c r="G13" s="244"/>
      <c r="H13" s="245"/>
      <c r="I13" s="246"/>
      <c r="J13" s="247"/>
      <c r="K13" s="248"/>
      <c r="L13" s="249"/>
      <c r="M13" s="450"/>
      <c r="N13" s="252"/>
      <c r="O13" s="273">
        <f t="shared" si="4"/>
        <v>0</v>
      </c>
      <c r="P13" s="260">
        <f t="shared" si="5"/>
        <v>0</v>
      </c>
      <c r="Q13" s="274">
        <f t="shared" si="6"/>
        <v>0</v>
      </c>
      <c r="R13" s="778">
        <f t="shared" si="7"/>
        <v>0</v>
      </c>
      <c r="S13" s="600"/>
      <c r="T13" s="600"/>
      <c r="U13" s="600"/>
      <c r="V13" s="600"/>
      <c r="W13" s="600"/>
      <c r="X13" s="600"/>
      <c r="Y13" s="600"/>
      <c r="Z13" s="600"/>
    </row>
    <row r="14" spans="1:26" ht="13.8">
      <c r="A14" s="394" t="s">
        <v>231</v>
      </c>
      <c r="B14" s="240"/>
      <c r="C14" s="240">
        <v>1</v>
      </c>
      <c r="D14" s="258"/>
      <c r="E14" s="782">
        <v>369</v>
      </c>
      <c r="F14" s="243"/>
      <c r="G14" s="244"/>
      <c r="H14" s="245"/>
      <c r="I14" s="246"/>
      <c r="J14" s="247"/>
      <c r="K14" s="248"/>
      <c r="L14" s="249"/>
      <c r="M14" s="450"/>
      <c r="N14" s="252"/>
      <c r="O14" s="273">
        <f t="shared" si="4"/>
        <v>0</v>
      </c>
      <c r="P14" s="260">
        <f t="shared" si="5"/>
        <v>0</v>
      </c>
      <c r="Q14" s="274">
        <f t="shared" si="6"/>
        <v>0</v>
      </c>
      <c r="R14" s="778">
        <f t="shared" si="7"/>
        <v>0</v>
      </c>
      <c r="S14" s="600"/>
      <c r="T14" s="600"/>
      <c r="U14" s="600"/>
      <c r="V14" s="600"/>
      <c r="W14" s="600"/>
      <c r="X14" s="600"/>
      <c r="Y14" s="600"/>
      <c r="Z14" s="600"/>
    </row>
    <row r="15" spans="1:26" ht="13.8">
      <c r="A15" s="394" t="s">
        <v>232</v>
      </c>
      <c r="B15" s="240"/>
      <c r="C15" s="240">
        <v>1</v>
      </c>
      <c r="D15" s="258"/>
      <c r="E15" s="782">
        <v>295</v>
      </c>
      <c r="F15" s="243"/>
      <c r="G15" s="244"/>
      <c r="H15" s="245"/>
      <c r="I15" s="246"/>
      <c r="J15" s="247"/>
      <c r="K15" s="248"/>
      <c r="L15" s="249"/>
      <c r="M15" s="450"/>
      <c r="N15" s="252"/>
      <c r="O15" s="273">
        <f t="shared" si="4"/>
        <v>0</v>
      </c>
      <c r="P15" s="260">
        <f t="shared" si="5"/>
        <v>0</v>
      </c>
      <c r="Q15" s="274">
        <f t="shared" si="6"/>
        <v>0</v>
      </c>
      <c r="R15" s="778">
        <f t="shared" si="7"/>
        <v>0</v>
      </c>
      <c r="S15" s="600"/>
      <c r="T15" s="600"/>
      <c r="U15" s="600"/>
      <c r="V15" s="600"/>
      <c r="W15" s="600"/>
      <c r="X15" s="600"/>
      <c r="Y15" s="600"/>
      <c r="Z15" s="600"/>
    </row>
    <row r="16" spans="1:26" ht="13.8">
      <c r="A16" s="394" t="s">
        <v>233</v>
      </c>
      <c r="B16" s="240"/>
      <c r="C16" s="240">
        <v>1</v>
      </c>
      <c r="D16" s="258"/>
      <c r="E16" s="782">
        <v>295</v>
      </c>
      <c r="F16" s="243"/>
      <c r="G16" s="244"/>
      <c r="H16" s="245"/>
      <c r="I16" s="246"/>
      <c r="J16" s="247"/>
      <c r="K16" s="248"/>
      <c r="L16" s="249"/>
      <c r="M16" s="450"/>
      <c r="N16" s="252"/>
      <c r="O16" s="273">
        <f t="shared" si="4"/>
        <v>0</v>
      </c>
      <c r="P16" s="260">
        <f t="shared" si="5"/>
        <v>0</v>
      </c>
      <c r="Q16" s="274">
        <f t="shared" si="6"/>
        <v>0</v>
      </c>
      <c r="R16" s="778">
        <f t="shared" si="7"/>
        <v>0</v>
      </c>
      <c r="S16" s="600"/>
      <c r="T16" s="600"/>
      <c r="U16" s="600"/>
      <c r="V16" s="600"/>
      <c r="W16" s="600"/>
      <c r="X16" s="600"/>
      <c r="Y16" s="600"/>
      <c r="Z16" s="600"/>
    </row>
    <row r="17" spans="1:26" ht="13.8">
      <c r="A17" s="605" t="s">
        <v>234</v>
      </c>
      <c r="B17" s="606"/>
      <c r="C17" s="607">
        <f>SUM(C12:C16)</f>
        <v>5</v>
      </c>
      <c r="D17" s="608">
        <f>SUM(D5:D10)</f>
        <v>0</v>
      </c>
      <c r="E17" s="783">
        <f>SUM(E12:E16)</f>
        <v>1847</v>
      </c>
      <c r="F17" s="577"/>
      <c r="G17" s="578"/>
      <c r="H17" s="579"/>
      <c r="I17" s="580"/>
      <c r="J17" s="581"/>
      <c r="K17" s="582"/>
      <c r="L17" s="583"/>
      <c r="M17" s="609"/>
      <c r="N17" s="586"/>
      <c r="O17" s="587">
        <f t="shared" si="4"/>
        <v>0</v>
      </c>
      <c r="P17" s="588">
        <f t="shared" si="5"/>
        <v>0</v>
      </c>
      <c r="Q17" s="589">
        <f t="shared" si="6"/>
        <v>0</v>
      </c>
      <c r="R17" s="779">
        <f t="shared" si="7"/>
        <v>0</v>
      </c>
      <c r="S17" s="600"/>
      <c r="T17" s="600"/>
      <c r="U17" s="600"/>
      <c r="V17" s="600"/>
      <c r="W17" s="600"/>
      <c r="X17" s="600"/>
      <c r="Y17" s="600"/>
      <c r="Z17" s="600"/>
    </row>
    <row r="18" spans="1:26" ht="14.4">
      <c r="A18" s="540"/>
      <c r="B18" s="377"/>
      <c r="C18" s="377"/>
      <c r="D18" s="699" t="s">
        <v>143</v>
      </c>
      <c r="E18" s="699"/>
      <c r="F18" s="379">
        <f t="shared" ref="F18:N18" si="8">SUMPRODUCT(F5:F17,$C$5:$C$17)</f>
        <v>0</v>
      </c>
      <c r="G18" s="380">
        <f t="shared" si="8"/>
        <v>0</v>
      </c>
      <c r="H18" s="381">
        <f t="shared" si="8"/>
        <v>0</v>
      </c>
      <c r="I18" s="382">
        <f t="shared" si="8"/>
        <v>0</v>
      </c>
      <c r="J18" s="383">
        <f t="shared" si="8"/>
        <v>0</v>
      </c>
      <c r="K18" s="593">
        <f t="shared" si="8"/>
        <v>0</v>
      </c>
      <c r="L18" s="594">
        <f t="shared" si="8"/>
        <v>0</v>
      </c>
      <c r="M18" s="610">
        <f t="shared" si="8"/>
        <v>0</v>
      </c>
      <c r="N18" s="389">
        <f t="shared" si="8"/>
        <v>0</v>
      </c>
      <c r="O18" s="390">
        <f>SUM(O5:O17)</f>
        <v>0</v>
      </c>
      <c r="P18" s="390">
        <f>SUM(P5:P17)</f>
        <v>0</v>
      </c>
      <c r="Q18" s="390">
        <f>SUM(Q5:Q17)</f>
        <v>0</v>
      </c>
      <c r="R18" s="780">
        <f>SUM(R5:R17)</f>
        <v>0</v>
      </c>
      <c r="S18" s="393"/>
      <c r="T18" s="393"/>
      <c r="U18" s="393"/>
      <c r="V18" s="393"/>
      <c r="W18" s="393"/>
      <c r="X18" s="393"/>
      <c r="Y18" s="393"/>
      <c r="Z18" s="393"/>
    </row>
    <row r="19" spans="1:26">
      <c r="A19" s="44"/>
      <c r="B19" s="44"/>
      <c r="C19" s="44"/>
      <c r="D19" s="44"/>
      <c r="E19" s="78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784"/>
      <c r="S19" s="44"/>
      <c r="T19" s="44"/>
      <c r="U19" s="44"/>
      <c r="V19" s="44"/>
      <c r="W19" s="44"/>
      <c r="X19" s="44"/>
      <c r="Y19" s="44"/>
      <c r="Z19" s="44"/>
    </row>
    <row r="20" spans="1:26">
      <c r="A20" s="44"/>
      <c r="B20" s="44"/>
      <c r="C20" s="44"/>
      <c r="D20" s="44"/>
      <c r="E20" s="78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784"/>
      <c r="S20" s="44"/>
      <c r="T20" s="44"/>
      <c r="U20" s="44"/>
      <c r="V20" s="44"/>
      <c r="W20" s="44"/>
      <c r="X20" s="44"/>
      <c r="Y20" s="44"/>
      <c r="Z20" s="44"/>
    </row>
    <row r="21" spans="1:26">
      <c r="A21" s="44"/>
      <c r="B21" s="44"/>
      <c r="C21" s="44"/>
      <c r="D21" s="44"/>
      <c r="E21" s="78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784"/>
      <c r="S21" s="44"/>
      <c r="T21" s="44"/>
      <c r="U21" s="44"/>
      <c r="V21" s="44"/>
      <c r="W21" s="44"/>
      <c r="X21" s="44"/>
      <c r="Y21" s="44"/>
      <c r="Z21" s="44"/>
    </row>
    <row r="22" spans="1:26">
      <c r="A22" s="44"/>
      <c r="B22" s="44"/>
      <c r="C22" s="44"/>
      <c r="D22" s="44"/>
      <c r="E22" s="78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784"/>
      <c r="S22" s="44"/>
      <c r="T22" s="44"/>
      <c r="U22" s="44"/>
      <c r="V22" s="44"/>
      <c r="W22" s="44"/>
      <c r="X22" s="44"/>
      <c r="Y22" s="44"/>
      <c r="Z22" s="44"/>
    </row>
    <row r="23" spans="1:26">
      <c r="A23" s="44"/>
      <c r="B23" s="44"/>
      <c r="C23" s="44"/>
      <c r="D23" s="44"/>
      <c r="E23" s="78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784"/>
      <c r="S23" s="44"/>
      <c r="T23" s="44"/>
      <c r="U23" s="44"/>
      <c r="V23" s="44"/>
      <c r="W23" s="44"/>
      <c r="X23" s="44"/>
      <c r="Y23" s="44"/>
      <c r="Z23" s="44"/>
    </row>
    <row r="24" spans="1:26">
      <c r="A24" s="44"/>
      <c r="B24" s="44"/>
      <c r="C24" s="44"/>
      <c r="D24" s="44"/>
      <c r="E24" s="78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784"/>
      <c r="S24" s="44"/>
      <c r="T24" s="44"/>
      <c r="U24" s="44"/>
      <c r="V24" s="44"/>
      <c r="W24" s="44"/>
      <c r="X24" s="44"/>
      <c r="Y24" s="44"/>
      <c r="Z24" s="44"/>
    </row>
    <row r="25" spans="1:26">
      <c r="A25" s="44"/>
      <c r="B25" s="44"/>
      <c r="C25" s="44"/>
      <c r="D25" s="44"/>
      <c r="E25" s="78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784"/>
      <c r="S25" s="44"/>
      <c r="T25" s="44"/>
      <c r="U25" s="44"/>
      <c r="V25" s="44"/>
      <c r="W25" s="44"/>
      <c r="X25" s="44"/>
      <c r="Y25" s="44"/>
      <c r="Z25" s="44"/>
    </row>
    <row r="26" spans="1:26">
      <c r="A26" s="44"/>
      <c r="B26" s="44"/>
      <c r="C26" s="44"/>
      <c r="D26" s="44"/>
      <c r="E26" s="78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784"/>
      <c r="S26" s="44"/>
      <c r="T26" s="44"/>
      <c r="U26" s="44"/>
      <c r="V26" s="44"/>
      <c r="W26" s="44"/>
      <c r="X26" s="44"/>
      <c r="Y26" s="44"/>
      <c r="Z26" s="44"/>
    </row>
    <row r="27" spans="1:26">
      <c r="A27" s="44"/>
      <c r="B27" s="44"/>
      <c r="C27" s="44"/>
      <c r="D27" s="44"/>
      <c r="E27" s="78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784"/>
      <c r="S27" s="44"/>
      <c r="T27" s="44"/>
      <c r="U27" s="44"/>
      <c r="V27" s="44"/>
      <c r="W27" s="44"/>
      <c r="X27" s="44"/>
      <c r="Y27" s="44"/>
      <c r="Z27" s="44"/>
    </row>
    <row r="28" spans="1:26">
      <c r="A28" s="44"/>
      <c r="B28" s="44"/>
      <c r="C28" s="44"/>
      <c r="D28" s="44"/>
      <c r="E28" s="78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784"/>
      <c r="S28" s="44"/>
      <c r="T28" s="44"/>
      <c r="U28" s="44"/>
      <c r="V28" s="44"/>
      <c r="W28" s="44"/>
      <c r="X28" s="44"/>
      <c r="Y28" s="44"/>
      <c r="Z28" s="44"/>
    </row>
    <row r="29" spans="1:26">
      <c r="A29" s="44"/>
      <c r="B29" s="44"/>
      <c r="C29" s="44"/>
      <c r="D29" s="44"/>
      <c r="E29" s="78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784"/>
      <c r="S29" s="44"/>
      <c r="T29" s="44"/>
      <c r="U29" s="44"/>
      <c r="V29" s="44"/>
      <c r="W29" s="44"/>
      <c r="X29" s="44"/>
      <c r="Y29" s="44"/>
      <c r="Z29" s="44"/>
    </row>
    <row r="30" spans="1:26">
      <c r="A30" s="44"/>
      <c r="B30" s="44"/>
      <c r="C30" s="44"/>
      <c r="D30" s="44"/>
      <c r="E30" s="78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784"/>
      <c r="S30" s="44"/>
      <c r="T30" s="44"/>
      <c r="U30" s="44"/>
      <c r="V30" s="44"/>
      <c r="W30" s="44"/>
      <c r="X30" s="44"/>
      <c r="Y30" s="44"/>
      <c r="Z30" s="44"/>
    </row>
    <row r="31" spans="1:26">
      <c r="A31" s="44"/>
      <c r="B31" s="44"/>
      <c r="C31" s="44"/>
      <c r="D31" s="44"/>
      <c r="E31" s="78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784"/>
      <c r="S31" s="44"/>
      <c r="T31" s="44"/>
      <c r="U31" s="44"/>
      <c r="V31" s="44"/>
      <c r="W31" s="44"/>
      <c r="X31" s="44"/>
      <c r="Y31" s="44"/>
      <c r="Z31" s="44"/>
    </row>
    <row r="32" spans="1:26">
      <c r="A32" s="44"/>
      <c r="B32" s="44"/>
      <c r="C32" s="44"/>
      <c r="D32" s="44"/>
      <c r="E32" s="78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784"/>
      <c r="S32" s="44"/>
      <c r="T32" s="44"/>
      <c r="U32" s="44"/>
      <c r="V32" s="44"/>
      <c r="W32" s="44"/>
      <c r="X32" s="44"/>
      <c r="Y32" s="44"/>
      <c r="Z32" s="44"/>
    </row>
    <row r="33" spans="1:26">
      <c r="A33" s="44"/>
      <c r="B33" s="44"/>
      <c r="C33" s="44"/>
      <c r="D33" s="44"/>
      <c r="E33" s="78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784"/>
      <c r="S33" s="44"/>
      <c r="T33" s="44"/>
      <c r="U33" s="44"/>
      <c r="V33" s="44"/>
      <c r="W33" s="44"/>
      <c r="X33" s="44"/>
      <c r="Y33" s="44"/>
      <c r="Z33" s="44"/>
    </row>
    <row r="34" spans="1:26">
      <c r="A34" s="44"/>
      <c r="B34" s="44"/>
      <c r="C34" s="44"/>
      <c r="D34" s="44"/>
      <c r="E34" s="78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784"/>
      <c r="S34" s="44"/>
      <c r="T34" s="44"/>
      <c r="U34" s="44"/>
      <c r="V34" s="44"/>
      <c r="W34" s="44"/>
      <c r="X34" s="44"/>
      <c r="Y34" s="44"/>
      <c r="Z34" s="44"/>
    </row>
    <row r="35" spans="1:26">
      <c r="A35" s="44"/>
      <c r="B35" s="44"/>
      <c r="C35" s="44"/>
      <c r="D35" s="44"/>
      <c r="E35" s="78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784"/>
      <c r="S35" s="44"/>
      <c r="T35" s="44"/>
      <c r="U35" s="44"/>
      <c r="V35" s="44"/>
      <c r="W35" s="44"/>
      <c r="X35" s="44"/>
      <c r="Y35" s="44"/>
      <c r="Z35" s="44"/>
    </row>
    <row r="36" spans="1:26">
      <c r="A36" s="44"/>
      <c r="B36" s="44"/>
      <c r="C36" s="44"/>
      <c r="D36" s="44"/>
      <c r="E36" s="78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784"/>
      <c r="S36" s="44"/>
      <c r="T36" s="44"/>
      <c r="U36" s="44"/>
      <c r="V36" s="44"/>
      <c r="W36" s="44"/>
      <c r="X36" s="44"/>
      <c r="Y36" s="44"/>
      <c r="Z36" s="44"/>
    </row>
    <row r="37" spans="1:26">
      <c r="A37" s="44"/>
      <c r="B37" s="44"/>
      <c r="C37" s="44"/>
      <c r="D37" s="44"/>
      <c r="E37" s="78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784"/>
      <c r="S37" s="44"/>
      <c r="T37" s="44"/>
      <c r="U37" s="44"/>
      <c r="V37" s="44"/>
      <c r="W37" s="44"/>
      <c r="X37" s="44"/>
      <c r="Y37" s="44"/>
      <c r="Z37" s="44"/>
    </row>
    <row r="38" spans="1:26">
      <c r="A38" s="44"/>
      <c r="B38" s="44"/>
      <c r="C38" s="44"/>
      <c r="D38" s="44"/>
      <c r="E38" s="78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784"/>
      <c r="S38" s="44"/>
      <c r="T38" s="44"/>
      <c r="U38" s="44"/>
      <c r="V38" s="44"/>
      <c r="W38" s="44"/>
      <c r="X38" s="44"/>
      <c r="Y38" s="44"/>
      <c r="Z38" s="44"/>
    </row>
    <row r="39" spans="1:26">
      <c r="A39" s="44"/>
      <c r="B39" s="44"/>
      <c r="C39" s="44"/>
      <c r="D39" s="44"/>
      <c r="E39" s="78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784"/>
      <c r="S39" s="44"/>
      <c r="T39" s="44"/>
      <c r="U39" s="44"/>
      <c r="V39" s="44"/>
      <c r="W39" s="44"/>
      <c r="X39" s="44"/>
      <c r="Y39" s="44"/>
      <c r="Z39" s="44"/>
    </row>
    <row r="40" spans="1:26">
      <c r="A40" s="44"/>
      <c r="B40" s="44"/>
      <c r="C40" s="44"/>
      <c r="D40" s="44"/>
      <c r="E40" s="78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784"/>
      <c r="S40" s="44"/>
      <c r="T40" s="44"/>
      <c r="U40" s="44"/>
      <c r="V40" s="44"/>
      <c r="W40" s="44"/>
      <c r="X40" s="44"/>
      <c r="Y40" s="44"/>
      <c r="Z40" s="44"/>
    </row>
    <row r="41" spans="1:26">
      <c r="A41" s="44"/>
      <c r="B41" s="44"/>
      <c r="C41" s="44"/>
      <c r="D41" s="44"/>
      <c r="E41" s="78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784"/>
      <c r="S41" s="44"/>
      <c r="T41" s="44"/>
      <c r="U41" s="44"/>
      <c r="V41" s="44"/>
      <c r="W41" s="44"/>
      <c r="X41" s="44"/>
      <c r="Y41" s="44"/>
      <c r="Z41" s="44"/>
    </row>
    <row r="42" spans="1:26">
      <c r="A42" s="44"/>
      <c r="B42" s="44"/>
      <c r="C42" s="44"/>
      <c r="D42" s="44"/>
      <c r="E42" s="78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784"/>
      <c r="S42" s="44"/>
      <c r="T42" s="44"/>
      <c r="U42" s="44"/>
      <c r="V42" s="44"/>
      <c r="W42" s="44"/>
      <c r="X42" s="44"/>
      <c r="Y42" s="44"/>
      <c r="Z42" s="44"/>
    </row>
    <row r="43" spans="1:26">
      <c r="A43" s="44"/>
      <c r="B43" s="44"/>
      <c r="C43" s="44"/>
      <c r="D43" s="44"/>
      <c r="E43" s="78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784"/>
      <c r="S43" s="44"/>
      <c r="T43" s="44"/>
      <c r="U43" s="44"/>
      <c r="V43" s="44"/>
      <c r="W43" s="44"/>
      <c r="X43" s="44"/>
      <c r="Y43" s="44"/>
      <c r="Z43" s="44"/>
    </row>
    <row r="44" spans="1:26">
      <c r="A44" s="44"/>
      <c r="B44" s="44"/>
      <c r="C44" s="44"/>
      <c r="D44" s="44"/>
      <c r="E44" s="78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784"/>
      <c r="S44" s="44"/>
      <c r="T44" s="44"/>
      <c r="U44" s="44"/>
      <c r="V44" s="44"/>
      <c r="W44" s="44"/>
      <c r="X44" s="44"/>
      <c r="Y44" s="44"/>
      <c r="Z44" s="44"/>
    </row>
    <row r="45" spans="1:26">
      <c r="A45" s="44"/>
      <c r="B45" s="44"/>
      <c r="C45" s="44"/>
      <c r="D45" s="44"/>
      <c r="E45" s="78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784"/>
      <c r="S45" s="44"/>
      <c r="T45" s="44"/>
      <c r="U45" s="44"/>
      <c r="V45" s="44"/>
      <c r="W45" s="44"/>
      <c r="X45" s="44"/>
      <c r="Y45" s="44"/>
      <c r="Z45" s="44"/>
    </row>
    <row r="46" spans="1:26">
      <c r="A46" s="44"/>
      <c r="B46" s="44"/>
      <c r="C46" s="44"/>
      <c r="D46" s="44"/>
      <c r="E46" s="78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784"/>
      <c r="S46" s="44"/>
      <c r="T46" s="44"/>
      <c r="U46" s="44"/>
      <c r="V46" s="44"/>
      <c r="W46" s="44"/>
      <c r="X46" s="44"/>
      <c r="Y46" s="44"/>
      <c r="Z46" s="44"/>
    </row>
  </sheetData>
  <sheetProtection algorithmName="SHA-512" hashValue="0YLsmTTu7cr2ehhbSWU9S1Mfs7I1Xco+EmPGKIh722fzh5t9ws7d8xHX+xSOg8ccxEukPb05zMNPCXUlKJ4z6A==" saltValue="nHkVhPGpa9BitCisWKfnSg==" spinCount="100000" sheet="1" objects="1" scenarios="1" selectLockedCells="1"/>
  <mergeCells count="1">
    <mergeCell ref="D18:E18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0066"/>
  </sheetPr>
  <dimension ref="A1:AMJ56"/>
  <sheetViews>
    <sheetView zoomScale="80" zoomScaleNormal="80" workbookViewId="0">
      <selection activeCell="D29" sqref="D29:E29"/>
    </sheetView>
  </sheetViews>
  <sheetFormatPr defaultColWidth="11.88671875" defaultRowHeight="13.2"/>
  <cols>
    <col min="1" max="1" width="30.6640625" style="14" customWidth="1"/>
    <col min="2" max="2" width="10.21875" style="14" customWidth="1"/>
    <col min="3" max="3" width="7.33203125" style="14" customWidth="1"/>
    <col min="4" max="17" width="5.109375" style="14" customWidth="1"/>
    <col min="18" max="18" width="9.5546875" style="14" customWidth="1"/>
    <col min="19" max="1024" width="11.88671875" style="14"/>
  </cols>
  <sheetData>
    <row r="1" spans="1:40" s="19" customFormat="1"/>
    <row r="2" spans="1:40" s="19" customFormat="1"/>
    <row r="3" spans="1:40" ht="49.05" hidden="1" customHeight="1">
      <c r="A3" s="611"/>
      <c r="B3" s="612" t="s">
        <v>69</v>
      </c>
      <c r="C3" s="613" t="s">
        <v>70</v>
      </c>
      <c r="D3" s="614" t="s">
        <v>21</v>
      </c>
      <c r="E3" s="615" t="s">
        <v>22</v>
      </c>
      <c r="F3" s="616" t="s">
        <v>24</v>
      </c>
      <c r="G3" s="617" t="s">
        <v>26</v>
      </c>
      <c r="H3" s="618" t="s">
        <v>28</v>
      </c>
      <c r="I3" s="615" t="s">
        <v>32</v>
      </c>
      <c r="J3" s="701" t="s">
        <v>235</v>
      </c>
      <c r="K3" s="701"/>
      <c r="L3" s="702" t="s">
        <v>72</v>
      </c>
      <c r="M3" s="702"/>
      <c r="N3" s="703" t="s">
        <v>73</v>
      </c>
      <c r="O3" s="703"/>
      <c r="P3" s="19"/>
      <c r="Q3" s="19"/>
      <c r="R3" s="19"/>
      <c r="S3" s="19"/>
      <c r="T3" s="19"/>
      <c r="U3" s="17"/>
      <c r="V3" s="17"/>
      <c r="W3" s="17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</row>
    <row r="4" spans="1:40" ht="24" hidden="1" customHeight="1">
      <c r="A4" s="619" t="s">
        <v>236</v>
      </c>
      <c r="B4" s="620"/>
      <c r="C4" s="621"/>
      <c r="D4" s="622"/>
      <c r="E4" s="622"/>
      <c r="F4" s="623"/>
      <c r="G4" s="623"/>
      <c r="H4" s="623"/>
      <c r="I4" s="622"/>
      <c r="J4" s="704"/>
      <c r="K4" s="704"/>
      <c r="L4" s="705"/>
      <c r="M4" s="705"/>
      <c r="N4" s="706"/>
      <c r="O4" s="706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</row>
    <row r="5" spans="1:40" ht="13.8" hidden="1">
      <c r="A5" s="624" t="s">
        <v>139</v>
      </c>
      <c r="B5" s="625"/>
      <c r="C5" s="626"/>
      <c r="D5" s="627"/>
      <c r="E5" s="627"/>
      <c r="F5" s="627"/>
      <c r="G5" s="627"/>
      <c r="H5" s="627"/>
      <c r="I5" s="627"/>
      <c r="J5" s="707"/>
      <c r="K5" s="707"/>
      <c r="L5" s="708"/>
      <c r="M5" s="708"/>
      <c r="N5" s="709"/>
      <c r="O5" s="70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</row>
    <row r="6" spans="1:40" ht="15.6" hidden="1">
      <c r="A6" s="629" t="s">
        <v>237</v>
      </c>
      <c r="B6" s="630">
        <v>0.76</v>
      </c>
      <c r="C6" s="631">
        <v>45</v>
      </c>
      <c r="D6" s="632"/>
      <c r="E6" s="633"/>
      <c r="F6" s="634"/>
      <c r="G6" s="635"/>
      <c r="H6" s="636"/>
      <c r="I6" s="633"/>
      <c r="J6" s="710">
        <f>SUM(D6:I6)</f>
        <v>0</v>
      </c>
      <c r="K6" s="710"/>
      <c r="L6" s="711">
        <f>J6*B6</f>
        <v>0</v>
      </c>
      <c r="M6" s="711"/>
      <c r="N6" s="712">
        <f>J6*C6</f>
        <v>0</v>
      </c>
      <c r="O6" s="712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</row>
    <row r="7" spans="1:40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</row>
    <row r="8" spans="1:40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</row>
    <row r="9" spans="1:40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</row>
    <row r="10" spans="1:40" ht="15.6">
      <c r="A10" s="637" t="s">
        <v>238</v>
      </c>
      <c r="B10" s="638"/>
      <c r="C10" s="639"/>
      <c r="D10" s="640">
        <v>35</v>
      </c>
      <c r="E10" s="640">
        <v>40</v>
      </c>
      <c r="F10" s="640">
        <v>50</v>
      </c>
      <c r="G10" s="640">
        <v>60</v>
      </c>
      <c r="H10" s="640">
        <v>70</v>
      </c>
      <c r="I10" s="640">
        <v>80</v>
      </c>
      <c r="J10" s="640">
        <v>90</v>
      </c>
      <c r="K10" s="640">
        <v>100</v>
      </c>
      <c r="L10" s="640">
        <v>120</v>
      </c>
      <c r="M10" s="640">
        <v>140</v>
      </c>
      <c r="N10" s="640">
        <v>160</v>
      </c>
      <c r="O10" s="640">
        <v>180</v>
      </c>
      <c r="P10" s="640">
        <v>200</v>
      </c>
      <c r="Q10" s="641">
        <v>233</v>
      </c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</row>
    <row r="11" spans="1:40" ht="15.6">
      <c r="A11" s="642" t="s">
        <v>239</v>
      </c>
      <c r="B11" s="643"/>
      <c r="C11" s="643"/>
      <c r="D11" s="240">
        <v>0.5</v>
      </c>
      <c r="E11" s="258">
        <v>0.57999999999999996</v>
      </c>
      <c r="F11" s="240">
        <v>0.69</v>
      </c>
      <c r="G11" s="258">
        <v>0.75</v>
      </c>
      <c r="H11" s="240">
        <v>0.86</v>
      </c>
      <c r="I11" s="258">
        <v>0.94</v>
      </c>
      <c r="J11" s="258">
        <v>1.19</v>
      </c>
      <c r="K11" s="258">
        <v>1.81</v>
      </c>
      <c r="L11" s="258">
        <v>2.14</v>
      </c>
      <c r="M11" s="258">
        <v>2.89</v>
      </c>
      <c r="N11" s="258">
        <v>2.99</v>
      </c>
      <c r="O11" s="258">
        <v>3.3</v>
      </c>
      <c r="P11" s="258">
        <v>5</v>
      </c>
      <c r="Q11" s="644">
        <v>7</v>
      </c>
      <c r="R11" s="645"/>
      <c r="S11" s="646"/>
      <c r="T11" s="647" t="s">
        <v>58</v>
      </c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</row>
    <row r="12" spans="1:40" ht="15.6">
      <c r="A12" s="642" t="s">
        <v>240</v>
      </c>
      <c r="B12" s="643"/>
      <c r="C12" s="643"/>
      <c r="D12" s="648"/>
      <c r="E12" s="258">
        <v>0.56000000000000005</v>
      </c>
      <c r="F12" s="258">
        <v>0.83</v>
      </c>
      <c r="G12" s="258">
        <v>0.86</v>
      </c>
      <c r="H12" s="258">
        <v>0.97</v>
      </c>
      <c r="I12" s="258">
        <v>1.19</v>
      </c>
      <c r="J12" s="240"/>
      <c r="K12" s="258">
        <v>1.39</v>
      </c>
      <c r="L12" s="258">
        <v>1.6</v>
      </c>
      <c r="M12" s="240"/>
      <c r="N12" s="240"/>
      <c r="O12" s="240"/>
      <c r="P12" s="240"/>
      <c r="Q12" s="649"/>
      <c r="R12" s="645"/>
      <c r="S12" s="646"/>
      <c r="T12" s="647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spans="1:40" ht="15.6">
      <c r="A13" s="650" t="s">
        <v>241</v>
      </c>
      <c r="B13" s="651"/>
      <c r="C13" s="651"/>
      <c r="D13" s="358">
        <v>7.0000000000000007E-2</v>
      </c>
      <c r="E13" s="358">
        <v>0.09</v>
      </c>
      <c r="F13" s="358">
        <v>0.11</v>
      </c>
      <c r="G13" s="358">
        <v>0.13</v>
      </c>
      <c r="H13" s="358">
        <v>0.15</v>
      </c>
      <c r="I13" s="358">
        <v>0.18</v>
      </c>
      <c r="J13" s="358">
        <v>0.21</v>
      </c>
      <c r="K13" s="358">
        <v>0.24</v>
      </c>
      <c r="L13" s="358">
        <v>0.28999999999999998</v>
      </c>
      <c r="M13" s="357"/>
      <c r="N13" s="357"/>
      <c r="O13" s="357"/>
      <c r="P13" s="357"/>
      <c r="Q13" s="652"/>
      <c r="R13" s="645"/>
      <c r="S13" s="646"/>
      <c r="T13" s="647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 ht="15.6">
      <c r="A14" s="653"/>
      <c r="B14" s="23"/>
      <c r="C14" s="23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645"/>
      <c r="R14" s="646"/>
      <c r="S14" s="647" t="s">
        <v>58</v>
      </c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</row>
    <row r="15" spans="1:40" ht="15.6">
      <c r="A15" s="654"/>
      <c r="B15" s="23"/>
      <c r="C15" s="23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645"/>
      <c r="R15" s="646"/>
      <c r="S15" s="647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</row>
    <row r="16" spans="1:40" ht="15.6">
      <c r="A16" s="654"/>
      <c r="B16" s="23"/>
      <c r="C16" s="23"/>
      <c r="D16" s="23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645"/>
      <c r="R16" s="646"/>
      <c r="S16" s="647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</row>
    <row r="17" spans="1:40" ht="42">
      <c r="A17" s="655" t="s">
        <v>67</v>
      </c>
      <c r="B17" s="656" t="s">
        <v>242</v>
      </c>
      <c r="C17" s="657"/>
      <c r="D17" s="658" t="s">
        <v>243</v>
      </c>
      <c r="E17" s="659" t="s">
        <v>244</v>
      </c>
      <c r="F17" s="658" t="s">
        <v>245</v>
      </c>
      <c r="G17" s="659" t="s">
        <v>246</v>
      </c>
      <c r="H17" s="658" t="s">
        <v>247</v>
      </c>
      <c r="I17" s="659" t="s">
        <v>248</v>
      </c>
      <c r="J17" s="658" t="s">
        <v>249</v>
      </c>
      <c r="K17" s="659" t="s">
        <v>250</v>
      </c>
      <c r="L17" s="658" t="s">
        <v>251</v>
      </c>
      <c r="M17" s="659" t="s">
        <v>252</v>
      </c>
      <c r="N17" s="658" t="s">
        <v>253</v>
      </c>
      <c r="O17" s="659" t="s">
        <v>254</v>
      </c>
      <c r="P17" s="658" t="s">
        <v>255</v>
      </c>
      <c r="Q17" s="659" t="s">
        <v>256</v>
      </c>
      <c r="R17" s="657" t="s">
        <v>257</v>
      </c>
      <c r="S17" s="656" t="s">
        <v>72</v>
      </c>
      <c r="T17" s="660" t="s">
        <v>295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</row>
    <row r="18" spans="1:40" ht="23.4">
      <c r="A18" s="661" t="s">
        <v>258</v>
      </c>
      <c r="B18" s="225"/>
      <c r="C18" s="228"/>
      <c r="D18" s="226"/>
      <c r="E18" s="226"/>
      <c r="F18" s="226"/>
      <c r="G18" s="227"/>
      <c r="H18" s="227"/>
      <c r="I18" s="227"/>
      <c r="J18" s="227"/>
      <c r="K18" s="227"/>
      <c r="L18" s="227"/>
      <c r="M18" s="227"/>
      <c r="N18" s="227"/>
      <c r="O18" s="227"/>
      <c r="P18" s="226"/>
      <c r="Q18" s="227"/>
      <c r="R18" s="228"/>
      <c r="S18" s="229"/>
      <c r="T18" s="662"/>
      <c r="U18" s="19" t="s">
        <v>58</v>
      </c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</row>
    <row r="19" spans="1:40" ht="13.8">
      <c r="A19" s="624" t="s">
        <v>81</v>
      </c>
      <c r="B19" s="663"/>
      <c r="C19" s="625"/>
      <c r="D19" s="627"/>
      <c r="E19" s="627"/>
      <c r="F19" s="627"/>
      <c r="G19" s="627"/>
      <c r="H19" s="627"/>
      <c r="I19" s="627"/>
      <c r="J19" s="627"/>
      <c r="K19" s="627"/>
      <c r="L19" s="627"/>
      <c r="M19" s="627"/>
      <c r="N19" s="627"/>
      <c r="O19" s="627"/>
      <c r="P19" s="627"/>
      <c r="Q19" s="627"/>
      <c r="R19" s="625"/>
      <c r="S19" s="625"/>
      <c r="T19" s="628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</row>
    <row r="20" spans="1:40" ht="15.6">
      <c r="A20" s="259" t="s">
        <v>239</v>
      </c>
      <c r="B20" s="260">
        <v>8</v>
      </c>
      <c r="C20" s="273"/>
      <c r="D20" s="664"/>
      <c r="E20" s="665"/>
      <c r="F20" s="664"/>
      <c r="G20" s="665"/>
      <c r="H20" s="664"/>
      <c r="I20" s="665"/>
      <c r="J20" s="664"/>
      <c r="K20" s="665" t="s">
        <v>58</v>
      </c>
      <c r="L20" s="664" t="s">
        <v>58</v>
      </c>
      <c r="M20" s="665" t="s">
        <v>58</v>
      </c>
      <c r="N20" s="664"/>
      <c r="O20" s="665"/>
      <c r="P20" s="664"/>
      <c r="Q20" s="665"/>
      <c r="R20" s="273">
        <f>SUM(D20:Q20)</f>
        <v>0</v>
      </c>
      <c r="S20" s="274">
        <f>SUMPRODUCT(D20:Q20,$D$10:$Q$10)/10*B20/1000</f>
        <v>0</v>
      </c>
      <c r="T20" s="793">
        <f>SUMPRODUCT(D20:Q20,D11:Q11)</f>
        <v>0</v>
      </c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</row>
    <row r="21" spans="1:40" ht="15.6">
      <c r="A21" s="239" t="s">
        <v>240</v>
      </c>
      <c r="B21" s="240">
        <v>8</v>
      </c>
      <c r="C21" s="253"/>
      <c r="D21" s="478" t="s">
        <v>40</v>
      </c>
      <c r="E21" s="666" t="s">
        <v>58</v>
      </c>
      <c r="F21" s="667"/>
      <c r="G21" s="666"/>
      <c r="H21" s="667"/>
      <c r="I21" s="666"/>
      <c r="J21" s="478" t="s">
        <v>40</v>
      </c>
      <c r="K21" s="666"/>
      <c r="L21" s="667"/>
      <c r="M21" s="478" t="s">
        <v>40</v>
      </c>
      <c r="N21" s="478" t="s">
        <v>40</v>
      </c>
      <c r="O21" s="478" t="s">
        <v>40</v>
      </c>
      <c r="P21" s="478" t="s">
        <v>40</v>
      </c>
      <c r="Q21" s="478" t="s">
        <v>40</v>
      </c>
      <c r="R21" s="253">
        <f>SUM(D21:Q21)</f>
        <v>0</v>
      </c>
      <c r="S21" s="274">
        <f>SUMPRODUCT(D21:Q21,$D$10:$Q$10)/10*B21/1000</f>
        <v>0</v>
      </c>
      <c r="T21" s="794">
        <f>SUMPRODUCT(D21:Q21,D12:Q12)</f>
        <v>0</v>
      </c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</row>
    <row r="22" spans="1:40" ht="15.6">
      <c r="A22" s="356" t="s">
        <v>241</v>
      </c>
      <c r="B22" s="357">
        <v>1</v>
      </c>
      <c r="C22" s="371"/>
      <c r="D22" s="668" t="s">
        <v>58</v>
      </c>
      <c r="E22" s="669" t="s">
        <v>58</v>
      </c>
      <c r="F22" s="668"/>
      <c r="G22" s="669"/>
      <c r="H22" s="668" t="s">
        <v>58</v>
      </c>
      <c r="I22" s="669"/>
      <c r="J22" s="668"/>
      <c r="K22" s="669" t="s">
        <v>58</v>
      </c>
      <c r="L22" s="668"/>
      <c r="M22" s="670" t="s">
        <v>40</v>
      </c>
      <c r="N22" s="670" t="s">
        <v>40</v>
      </c>
      <c r="O22" s="670" t="s">
        <v>40</v>
      </c>
      <c r="P22" s="670" t="s">
        <v>40</v>
      </c>
      <c r="Q22" s="670" t="s">
        <v>40</v>
      </c>
      <c r="R22" s="371">
        <f>SUM(D22:Q22)</f>
        <v>0</v>
      </c>
      <c r="S22" s="372">
        <f>SUMPRODUCT(D22:Q22,$D$10:$Q$10)/10*B22/1000</f>
        <v>0</v>
      </c>
      <c r="T22" s="795">
        <f>SUMPRODUCT(D22:Q22,D13:Q13)</f>
        <v>0</v>
      </c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 ht="15.6">
      <c r="A23" s="19"/>
      <c r="B23" s="19"/>
      <c r="C23" s="29"/>
      <c r="D23" s="671">
        <v>30</v>
      </c>
      <c r="E23" s="672">
        <v>40</v>
      </c>
      <c r="F23" s="672">
        <v>50</v>
      </c>
      <c r="G23" s="672">
        <v>60</v>
      </c>
      <c r="H23" s="672">
        <v>70</v>
      </c>
      <c r="I23" s="672">
        <v>80</v>
      </c>
      <c r="J23" s="672">
        <v>90</v>
      </c>
      <c r="K23" s="672">
        <v>100</v>
      </c>
      <c r="L23" s="672">
        <v>120</v>
      </c>
      <c r="M23" s="672">
        <v>140</v>
      </c>
      <c r="N23" s="672">
        <v>160</v>
      </c>
      <c r="O23" s="672">
        <v>180</v>
      </c>
      <c r="P23" s="25" t="s">
        <v>259</v>
      </c>
      <c r="Q23" s="673">
        <f>SUM(R20:R22)</f>
        <v>0</v>
      </c>
      <c r="R23" s="673">
        <f>SUM(S20:S22)</f>
        <v>0</v>
      </c>
      <c r="S23" s="792">
        <f>SUM(T20:T22)</f>
        <v>0</v>
      </c>
      <c r="T23" s="792">
        <f>SUM(U20:U22)</f>
        <v>0</v>
      </c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 ht="15.6">
      <c r="A24" s="19"/>
      <c r="B24" s="19"/>
      <c r="C24" s="29"/>
      <c r="D24" s="671"/>
      <c r="E24" s="672"/>
      <c r="F24" s="672"/>
      <c r="G24" s="672"/>
      <c r="H24" s="672"/>
      <c r="I24" s="672"/>
      <c r="J24" s="672"/>
      <c r="K24" s="672"/>
      <c r="L24" s="672"/>
      <c r="M24" s="672"/>
      <c r="N24" s="672"/>
      <c r="O24" s="672"/>
      <c r="P24" s="25"/>
      <c r="Q24" s="674"/>
      <c r="R24" s="674"/>
      <c r="S24" s="674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 ht="42" customHeight="1">
      <c r="A25" s="611"/>
      <c r="B25" s="612" t="s">
        <v>69</v>
      </c>
      <c r="C25" s="613" t="s">
        <v>295</v>
      </c>
      <c r="D25" s="701" t="s">
        <v>257</v>
      </c>
      <c r="E25" s="701"/>
      <c r="F25" s="702" t="s">
        <v>72</v>
      </c>
      <c r="G25" s="702"/>
      <c r="H25" s="703" t="s">
        <v>295</v>
      </c>
      <c r="I25" s="703"/>
      <c r="J25" s="25"/>
      <c r="K25" s="674"/>
      <c r="L25" s="674"/>
      <c r="M25" s="674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1:40" s="19" customFormat="1" ht="24" customHeight="1">
      <c r="A26" s="661" t="s">
        <v>260</v>
      </c>
      <c r="B26" s="224"/>
      <c r="C26" s="225"/>
      <c r="D26" s="713"/>
      <c r="E26" s="713"/>
      <c r="F26" s="714"/>
      <c r="G26" s="714"/>
      <c r="H26" s="715"/>
      <c r="I26" s="715"/>
    </row>
    <row r="27" spans="1:40" s="19" customFormat="1" ht="13.8">
      <c r="A27" s="624" t="s">
        <v>139</v>
      </c>
      <c r="B27" s="625"/>
      <c r="C27" s="626"/>
      <c r="D27" s="707"/>
      <c r="E27" s="707"/>
      <c r="F27" s="708"/>
      <c r="G27" s="708"/>
      <c r="H27" s="709"/>
      <c r="I27" s="709"/>
    </row>
    <row r="28" spans="1:40" s="19" customFormat="1" ht="15.6">
      <c r="A28" s="239" t="s">
        <v>261</v>
      </c>
      <c r="B28" s="23">
        <v>0.01</v>
      </c>
      <c r="C28" s="787">
        <v>0.25</v>
      </c>
      <c r="D28" s="716"/>
      <c r="E28" s="716"/>
      <c r="F28" s="717">
        <f>D28*B28</f>
        <v>0</v>
      </c>
      <c r="G28" s="717"/>
      <c r="H28" s="789">
        <f>D28*C28</f>
        <v>0</v>
      </c>
      <c r="I28" s="789"/>
    </row>
    <row r="29" spans="1:40" ht="15.6">
      <c r="A29" s="356" t="s">
        <v>262</v>
      </c>
      <c r="B29" s="630">
        <v>0.02</v>
      </c>
      <c r="C29" s="788">
        <v>0.6</v>
      </c>
      <c r="D29" s="718"/>
      <c r="E29" s="718"/>
      <c r="F29" s="711">
        <f>D29*B29</f>
        <v>0</v>
      </c>
      <c r="G29" s="711"/>
      <c r="H29" s="790">
        <f>D29*C29</f>
        <v>0</v>
      </c>
      <c r="I29" s="790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</row>
    <row r="30" spans="1:40" ht="15.6">
      <c r="A30" s="19"/>
      <c r="B30" s="19"/>
      <c r="C30" s="675" t="s">
        <v>259</v>
      </c>
      <c r="D30" s="719">
        <f>SUM(D28:E29)</f>
        <v>0</v>
      </c>
      <c r="E30" s="719"/>
      <c r="F30" s="720">
        <f>SUM(F28:G29)</f>
        <v>0</v>
      </c>
      <c r="G30" s="720"/>
      <c r="H30" s="791">
        <f>SUM(H28:I29)</f>
        <v>0</v>
      </c>
      <c r="I30" s="791"/>
      <c r="J30" s="672"/>
      <c r="K30" s="672"/>
      <c r="L30" s="672"/>
      <c r="M30" s="672"/>
      <c r="N30" s="672"/>
      <c r="O30" s="672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</row>
    <row r="31" spans="1:40" s="19" customFormat="1"/>
    <row r="32" spans="1:40" s="19" customFormat="1">
      <c r="I32" s="676"/>
    </row>
    <row r="33" spans="2:2" s="19" customFormat="1">
      <c r="B33" s="676"/>
    </row>
    <row r="34" spans="2:2" s="19" customFormat="1">
      <c r="B34" s="676"/>
    </row>
    <row r="35" spans="2:2" s="19" customFormat="1"/>
    <row r="36" spans="2:2" s="19" customFormat="1"/>
    <row r="37" spans="2:2" s="19" customFormat="1"/>
    <row r="38" spans="2:2" s="19" customFormat="1"/>
    <row r="39" spans="2:2" s="19" customFormat="1"/>
    <row r="40" spans="2:2" s="19" customFormat="1"/>
    <row r="41" spans="2:2" s="19" customFormat="1"/>
    <row r="42" spans="2:2" s="19" customFormat="1"/>
    <row r="43" spans="2:2" s="19" customFormat="1"/>
    <row r="44" spans="2:2" s="19" customFormat="1"/>
    <row r="45" spans="2:2" s="19" customFormat="1"/>
    <row r="46" spans="2:2" s="19" customFormat="1"/>
    <row r="47" spans="2:2" s="19" customFormat="1"/>
    <row r="48" spans="2:2" s="19" customFormat="1"/>
    <row r="49" spans="1:15" s="19" customFormat="1"/>
    <row r="50" spans="1:15" s="19" customFormat="1"/>
    <row r="51" spans="1:15" s="19" customFormat="1"/>
    <row r="52" spans="1:15" s="19" customFormat="1"/>
    <row r="53" spans="1:1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</row>
    <row r="54" spans="1:1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</sheetData>
  <sheetProtection algorithmName="SHA-512" hashValue="KnvKCdpAzpKLaoNS+YYuE5rxKipWZE4Ftyy1slFWGWwb+bMmLXFOMSVDOG3Fx1W1cFUXxOLrhGQpqQRj4KApJQ==" saltValue="KTkJQAmhH81Qe7bpDeCtxQ==" spinCount="100000" sheet="1" objects="1" scenarios="1" selectLockedCells="1"/>
  <mergeCells count="30">
    <mergeCell ref="D29:E29"/>
    <mergeCell ref="F29:G29"/>
    <mergeCell ref="H29:I29"/>
    <mergeCell ref="D30:E30"/>
    <mergeCell ref="F30:G30"/>
    <mergeCell ref="H30:I30"/>
    <mergeCell ref="D27:E27"/>
    <mergeCell ref="F27:G27"/>
    <mergeCell ref="H27:I27"/>
    <mergeCell ref="D28:E28"/>
    <mergeCell ref="F28:G28"/>
    <mergeCell ref="H28:I28"/>
    <mergeCell ref="D25:E25"/>
    <mergeCell ref="F25:G25"/>
    <mergeCell ref="H25:I25"/>
    <mergeCell ref="D26:E26"/>
    <mergeCell ref="F26:G26"/>
    <mergeCell ref="H26:I26"/>
    <mergeCell ref="J5:K5"/>
    <mergeCell ref="L5:M5"/>
    <mergeCell ref="N5:O5"/>
    <mergeCell ref="J6:K6"/>
    <mergeCell ref="L6:M6"/>
    <mergeCell ref="N6:O6"/>
    <mergeCell ref="J3:K3"/>
    <mergeCell ref="L3:M3"/>
    <mergeCell ref="N3:O3"/>
    <mergeCell ref="J4:K4"/>
    <mergeCell ref="L4:M4"/>
    <mergeCell ref="N4:O4"/>
  </mergeCells>
  <hyperlinks>
    <hyperlink ref="A6" r:id="rId1" xr:uid="{00000000-0004-0000-0500-000000000000}"/>
    <hyperlink ref="A11" r:id="rId2" xr:uid="{00000000-0004-0000-0500-000001000000}"/>
    <hyperlink ref="A12" r:id="rId3" xr:uid="{00000000-0004-0000-0500-000002000000}"/>
    <hyperlink ref="A13" r:id="rId4" xr:uid="{00000000-0004-0000-0500-000003000000}"/>
    <hyperlink ref="A20" r:id="rId5" xr:uid="{00000000-0004-0000-0500-000004000000}"/>
    <hyperlink ref="A21" r:id="rId6" xr:uid="{00000000-0004-0000-0500-000005000000}"/>
    <hyperlink ref="A22" r:id="rId7" xr:uid="{00000000-0004-0000-0500-000006000000}"/>
    <hyperlink ref="A28" r:id="rId8" xr:uid="{00000000-0004-0000-0500-000007000000}"/>
    <hyperlink ref="A29" r:id="rId9" xr:uid="{00000000-0004-0000-0500-000008000000}"/>
  </hyperlink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66"/>
  <sheetViews>
    <sheetView tabSelected="1" zoomScale="80" zoomScaleNormal="80" workbookViewId="0">
      <selection activeCell="H22" sqref="H22"/>
    </sheetView>
  </sheetViews>
  <sheetFormatPr defaultColWidth="11.5546875" defaultRowHeight="13.2"/>
  <cols>
    <col min="1" max="1" width="17.5546875" customWidth="1"/>
    <col min="5" max="5" width="37.33203125" customWidth="1"/>
  </cols>
  <sheetData>
    <row r="1" spans="1:19" ht="28.8">
      <c r="A1" s="677"/>
      <c r="B1" s="678" t="s">
        <v>263</v>
      </c>
      <c r="C1" s="679"/>
      <c r="D1" s="679"/>
      <c r="E1" s="680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18" customHeight="1">
      <c r="A2" s="681" t="s">
        <v>264</v>
      </c>
      <c r="B2" s="682" t="s">
        <v>265</v>
      </c>
      <c r="C2" s="682" t="s">
        <v>266</v>
      </c>
      <c r="D2" s="682" t="s">
        <v>267</v>
      </c>
      <c r="E2" s="683" t="s">
        <v>268</v>
      </c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19" ht="28.95" customHeight="1">
      <c r="A3" s="684" t="s">
        <v>269</v>
      </c>
      <c r="B3" s="796">
        <v>18.5</v>
      </c>
      <c r="C3" s="796">
        <v>37</v>
      </c>
      <c r="D3" s="796">
        <v>55.5</v>
      </c>
      <c r="E3" s="685" t="s">
        <v>296</v>
      </c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19" ht="15" customHeight="1">
      <c r="A4" s="686" t="s">
        <v>270</v>
      </c>
      <c r="B4" s="797">
        <v>29</v>
      </c>
      <c r="C4" s="797">
        <v>58</v>
      </c>
      <c r="D4" s="797">
        <v>87</v>
      </c>
      <c r="E4" s="721" t="s">
        <v>297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ht="15.6">
      <c r="A5" s="686" t="s">
        <v>271</v>
      </c>
      <c r="B5" s="797"/>
      <c r="C5" s="797"/>
      <c r="D5" s="797"/>
      <c r="E5" s="721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spans="1:19" ht="15.6">
      <c r="A6" s="686" t="s">
        <v>272</v>
      </c>
      <c r="B6" s="797"/>
      <c r="C6" s="797"/>
      <c r="D6" s="797"/>
      <c r="E6" s="721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spans="1:19" ht="15.6">
      <c r="A7" s="686" t="s">
        <v>273</v>
      </c>
      <c r="B7" s="797"/>
      <c r="C7" s="797"/>
      <c r="D7" s="797"/>
      <c r="E7" s="721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1:19" ht="15.6">
      <c r="A8" s="686" t="s">
        <v>274</v>
      </c>
      <c r="B8" s="797"/>
      <c r="C8" s="797"/>
      <c r="D8" s="797"/>
      <c r="E8" s="721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</row>
    <row r="9" spans="1:19" ht="15.6">
      <c r="A9" s="686" t="s">
        <v>275</v>
      </c>
      <c r="B9" s="797"/>
      <c r="C9" s="797"/>
      <c r="D9" s="797"/>
      <c r="E9" s="721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</row>
    <row r="10" spans="1:19" ht="15.6">
      <c r="A10" s="686" t="s">
        <v>276</v>
      </c>
      <c r="B10" s="797"/>
      <c r="C10" s="797"/>
      <c r="D10" s="797"/>
      <c r="E10" s="721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</row>
    <row r="11" spans="1:19" ht="15.6">
      <c r="A11" s="686" t="s">
        <v>277</v>
      </c>
      <c r="B11" s="797"/>
      <c r="C11" s="797"/>
      <c r="D11" s="797"/>
      <c r="E11" s="721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</row>
    <row r="12" spans="1:19" ht="15.6">
      <c r="A12" s="686" t="s">
        <v>278</v>
      </c>
      <c r="B12" s="797"/>
      <c r="C12" s="797"/>
      <c r="D12" s="797"/>
      <c r="E12" s="721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</row>
    <row r="13" spans="1:19" ht="15.6">
      <c r="A13" s="686" t="s">
        <v>279</v>
      </c>
      <c r="B13" s="797"/>
      <c r="C13" s="797"/>
      <c r="D13" s="797"/>
      <c r="E13" s="721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</row>
    <row r="14" spans="1:19" ht="15.6">
      <c r="A14" s="686" t="s">
        <v>280</v>
      </c>
      <c r="B14" s="797"/>
      <c r="C14" s="797"/>
      <c r="D14" s="797"/>
      <c r="E14" s="721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</row>
    <row r="15" spans="1:19" ht="15.6">
      <c r="A15" s="686" t="s">
        <v>281</v>
      </c>
      <c r="B15" s="797"/>
      <c r="C15" s="797"/>
      <c r="D15" s="797"/>
      <c r="E15" s="721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</row>
    <row r="16" spans="1:19" ht="15.6">
      <c r="A16" s="686" t="s">
        <v>282</v>
      </c>
      <c r="B16" s="797"/>
      <c r="C16" s="797"/>
      <c r="D16" s="797"/>
      <c r="E16" s="721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</row>
    <row r="17" spans="1:41" ht="15.6">
      <c r="A17" s="686" t="s">
        <v>283</v>
      </c>
      <c r="B17" s="797"/>
      <c r="C17" s="797"/>
      <c r="D17" s="797"/>
      <c r="E17" s="721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</row>
    <row r="18" spans="1:41" ht="15.6">
      <c r="A18" s="687" t="s">
        <v>284</v>
      </c>
      <c r="B18" s="797"/>
      <c r="C18" s="797"/>
      <c r="D18" s="797"/>
      <c r="E18" s="721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</row>
    <row r="19" spans="1:41" ht="15.6">
      <c r="A19" s="688" t="s">
        <v>285</v>
      </c>
      <c r="B19" s="798">
        <v>40</v>
      </c>
      <c r="C19" s="798">
        <v>80</v>
      </c>
      <c r="D19" s="798">
        <v>120</v>
      </c>
      <c r="E19" s="689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</row>
    <row r="20" spans="1:41" ht="15.6">
      <c r="A20" s="688" t="s">
        <v>286</v>
      </c>
      <c r="B20" s="798"/>
      <c r="C20" s="798"/>
      <c r="D20" s="798"/>
      <c r="E20" s="689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</row>
    <row r="21" spans="1:41" ht="15.6">
      <c r="A21" s="688" t="s">
        <v>287</v>
      </c>
      <c r="B21" s="798"/>
      <c r="C21" s="798"/>
      <c r="D21" s="798"/>
      <c r="E21" s="689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</row>
    <row r="22" spans="1:41" ht="15.6">
      <c r="A22" s="688" t="s">
        <v>288</v>
      </c>
      <c r="B22" s="798"/>
      <c r="C22" s="798"/>
      <c r="D22" s="798"/>
      <c r="E22" s="690" t="s">
        <v>298</v>
      </c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</row>
    <row r="23" spans="1:41" ht="15.6">
      <c r="A23" s="688" t="s">
        <v>289</v>
      </c>
      <c r="B23" s="798"/>
      <c r="C23" s="798"/>
      <c r="D23" s="798"/>
      <c r="E23" s="689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</row>
    <row r="24" spans="1:41" ht="15.6">
      <c r="A24" s="688" t="s">
        <v>290</v>
      </c>
      <c r="B24" s="798"/>
      <c r="C24" s="798"/>
      <c r="D24" s="798"/>
      <c r="E24" s="689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</row>
    <row r="25" spans="1:41" ht="15.6">
      <c r="A25" s="691" t="s">
        <v>291</v>
      </c>
      <c r="B25" s="798"/>
      <c r="C25" s="798"/>
      <c r="D25" s="798"/>
      <c r="E25" s="692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</row>
    <row r="26" spans="1:41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</row>
    <row r="27" spans="1:41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</row>
    <row r="28" spans="1:41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</row>
    <row r="29" spans="1:41">
      <c r="A29" s="1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</row>
    <row r="30" spans="1:41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</row>
    <row r="31" spans="1:4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</row>
    <row r="32" spans="1:41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</row>
    <row r="33" spans="1:4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</row>
    <row r="34" spans="1:41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</row>
    <row r="35" spans="1:4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</row>
    <row r="36" spans="1:41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</row>
    <row r="37" spans="1:41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</row>
    <row r="38" spans="1:41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</row>
    <row r="39" spans="1:41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</row>
    <row r="40" spans="1:4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</row>
    <row r="41" spans="1:41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</row>
    <row r="42" spans="1:41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</row>
    <row r="43" spans="1:4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</row>
    <row r="44" spans="1:41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</row>
    <row r="45" spans="1:41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</row>
    <row r="46" spans="1:41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</row>
    <row r="47" spans="1:4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</row>
    <row r="48" spans="1:41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</row>
    <row r="49" spans="1:4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</row>
    <row r="50" spans="1:41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</row>
    <row r="51" spans="1:41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</row>
    <row r="52" spans="1:4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</row>
    <row r="53" spans="1:41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</row>
    <row r="54" spans="1:41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</row>
    <row r="55" spans="1:41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</row>
    <row r="56" spans="1:41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</row>
    <row r="57" spans="1:4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</row>
    <row r="58" spans="1:41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</row>
    <row r="59" spans="1:41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</row>
    <row r="60" spans="1:41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</row>
    <row r="61" spans="1:41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</row>
    <row r="62" spans="1:41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</row>
    <row r="63" spans="1:41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</row>
    <row r="64" spans="1:41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</row>
    <row r="65" spans="1:41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</row>
    <row r="66" spans="1:41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</row>
  </sheetData>
  <sheetProtection algorithmName="SHA-512" hashValue="Al0mTiNnMsTMJk+hmqFssZFD1kyV9RweZv94TIbhS0WpbAXPgcfyDOQWHDzgurWr/0CeSOECY0TOMB1eH8SeXg==" saltValue="5ytPmblBoNjdcouXhjoOOw==" spinCount="100000" sheet="1" objects="1" scenarios="1" selectLockedCells="1"/>
  <mergeCells count="7">
    <mergeCell ref="B4:B18"/>
    <mergeCell ref="C4:C18"/>
    <mergeCell ref="D4:D18"/>
    <mergeCell ref="E4:E18"/>
    <mergeCell ref="B19:B25"/>
    <mergeCell ref="C19:C25"/>
    <mergeCell ref="D19:D25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17731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Order summary</vt:lpstr>
      <vt:lpstr>Dannolite</vt:lpstr>
      <vt:lpstr>PU holds</vt:lpstr>
      <vt:lpstr>PE holds</vt:lpstr>
      <vt:lpstr>Macros</vt:lpstr>
      <vt:lpstr>Hardware &amp; others</vt:lpstr>
      <vt:lpstr>Shipping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Katherine Mills</cp:lastModifiedBy>
  <cp:revision>95</cp:revision>
  <dcterms:modified xsi:type="dcterms:W3CDTF">2026-05-29T14:19:02Z</dcterms:modified>
  <dc:language>fi-FI</dc:language>
</cp:coreProperties>
</file>