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144" windowWidth="16212" windowHeight="6048" activeTab="3"/>
  </bookViews>
  <sheets>
    <sheet name="Flights" sheetId="3" r:id="rId1"/>
    <sheet name="International flights" sheetId="2" r:id="rId2"/>
    <sheet name="Domestic flights" sheetId="1" r:id="rId3"/>
    <sheet name="Canberra to Sydney trips" sheetId="4" r:id="rId4"/>
  </sheets>
  <calcPr calcId="124519"/>
</workbook>
</file>

<file path=xl/calcChain.xml><?xml version="1.0" encoding="utf-8"?>
<calcChain xmlns="http://schemas.openxmlformats.org/spreadsheetml/2006/main">
  <c r="B2" i="4"/>
  <c r="D2" l="1"/>
  <c r="B5"/>
  <c r="D5" s="1"/>
  <c r="D7" l="1"/>
  <c r="B8" i="3"/>
  <c r="B4"/>
  <c r="F28" i="2"/>
  <c r="D2" i="1" l="1"/>
  <c r="B3" i="3" s="1"/>
  <c r="B6" s="1"/>
</calcChain>
</file>

<file path=xl/sharedStrings.xml><?xml version="1.0" encoding="utf-8"?>
<sst xmlns="http://schemas.openxmlformats.org/spreadsheetml/2006/main" count="65" uniqueCount="61">
  <si>
    <t>Distance (KM)</t>
  </si>
  <si>
    <t>https://www.bitre.gov.au/statistics/aviation/domestic.aspx</t>
  </si>
  <si>
    <t>Total</t>
  </si>
  <si>
    <t>Emissions (KG CO2e)</t>
  </si>
  <si>
    <t>Flights</t>
  </si>
  <si>
    <t>Emissions factor (KG CO2e per KM)*</t>
  </si>
  <si>
    <t>*Emission factor for average passenger with radiative forcing from UK 'Greenhouse gas reporting - Conversion factors 2016', https://www.gov.uk/government/publications/greenhouse-gas-reporting-conversion-factors-2016</t>
  </si>
  <si>
    <t>#The Department of Infrastructure, Regoinal Development and Cities gives revenue passenger kilometres as 70.94 billion in the year ending March 2019. With a population of 25.4 million, this makes around 2,792 kilometres per person per year.</t>
  </si>
  <si>
    <t xml:space="preserve">I use Australian data where available, but there are no Australian factors for flights on a per-kilometre basis. </t>
  </si>
  <si>
    <t>Some state governments, like EPA Victoria, use the UK figures I've used and they are standard industry factors, so I've picked them in this instance over Australian factors.</t>
  </si>
  <si>
    <t xml:space="preserve">The Federal Government use factors based on fuel usage but these don't apply to my distance case scenario. Their calculations on domestic emissions are also much lower than mine, and as far as I can tell it's just because they use a much lower emissions factor. Perhaps they're not using modern radiative forcing factors? </t>
  </si>
  <si>
    <t>Australian average baseline flights per person#</t>
  </si>
  <si>
    <t>Destination*</t>
  </si>
  <si>
    <t>Km per return flight**</t>
  </si>
  <si>
    <t>Number of return flights 2016*</t>
  </si>
  <si>
    <t>Total KM (KM per flight x number of flights 2016)</t>
  </si>
  <si>
    <t>Emission factor in kg CO2e***</t>
  </si>
  <si>
    <t>Emissions (tonnes of CO2e)</t>
  </si>
  <si>
    <t>New Zealand</t>
  </si>
  <si>
    <t>Indonesia</t>
  </si>
  <si>
    <t>United States</t>
  </si>
  <si>
    <t>United Kingdom</t>
  </si>
  <si>
    <t>Thailand</t>
  </si>
  <si>
    <t>China</t>
  </si>
  <si>
    <t>Singapore</t>
  </si>
  <si>
    <t>Japan</t>
  </si>
  <si>
    <t>Fiji</t>
  </si>
  <si>
    <t>India</t>
  </si>
  <si>
    <t>Malaysia</t>
  </si>
  <si>
    <t>Vietnam</t>
  </si>
  <si>
    <t>Phillippines</t>
  </si>
  <si>
    <t>Hong Kong</t>
  </si>
  <si>
    <t>Italy</t>
  </si>
  <si>
    <t>Canada</t>
  </si>
  <si>
    <t>France</t>
  </si>
  <si>
    <t>Germany</t>
  </si>
  <si>
    <t>Papua New Guinea</t>
  </si>
  <si>
    <t>South Africa</t>
  </si>
  <si>
    <t>Greece</t>
  </si>
  <si>
    <t>Netherlands</t>
  </si>
  <si>
    <t>Turkey</t>
  </si>
  <si>
    <t>Mexico</t>
  </si>
  <si>
    <t>Data sources &amp; assumptions</t>
  </si>
  <si>
    <t>*Data from 'Table 1: Numbers of overseas visits by Australian residents 2016' based on Australian data in 'Australian international travellers: the places we go" from DFAT paper at dfat.gov.au/about-us/publications/Documents/australian-international-travellers-the-places-we-go.pdf. DFAT notes this is an underestimate of Australian overseas journeys, which in other places DFAT estimates at 10,756,890 for 2016-17.</t>
  </si>
  <si>
    <t xml:space="preserve">** I assumed each return journey was from Sydney to the country capital (except Fiji, where I used Nadi not Suva). I estimated kilometres based on www.airmilescalculator.com. </t>
  </si>
  <si>
    <t>*** Data from 'Greenhouse gas reporting - Conversion factors 2016' from UK Government at www.gov.uk/government/publications/greenhouse-gas-reporting-conversion-factors-2016, as referenced by EPA Victoria. Includes radiative forcing. Emission factors for 'average passenger' used. New Zeaqland, Fiji and Papua New Guinea use emission factor for 'Long-haul', all others for 'International'. These figures are used as flights are not included in the National Greenhouse Accounts Factors (Department of Environment and Energy).</t>
  </si>
  <si>
    <t>Data problems - figures underestimate actual CO2e generated by Australians.</t>
  </si>
  <si>
    <t>1. Figures for 2016 flights. DFAT estimates flights are increasing by 5% each year.</t>
  </si>
  <si>
    <t>2. DFAT figures only include Australia to first destination. This ignores multi-destination trips where people visit more than one country.</t>
  </si>
  <si>
    <t>Total for international flights to and from Australia per year</t>
  </si>
  <si>
    <t>Total per person per year</t>
  </si>
  <si>
    <t>Flight type</t>
  </si>
  <si>
    <t>Domestic (per person per year)</t>
  </si>
  <si>
    <t>International (per person per year)</t>
  </si>
  <si>
    <t>I've used an average of the UK 'domestic' and short-haul average passenger figures for all domestic Austrlaian flights, as flight distance would vary. Business class trips and very short flights have a higher emissions factor.</t>
  </si>
  <si>
    <t>Cut back by 50%</t>
  </si>
  <si>
    <t>Reduction by taking the bus instead of flying</t>
  </si>
  <si>
    <t>Return bus Canberra to Sydney (diesel bus, average 23.8 passengers)</t>
  </si>
  <si>
    <t>https://www.gov.uk/government/publications/greenhouse-gas-reporting-conversion-factors-2016</t>
  </si>
  <si>
    <t>Return flight Canberra to Sydney*</t>
  </si>
  <si>
    <t>*Domestic UK emissions factor for flights</t>
  </si>
</sst>
</file>

<file path=xl/styles.xml><?xml version="1.0" encoding="utf-8"?>
<styleSheet xmlns="http://schemas.openxmlformats.org/spreadsheetml/2006/main">
  <numFmts count="22">
    <numFmt numFmtId="41" formatCode="_-* #,##0_-;\-* #,##0_-;_-* &quot;-&quot;_-;_-@_-"/>
    <numFmt numFmtId="43" formatCode="_-* #,##0.00_-;\-* #,##0.00_-;_-* &quot;-&quot;??_-;_-@_-"/>
    <numFmt numFmtId="164" formatCode="_-* #,##0_-;\-* #,##0_-;_-* &quot;-&quot;??_-;_-@_-"/>
    <numFmt numFmtId="165" formatCode="0.000"/>
    <numFmt numFmtId="166" formatCode="_-&quot;£&quot;* #,##0_-;\-&quot;£&quot;* #,##0_-;_-&quot;£&quot;* &quot;-&quot;_-;_-@_-"/>
    <numFmt numFmtId="167" formatCode="_-&quot;£&quot;* #,##0.00_-;\-&quot;£&quot;* #,##0.00_-;_-&quot;£&quot;* &quot;-&quot;??_-;_-@_-"/>
    <numFmt numFmtId="168" formatCode="_(* #,##0.00_);_(* \(#,##0.00\);_(* &quot;-&quot;??_);_(@_)"/>
    <numFmt numFmtId="169" formatCode="_-[$€-2]* #,##0.00_-;\-[$€-2]* #,##0.00_-;_-[$€-2]* &quot;-&quot;??_-"/>
    <numFmt numFmtId="170" formatCode="[&gt;0.5]#,##0;[&lt;-0.5]\-#,##0;\-"/>
    <numFmt numFmtId="171" formatCode="_-* #,##0\ _F_-;\-* #,##0\ _F_-;_-* &quot;-&quot;\ _F_-;_-@_-"/>
    <numFmt numFmtId="172" formatCode="_-* #,##0.00\ _F_-;\-* #,##0.00\ _F_-;_-* &quot;-&quot;??\ _F_-;_-@_-"/>
    <numFmt numFmtId="173" formatCode="_-* #,##0\ &quot;F&quot;_-;\-* #,##0\ &quot;F&quot;_-;_-* &quot;-&quot;\ &quot;F&quot;_-;_-@_-"/>
    <numFmt numFmtId="174" formatCode="_-* #,##0.00\ &quot;F&quot;_-;\-* #,##0.00\ &quot;F&quot;_-;_-* &quot;-&quot;??\ &quot;F&quot;_-;_-@_-"/>
    <numFmt numFmtId="175" formatCode="###.0"/>
    <numFmt numFmtId="176" formatCode="##.0"/>
    <numFmt numFmtId="177" formatCode="#,###,##0"/>
    <numFmt numFmtId="178" formatCode="_-&quot;öS&quot;\ * #,##0_-;\-&quot;öS&quot;\ * #,##0_-;_-&quot;öS&quot;\ * &quot;-&quot;_-;_-@_-"/>
    <numFmt numFmtId="179" formatCode="_-&quot;öS&quot;\ * #,##0.00_-;\-&quot;öS&quot;\ * #,##0.00_-;_-&quot;öS&quot;\ * &quot;-&quot;??_-;_-@_-"/>
    <numFmt numFmtId="180" formatCode="??0.0?????"/>
    <numFmt numFmtId="181" formatCode="0.0"/>
    <numFmt numFmtId="182" formatCode="_-* #,##0_-;\-* #,##0_-;_-* &quot;-&quot;???_-;_-@_-"/>
    <numFmt numFmtId="186" formatCode="??0.0?"/>
  </numFmts>
  <fonts count="46">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font>
    <font>
      <b/>
      <i/>
      <sz val="11"/>
      <color theme="1"/>
      <name val="Arial"/>
      <family val="2"/>
    </font>
    <font>
      <u/>
      <sz val="11"/>
      <color theme="10"/>
      <name val="Arial"/>
      <family val="2"/>
    </font>
    <font>
      <i/>
      <sz val="11"/>
      <color theme="1"/>
      <name val="Arial"/>
      <family val="2"/>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u/>
      <sz val="10"/>
      <color indexed="12"/>
      <name val="Arial"/>
      <family val="2"/>
    </font>
    <font>
      <sz val="14"/>
      <name val="Arial"/>
      <family val="2"/>
    </font>
    <font>
      <b/>
      <sz val="10"/>
      <color indexed="18"/>
      <name val="Arial"/>
      <family val="2"/>
    </font>
    <font>
      <sz val="10"/>
      <name val="Arial"/>
      <family val="2"/>
    </font>
    <font>
      <sz val="11"/>
      <color indexed="8"/>
      <name val="Arial"/>
      <family val="2"/>
    </font>
    <font>
      <sz val="10"/>
      <name val="Times New Roman"/>
      <family val="1"/>
    </font>
    <font>
      <b/>
      <sz val="12"/>
      <color indexed="8"/>
      <name val="Arial"/>
      <family val="2"/>
    </font>
    <font>
      <sz val="12"/>
      <color indexed="17"/>
      <name val="Arial"/>
      <family val="2"/>
    </font>
    <font>
      <b/>
      <sz val="18"/>
      <color indexed="56"/>
      <name val="Cambria"/>
      <family val="2"/>
    </font>
    <font>
      <b/>
      <sz val="14"/>
      <name val="Helv"/>
    </font>
    <font>
      <sz val="12"/>
      <color indexed="9"/>
      <name val="Arial"/>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sz val="9"/>
      <name val="Times New Roman"/>
      <family val="1"/>
    </font>
    <font>
      <sz val="12"/>
      <color indexed="62"/>
      <name val="Arial"/>
      <family val="2"/>
    </font>
    <font>
      <u/>
      <sz val="10"/>
      <color theme="10"/>
      <name val="Arial"/>
      <family val="2"/>
    </font>
    <font>
      <u/>
      <sz val="11"/>
      <color theme="10"/>
      <name val="Calibri"/>
      <family val="2"/>
      <scheme val="minor"/>
    </font>
    <font>
      <sz val="10"/>
      <color theme="1"/>
      <name val="Arial"/>
      <family val="2"/>
    </font>
    <font>
      <i/>
      <sz val="11"/>
      <color theme="1"/>
      <name val="Calibri"/>
      <family val="2"/>
      <scheme val="minor"/>
    </font>
    <font>
      <sz val="11"/>
      <color rgb="FF002060"/>
      <name val="Arial"/>
      <family val="2"/>
    </font>
  </fonts>
  <fills count="3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solid">
        <fgColor theme="6"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53D5F"/>
      </left>
      <right style="thin">
        <color rgb="FF053D5F"/>
      </right>
      <top style="thin">
        <color rgb="FF053D5F"/>
      </top>
      <bottom style="thin">
        <color rgb="FF053D5F"/>
      </bottom>
      <diagonal/>
    </border>
  </borders>
  <cellStyleXfs count="284">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5" fillId="0" borderId="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1" fillId="0" borderId="0" applyNumberFormat="0" applyFont="0" applyFill="0" applyBorder="0" applyProtection="0">
      <alignment horizontal="left" vertical="center" indent="5"/>
    </xf>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4" fontId="39" fillId="4" borderId="1">
      <alignment horizontal="right" vertical="center"/>
    </xf>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 fontId="13" fillId="0" borderId="2" applyFill="0" applyBorder="0" applyProtection="0">
      <alignment horizontal="right" vertical="center"/>
    </xf>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20" fillId="13" borderId="3" applyNumberFormat="0" applyAlignment="0" applyProtection="0"/>
    <xf numFmtId="0" fontId="34" fillId="25" borderId="4" applyNumberFormat="0" applyAlignment="0" applyProtection="0"/>
    <xf numFmtId="0" fontId="34" fillId="25" borderId="4" applyNumberFormat="0" applyAlignment="0" applyProtection="0"/>
    <xf numFmtId="0" fontId="34" fillId="25" borderId="4" applyNumberFormat="0" applyAlignment="0" applyProtection="0"/>
    <xf numFmtId="0" fontId="34" fillId="25" borderId="4"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43" fontId="1" fillId="0" borderId="0" applyFont="0" applyFill="0" applyBorder="0" applyAlignment="0" applyProtection="0"/>
    <xf numFmtId="0" fontId="25" fillId="15" borderId="0" applyNumberFormat="0" applyFont="0" applyBorder="0" applyAlignment="0"/>
    <xf numFmtId="41" fontId="25" fillId="0" borderId="0" applyFont="0" applyFill="0" applyBorder="0" applyAlignment="0" applyProtection="0">
      <alignment wrapText="1"/>
    </xf>
    <xf numFmtId="43" fontId="25" fillId="0" borderId="0" applyFont="0" applyFill="0" applyBorder="0" applyAlignment="0" applyProtection="0">
      <alignment wrapText="1"/>
    </xf>
    <xf numFmtId="169" fontId="25" fillId="0" borderId="0" applyFont="0" applyFill="0" applyBorder="0" applyAlignment="0" applyProtection="0"/>
    <xf numFmtId="169" fontId="25" fillId="0" borderId="0" applyFont="0" applyFill="0" applyBorder="0" applyAlignment="0" applyProtection="0"/>
    <xf numFmtId="0" fontId="33" fillId="0" borderId="0" applyNumberFormat="0" applyFill="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170" fontId="23" fillId="0" borderId="0">
      <alignment horizontal="left" vertical="center"/>
    </xf>
    <xf numFmtId="0" fontId="15"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2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0" fontId="40" fillId="6" borderId="3" applyNumberFormat="0" applyAlignment="0" applyProtection="0"/>
    <xf numFmtId="4" fontId="39" fillId="0" borderId="8">
      <alignment horizontal="right" vertical="center"/>
    </xf>
    <xf numFmtId="0" fontId="10" fillId="0" borderId="9" applyNumberFormat="0" applyFill="0" applyAlignment="0" applyProtection="0"/>
    <xf numFmtId="0" fontId="25" fillId="6" borderId="0" applyNumberFormat="0" applyFont="0" applyBorder="0" applyAlignment="0"/>
    <xf numFmtId="171"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25" fillId="0" borderId="0"/>
    <xf numFmtId="0" fontId="25" fillId="0" borderId="0"/>
    <xf numFmtId="0" fontId="25" fillId="0" borderId="0"/>
    <xf numFmtId="0" fontId="1" fillId="0" borderId="0"/>
    <xf numFmtId="0" fontId="43" fillId="0" borderId="0"/>
    <xf numFmtId="0" fontId="43" fillId="0" borderId="0"/>
    <xf numFmtId="0" fontId="2" fillId="0" borderId="0"/>
    <xf numFmtId="0" fontId="2" fillId="0" borderId="0"/>
    <xf numFmtId="0" fontId="2" fillId="0" borderId="0"/>
    <xf numFmtId="0"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5" fillId="0" borderId="0"/>
    <xf numFmtId="0" fontId="11" fillId="25" borderId="0" applyNumberFormat="0" applyFont="0" applyBorder="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7" fillId="9" borderId="10" applyNumberFormat="0" applyFon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0" fontId="35" fillId="13" borderId="11" applyNumberFormat="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3" fontId="25" fillId="0" borderId="0" applyFont="0" applyFill="0" applyProtection="0"/>
    <xf numFmtId="9" fontId="2" fillId="0" borderId="0" applyFont="0" applyFill="0" applyBorder="0" applyAlignment="0" applyProtection="0"/>
    <xf numFmtId="170" fontId="27" fillId="0" borderId="0" applyFill="0" applyBorder="0" applyAlignment="0" applyProtection="0"/>
    <xf numFmtId="0" fontId="25" fillId="0" borderId="0"/>
    <xf numFmtId="0" fontId="25" fillId="0" borderId="0"/>
    <xf numFmtId="0" fontId="39" fillId="25" borderId="1"/>
    <xf numFmtId="0" fontId="39" fillId="25" borderId="1"/>
    <xf numFmtId="0" fontId="39" fillId="25" borderId="1"/>
    <xf numFmtId="0" fontId="16" fillId="0" borderId="0"/>
    <xf numFmtId="0" fontId="8" fillId="0" borderId="0">
      <alignment horizontal="right"/>
    </xf>
    <xf numFmtId="0" fontId="8" fillId="0" borderId="0">
      <alignment horizontal="left"/>
    </xf>
    <xf numFmtId="0" fontId="9" fillId="0" borderId="0"/>
    <xf numFmtId="175" fontId="25" fillId="0" borderId="0" applyFont="0" applyFill="0" applyBorder="0" applyAlignment="0" applyProtection="0">
      <alignment horizontal="left"/>
    </xf>
    <xf numFmtId="175" fontId="25" fillId="0" borderId="0" applyFont="0" applyFill="0" applyBorder="0" applyAlignment="0" applyProtection="0">
      <alignment horizontal="left"/>
    </xf>
    <xf numFmtId="165" fontId="25" fillId="0" borderId="0" applyFont="0" applyFill="0" applyBorder="0" applyAlignment="0" applyProtection="0">
      <alignment horizontal="left"/>
    </xf>
    <xf numFmtId="165" fontId="25" fillId="0" borderId="0" applyFont="0" applyFill="0" applyBorder="0" applyAlignment="0" applyProtection="0">
      <alignment horizontal="left"/>
    </xf>
    <xf numFmtId="176" fontId="25" fillId="0" borderId="0" applyFont="0" applyFill="0" applyBorder="0" applyAlignment="0" applyProtection="0">
      <alignment horizontal="left"/>
    </xf>
    <xf numFmtId="176" fontId="25" fillId="0" borderId="0" applyFont="0" applyFill="0" applyBorder="0" applyAlignment="0" applyProtection="0">
      <alignment horizontal="left"/>
    </xf>
    <xf numFmtId="49" fontId="25" fillId="0" borderId="0" applyFill="0" applyBorder="0" applyProtection="0">
      <alignment horizontal="left"/>
    </xf>
    <xf numFmtId="49" fontId="25" fillId="0" borderId="0" applyFill="0" applyBorder="0" applyProtection="0">
      <alignment horizontal="left"/>
    </xf>
    <xf numFmtId="175" fontId="25" fillId="0" borderId="0" applyFont="0" applyFill="0" applyBorder="0" applyAlignment="0" applyProtection="0">
      <alignment horizontal="left"/>
    </xf>
    <xf numFmtId="175" fontId="25" fillId="0" borderId="0" applyFont="0" applyFill="0" applyBorder="0" applyAlignment="0" applyProtection="0">
      <alignment horizontal="left"/>
    </xf>
    <xf numFmtId="165" fontId="25" fillId="0" borderId="0" applyFont="0" applyFill="0" applyBorder="0" applyAlignment="0" applyProtection="0">
      <alignment horizontal="left"/>
    </xf>
    <xf numFmtId="165" fontId="25" fillId="0" borderId="0" applyFont="0" applyFill="0" applyBorder="0" applyAlignment="0" applyProtection="0">
      <alignment horizontal="left"/>
    </xf>
    <xf numFmtId="176" fontId="25" fillId="0" borderId="0" applyFont="0" applyFill="0" applyBorder="0" applyAlignment="0" applyProtection="0">
      <alignment horizontal="left"/>
    </xf>
    <xf numFmtId="176" fontId="25" fillId="0" borderId="0" applyFont="0" applyFill="0" applyBorder="0" applyAlignment="0" applyProtection="0">
      <alignment horizontal="left"/>
    </xf>
    <xf numFmtId="49" fontId="25" fillId="0" borderId="0" applyFill="0" applyBorder="0" applyProtection="0">
      <alignment horizontal="left"/>
    </xf>
    <xf numFmtId="49" fontId="25" fillId="0" borderId="0" applyFill="0" applyBorder="0" applyProtection="0">
      <alignment horizontal="left"/>
    </xf>
    <xf numFmtId="0" fontId="30" fillId="0" borderId="0" applyNumberFormat="0" applyFill="0" applyBorder="0" applyAlignment="0" applyProtection="0"/>
    <xf numFmtId="0" fontId="31" fillId="0" borderId="0">
      <alignment horizontal="left" vertical="top"/>
    </xf>
    <xf numFmtId="0" fontId="14" fillId="0" borderId="0">
      <alignment horizontal="left"/>
    </xf>
    <xf numFmtId="177" fontId="24" fillId="26" borderId="0" applyNumberFormat="0" applyBorder="0">
      <protection locked="0"/>
    </xf>
    <xf numFmtId="0" fontId="28" fillId="0" borderId="12" applyNumberFormat="0" applyFill="0" applyAlignment="0" applyProtection="0"/>
    <xf numFmtId="0" fontId="28" fillId="0" borderId="12" applyNumberFormat="0" applyFill="0" applyAlignment="0" applyProtection="0"/>
    <xf numFmtId="177" fontId="12" fillId="27" borderId="0" applyNumberFormat="0" applyBorder="0">
      <protection locked="0"/>
    </xf>
    <xf numFmtId="41" fontId="25"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0" fontId="21" fillId="0" borderId="0" applyNumberFormat="0" applyFill="0" applyBorder="0" applyAlignment="0" applyProtection="0"/>
    <xf numFmtId="0" fontId="36" fillId="15" borderId="0">
      <alignment horizontal="left" vertical="center" indent="1"/>
    </xf>
    <xf numFmtId="4" fontId="39" fillId="0" borderId="0"/>
  </cellStyleXfs>
  <cellXfs count="54">
    <xf numFmtId="0" fontId="0" fillId="0" borderId="0" xfId="0"/>
    <xf numFmtId="0" fontId="2" fillId="0" borderId="0" xfId="0" applyFont="1"/>
    <xf numFmtId="0" fontId="3" fillId="0" borderId="1" xfId="0" applyFont="1" applyBorder="1"/>
    <xf numFmtId="0" fontId="3" fillId="0" borderId="1" xfId="0" applyFont="1" applyBorder="1" applyAlignment="1"/>
    <xf numFmtId="0" fontId="5" fillId="2" borderId="1" xfId="0" applyFont="1" applyFill="1" applyBorder="1"/>
    <xf numFmtId="0" fontId="2" fillId="2" borderId="1" xfId="0" applyFont="1" applyFill="1" applyBorder="1"/>
    <xf numFmtId="0" fontId="6" fillId="0" borderId="0" xfId="2" applyFont="1" applyAlignment="1" applyProtection="1"/>
    <xf numFmtId="164" fontId="2" fillId="2" borderId="1" xfId="1" applyNumberFormat="1" applyFont="1" applyFill="1" applyBorder="1"/>
    <xf numFmtId="0" fontId="5" fillId="3" borderId="0" xfId="0" applyFont="1" applyFill="1" applyBorder="1"/>
    <xf numFmtId="0" fontId="2" fillId="3" borderId="0" xfId="0" applyFont="1" applyFill="1" applyBorder="1"/>
    <xf numFmtId="164" fontId="0" fillId="0" borderId="0" xfId="1" applyNumberFormat="1" applyFont="1"/>
    <xf numFmtId="164" fontId="0" fillId="0" borderId="0" xfId="0" applyNumberFormat="1"/>
    <xf numFmtId="43" fontId="0" fillId="0" borderId="0" xfId="0" applyNumberFormat="1"/>
    <xf numFmtId="164" fontId="2" fillId="2" borderId="1" xfId="0" applyNumberFormat="1" applyFont="1" applyFill="1" applyBorder="1" applyAlignment="1">
      <alignment horizontal="right"/>
    </xf>
    <xf numFmtId="165" fontId="2" fillId="2" borderId="1" xfId="0" applyNumberFormat="1" applyFont="1" applyFill="1" applyBorder="1"/>
    <xf numFmtId="0" fontId="2" fillId="0" borderId="0" xfId="0" applyFont="1" applyAlignment="1">
      <alignment wrapText="1"/>
    </xf>
    <xf numFmtId="0" fontId="2" fillId="0" borderId="0" xfId="0" applyFont="1" applyAlignment="1"/>
    <xf numFmtId="0" fontId="3" fillId="0" borderId="0" xfId="0" applyFont="1"/>
    <xf numFmtId="0" fontId="5" fillId="3" borderId="1" xfId="0" applyFont="1" applyFill="1" applyBorder="1" applyAlignment="1">
      <alignment wrapText="1"/>
    </xf>
    <xf numFmtId="0" fontId="0" fillId="0" borderId="0" xfId="0"/>
    <xf numFmtId="0" fontId="3" fillId="3" borderId="1" xfId="0" applyFont="1" applyFill="1" applyBorder="1"/>
    <xf numFmtId="0" fontId="3" fillId="3" borderId="1" xfId="0" applyFont="1" applyFill="1" applyBorder="1" applyAlignment="1">
      <alignment wrapText="1"/>
    </xf>
    <xf numFmtId="0" fontId="2" fillId="3" borderId="1" xfId="0" applyFont="1" applyFill="1" applyBorder="1"/>
    <xf numFmtId="0" fontId="2" fillId="3" borderId="0" xfId="0" applyFont="1" applyFill="1"/>
    <xf numFmtId="164" fontId="2" fillId="3" borderId="1" xfId="1" applyNumberFormat="1" applyFont="1" applyFill="1" applyBorder="1"/>
    <xf numFmtId="3" fontId="2" fillId="3" borderId="1" xfId="0" applyNumberFormat="1" applyFont="1" applyFill="1" applyBorder="1"/>
    <xf numFmtId="164" fontId="2" fillId="3" borderId="1" xfId="0" applyNumberFormat="1" applyFont="1" applyFill="1" applyBorder="1"/>
    <xf numFmtId="0" fontId="5" fillId="3" borderId="1" xfId="0" applyFont="1" applyFill="1" applyBorder="1"/>
    <xf numFmtId="164" fontId="5" fillId="3" borderId="1" xfId="0" applyNumberFormat="1" applyFont="1" applyFill="1" applyBorder="1"/>
    <xf numFmtId="164" fontId="7" fillId="3" borderId="1" xfId="0" applyNumberFormat="1" applyFont="1" applyFill="1" applyBorder="1"/>
    <xf numFmtId="0" fontId="7" fillId="3" borderId="0" xfId="0" applyFont="1" applyFill="1" applyBorder="1"/>
    <xf numFmtId="0" fontId="2" fillId="3" borderId="0" xfId="0" applyFont="1" applyFill="1" applyBorder="1"/>
    <xf numFmtId="164" fontId="7" fillId="3" borderId="0" xfId="0" applyNumberFormat="1" applyFont="1" applyFill="1" applyBorder="1"/>
    <xf numFmtId="0" fontId="7" fillId="3" borderId="0" xfId="0" applyFont="1" applyFill="1"/>
    <xf numFmtId="180" fontId="2" fillId="3" borderId="13" xfId="0" applyNumberFormat="1" applyFont="1" applyFill="1" applyBorder="1" applyAlignment="1">
      <alignment horizontal="center" wrapText="1"/>
    </xf>
    <xf numFmtId="181" fontId="5" fillId="3" borderId="1" xfId="0" applyNumberFormat="1" applyFont="1" applyFill="1" applyBorder="1"/>
    <xf numFmtId="0" fontId="2" fillId="0" borderId="1" xfId="0" applyFont="1" applyBorder="1"/>
    <xf numFmtId="0" fontId="0" fillId="0" borderId="1" xfId="0" applyBorder="1"/>
    <xf numFmtId="0" fontId="5" fillId="0" borderId="1" xfId="0" applyFont="1" applyBorder="1"/>
    <xf numFmtId="0" fontId="2" fillId="0" borderId="0" xfId="0" applyNumberFormat="1" applyFont="1" applyAlignment="1"/>
    <xf numFmtId="164" fontId="2" fillId="0" borderId="1" xfId="1" applyNumberFormat="1" applyFont="1" applyBorder="1"/>
    <xf numFmtId="164" fontId="2" fillId="0" borderId="1" xfId="0" applyNumberFormat="1" applyFont="1" applyBorder="1"/>
    <xf numFmtId="164" fontId="5" fillId="0" borderId="1" xfId="0" applyNumberFormat="1" applyFont="1" applyBorder="1"/>
    <xf numFmtId="0" fontId="0" fillId="28" borderId="1" xfId="0" applyFill="1" applyBorder="1"/>
    <xf numFmtId="0" fontId="7" fillId="28" borderId="1" xfId="0" applyFont="1" applyFill="1" applyBorder="1"/>
    <xf numFmtId="164" fontId="2" fillId="28" borderId="1" xfId="0" applyNumberFormat="1" applyFont="1" applyFill="1" applyBorder="1"/>
    <xf numFmtId="0" fontId="44" fillId="0" borderId="1" xfId="0" applyFont="1" applyBorder="1"/>
    <xf numFmtId="182" fontId="2" fillId="29" borderId="1" xfId="0" applyNumberFormat="1" applyFont="1" applyFill="1" applyBorder="1"/>
    <xf numFmtId="0" fontId="2" fillId="29" borderId="1" xfId="0" applyFont="1" applyFill="1" applyBorder="1"/>
    <xf numFmtId="164" fontId="2" fillId="29" borderId="1" xfId="1" applyNumberFormat="1" applyFont="1" applyFill="1" applyBorder="1"/>
    <xf numFmtId="0" fontId="5" fillId="29" borderId="1" xfId="0" applyFont="1" applyFill="1" applyBorder="1"/>
    <xf numFmtId="182" fontId="5" fillId="29" borderId="1" xfId="0" applyNumberFormat="1" applyFont="1" applyFill="1" applyBorder="1"/>
    <xf numFmtId="186" fontId="45" fillId="29" borderId="13" xfId="0" applyNumberFormat="1" applyFont="1" applyFill="1" applyBorder="1" applyAlignment="1">
      <alignment horizontal="right" vertical="center" wrapText="1"/>
    </xf>
    <xf numFmtId="0" fontId="4" fillId="0" borderId="0" xfId="2" applyAlignment="1" applyProtection="1"/>
  </cellXfs>
  <cellStyles count="284">
    <cellStyle name="%" xfId="3"/>
    <cellStyle name="20% - Accent1 2" xfId="4"/>
    <cellStyle name="20% - Accent1 2 2" xfId="5"/>
    <cellStyle name="20% - Accent1 2 2 2" xfId="6"/>
    <cellStyle name="20% - Accent1 2 2 3" xfId="7"/>
    <cellStyle name="20% - Accent2 2" xfId="8"/>
    <cellStyle name="20% - Accent2 2 2" xfId="9"/>
    <cellStyle name="20% - Accent2 2 2 2" xfId="10"/>
    <cellStyle name="20% - Accent2 2 2 3" xfId="11"/>
    <cellStyle name="20% - Accent3 2" xfId="12"/>
    <cellStyle name="20% - Accent3 2 2" xfId="13"/>
    <cellStyle name="20% - Accent3 2 2 2" xfId="14"/>
    <cellStyle name="20% - Accent3 2 2 3" xfId="15"/>
    <cellStyle name="20% - Accent4 2" xfId="16"/>
    <cellStyle name="20% - Accent4 2 2" xfId="17"/>
    <cellStyle name="20% - Accent4 2 2 2" xfId="18"/>
    <cellStyle name="20% - Accent4 2 2 3" xfId="19"/>
    <cellStyle name="20% - Accent5 2" xfId="20"/>
    <cellStyle name="20% - Accent5 2 2" xfId="21"/>
    <cellStyle name="20% - Accent5 2 2 2" xfId="22"/>
    <cellStyle name="20% - Accent5 2 2 3" xfId="23"/>
    <cellStyle name="20% - Accent6 2" xfId="24"/>
    <cellStyle name="20% - Accent6 2 2" xfId="25"/>
    <cellStyle name="20% - Accent6 2 2 2" xfId="26"/>
    <cellStyle name="20% - Accent6 2 2 3" xfId="27"/>
    <cellStyle name="40% - Accent1 2" xfId="28"/>
    <cellStyle name="40% - Accent1 2 2" xfId="29"/>
    <cellStyle name="40% - Accent1 2 2 2" xfId="30"/>
    <cellStyle name="40% - Accent1 2 2 3" xfId="31"/>
    <cellStyle name="40% - Accent2 2" xfId="32"/>
    <cellStyle name="40% - Accent2 2 2" xfId="33"/>
    <cellStyle name="40% - Accent2 2 2 2" xfId="34"/>
    <cellStyle name="40% - Accent2 2 2 3" xfId="35"/>
    <cellStyle name="40% - Accent3 2" xfId="36"/>
    <cellStyle name="40% - Accent3 2 2" xfId="37"/>
    <cellStyle name="40% - Accent3 2 2 2" xfId="38"/>
    <cellStyle name="40% - Accent3 2 2 3" xfId="39"/>
    <cellStyle name="40% - Accent4 2" xfId="40"/>
    <cellStyle name="40% - Accent4 2 2" xfId="41"/>
    <cellStyle name="40% - Accent4 2 2 2" xfId="42"/>
    <cellStyle name="40% - Accent4 2 2 3" xfId="43"/>
    <cellStyle name="40% - Accent5 2" xfId="44"/>
    <cellStyle name="40% - Accent5 2 2" xfId="45"/>
    <cellStyle name="40% - Accent5 2 2 2" xfId="46"/>
    <cellStyle name="40% - Accent5 2 2 3" xfId="47"/>
    <cellStyle name="40% - Accent6 2" xfId="48"/>
    <cellStyle name="40% - Accent6 2 2" xfId="49"/>
    <cellStyle name="40% - Accent6 2 2 2" xfId="50"/>
    <cellStyle name="40% - Accent6 2 2 3" xfId="51"/>
    <cellStyle name="5x indented GHG Textfiels" xfId="52"/>
    <cellStyle name="60% - Accent1 2" xfId="53"/>
    <cellStyle name="60% - Accent1 2 2" xfId="54"/>
    <cellStyle name="60% - Accent1 2 2 2" xfId="55"/>
    <cellStyle name="60% - Accent1 2 2 3" xfId="56"/>
    <cellStyle name="60% - Accent2 2" xfId="57"/>
    <cellStyle name="60% - Accent2 2 2" xfId="58"/>
    <cellStyle name="60% - Accent2 2 2 2" xfId="59"/>
    <cellStyle name="60% - Accent2 2 2 3" xfId="60"/>
    <cellStyle name="60% - Accent3 2" xfId="61"/>
    <cellStyle name="60% - Accent3 2 2" xfId="62"/>
    <cellStyle name="60% - Accent3 2 2 2" xfId="63"/>
    <cellStyle name="60% - Accent3 2 2 3" xfId="64"/>
    <cellStyle name="60% - Accent4 2" xfId="65"/>
    <cellStyle name="60% - Accent4 2 2" xfId="66"/>
    <cellStyle name="60% - Accent4 2 2 2" xfId="67"/>
    <cellStyle name="60% - Accent4 2 2 3" xfId="68"/>
    <cellStyle name="60% - Accent5 2" xfId="69"/>
    <cellStyle name="60% - Accent5 2 2" xfId="70"/>
    <cellStyle name="60% - Accent5 2 2 2" xfId="71"/>
    <cellStyle name="60% - Accent5 2 2 3" xfId="72"/>
    <cellStyle name="60% - Accent6 2" xfId="73"/>
    <cellStyle name="60% - Accent6 2 2" xfId="74"/>
    <cellStyle name="60% - Accent6 2 2 2" xfId="75"/>
    <cellStyle name="60% - Accent6 2 2 3" xfId="76"/>
    <cellStyle name="Accent1 2" xfId="77"/>
    <cellStyle name="Accent1 2 2" xfId="78"/>
    <cellStyle name="Accent1 2 2 2" xfId="79"/>
    <cellStyle name="Accent1 2 2 3" xfId="80"/>
    <cellStyle name="Accent2 2" xfId="81"/>
    <cellStyle name="Accent2 2 2" xfId="82"/>
    <cellStyle name="Accent2 2 2 2" xfId="83"/>
    <cellStyle name="Accent2 2 2 3" xfId="84"/>
    <cellStyle name="Accent3 2" xfId="85"/>
    <cellStyle name="Accent3 2 2" xfId="86"/>
    <cellStyle name="Accent3 2 2 2" xfId="87"/>
    <cellStyle name="Accent3 2 2 3" xfId="88"/>
    <cellStyle name="Accent4 2" xfId="89"/>
    <cellStyle name="Accent4 2 2" xfId="90"/>
    <cellStyle name="Accent4 2 2 2" xfId="91"/>
    <cellStyle name="Accent4 2 2 3" xfId="92"/>
    <cellStyle name="Accent5 2" xfId="93"/>
    <cellStyle name="Accent5 2 2" xfId="94"/>
    <cellStyle name="Accent5 2 2 2" xfId="95"/>
    <cellStyle name="Accent5 2 2 3" xfId="96"/>
    <cellStyle name="Accent6 2" xfId="97"/>
    <cellStyle name="Accent6 2 2" xfId="98"/>
    <cellStyle name="Accent6 2 2 2" xfId="99"/>
    <cellStyle name="Accent6 2 2 3" xfId="100"/>
    <cellStyle name="AggblueCels_1x" xfId="101"/>
    <cellStyle name="Bad 2" xfId="102"/>
    <cellStyle name="Bad 2 2" xfId="103"/>
    <cellStyle name="Bad 2 2 2" xfId="104"/>
    <cellStyle name="Bad 2 2 3" xfId="105"/>
    <cellStyle name="Bold GHG Numbers (0.00)" xfId="106"/>
    <cellStyle name="Calculation 2" xfId="107"/>
    <cellStyle name="Calculation 2 2" xfId="108"/>
    <cellStyle name="Calculation 2 2 2" xfId="109"/>
    <cellStyle name="Calculation 2 2 2 2" xfId="110"/>
    <cellStyle name="Calculation 2 2 2 3" xfId="111"/>
    <cellStyle name="Calculation 2 3" xfId="112"/>
    <cellStyle name="Calculation 2 3 2" xfId="113"/>
    <cellStyle name="Calculation 2 3 2 2" xfId="114"/>
    <cellStyle name="Calculation 2 3 2 3" xfId="115"/>
    <cellStyle name="Calculation 2 4" xfId="116"/>
    <cellStyle name="Calculation 2 4 2" xfId="117"/>
    <cellStyle name="Calculation 2 4 3" xfId="118"/>
    <cellStyle name="Check Cell 2" xfId="119"/>
    <cellStyle name="Check Cell 2 2" xfId="120"/>
    <cellStyle name="Check Cell 2 2 2" xfId="121"/>
    <cellStyle name="Check Cell 2 2 3" xfId="122"/>
    <cellStyle name="Comma" xfId="1" builtinId="3"/>
    <cellStyle name="Comma 2" xfId="123"/>
    <cellStyle name="Comma 2 2" xfId="124"/>
    <cellStyle name="Comma 2 3" xfId="125"/>
    <cellStyle name="Comma 2 4" xfId="126"/>
    <cellStyle name="Comma 3" xfId="127"/>
    <cellStyle name="Cover" xfId="128"/>
    <cellStyle name="Dezimal [0]_Tfz-Anzahl" xfId="129"/>
    <cellStyle name="Dezimal_Tfz-Anzahl" xfId="130"/>
    <cellStyle name="Euro" xfId="131"/>
    <cellStyle name="Euro 2" xfId="132"/>
    <cellStyle name="Explanatory Text 2" xfId="133"/>
    <cellStyle name="Good 2" xfId="134"/>
    <cellStyle name="Good 2 2" xfId="135"/>
    <cellStyle name="Good 2 2 2" xfId="136"/>
    <cellStyle name="Good 2 2 3" xfId="137"/>
    <cellStyle name="Heading" xfId="138"/>
    <cellStyle name="Heading 1 2" xfId="139"/>
    <cellStyle name="Heading 2 2" xfId="140"/>
    <cellStyle name="Heading 3 2" xfId="141"/>
    <cellStyle name="Heading 4 2" xfId="142"/>
    <cellStyle name="Hyperlink" xfId="2" builtinId="8"/>
    <cellStyle name="Hyperlink 2" xfId="143"/>
    <cellStyle name="Hyperlink 3" xfId="144"/>
    <cellStyle name="Hyperlink 4" xfId="145"/>
    <cellStyle name="Hyperlink 5" xfId="146"/>
    <cellStyle name="Input 2" xfId="147"/>
    <cellStyle name="Input 2 2" xfId="148"/>
    <cellStyle name="Input 2 2 2" xfId="149"/>
    <cellStyle name="Input 2 2 2 2" xfId="150"/>
    <cellStyle name="Input 2 2 2 3" xfId="151"/>
    <cellStyle name="Input 2 3" xfId="152"/>
    <cellStyle name="Input 2 3 2" xfId="153"/>
    <cellStyle name="Input 2 3 2 2" xfId="154"/>
    <cellStyle name="Input 2 3 2 3" xfId="155"/>
    <cellStyle name="Input 2 4" xfId="156"/>
    <cellStyle name="Input 2 4 2" xfId="157"/>
    <cellStyle name="Input 2 4 3" xfId="158"/>
    <cellStyle name="InputCells12_BBorder_CRFReport-template" xfId="159"/>
    <cellStyle name="Linked Cell 2" xfId="160"/>
    <cellStyle name="Menu" xfId="161"/>
    <cellStyle name="Milliers [0]_03tabmat" xfId="162"/>
    <cellStyle name="Milliers_03tabmat" xfId="163"/>
    <cellStyle name="Monétaire [0]_03tabmat" xfId="164"/>
    <cellStyle name="Monétaire_03tabmat" xfId="165"/>
    <cellStyle name="Neutral 2" xfId="166"/>
    <cellStyle name="Neutral 2 2" xfId="167"/>
    <cellStyle name="Neutral 2 2 2" xfId="168"/>
    <cellStyle name="Neutral 2 2 3" xfId="169"/>
    <cellStyle name="Normal" xfId="0" builtinId="0"/>
    <cellStyle name="Normal 10" xfId="170"/>
    <cellStyle name="Normal 10 2" xfId="171"/>
    <cellStyle name="Normal 10 2 2" xfId="172"/>
    <cellStyle name="Normal 10 3" xfId="173"/>
    <cellStyle name="Normal 10 3 2" xfId="174"/>
    <cellStyle name="Normal 10 4" xfId="175"/>
    <cellStyle name="Normal 11" xfId="176"/>
    <cellStyle name="Normal 11 2" xfId="177"/>
    <cellStyle name="Normal 12" xfId="178"/>
    <cellStyle name="Normal 13" xfId="179"/>
    <cellStyle name="Normal 13 2" xfId="180"/>
    <cellStyle name="Normal 13 3" xfId="181"/>
    <cellStyle name="Normal 14" xfId="182"/>
    <cellStyle name="Normal 14 2 2 2" xfId="183"/>
    <cellStyle name="Normal 15" xfId="184"/>
    <cellStyle name="Normal 15 2 2 2" xfId="185"/>
    <cellStyle name="Normal 16" xfId="186"/>
    <cellStyle name="Normal 17" xfId="187"/>
    <cellStyle name="Normal 18" xfId="188"/>
    <cellStyle name="Normal 2" xfId="189"/>
    <cellStyle name="Normal 2 2" xfId="190"/>
    <cellStyle name="Normal 2 3" xfId="191"/>
    <cellStyle name="Normal 209 2" xfId="192"/>
    <cellStyle name="Normal 21" xfId="193"/>
    <cellStyle name="Normal 22" xfId="194"/>
    <cellStyle name="Normal 3" xfId="195"/>
    <cellStyle name="Normal 3 2" xfId="196"/>
    <cellStyle name="Normal 3 3" xfId="197"/>
    <cellStyle name="Normal 3 4" xfId="198"/>
    <cellStyle name="Normal 4" xfId="199"/>
    <cellStyle name="Normal 4 2" xfId="200"/>
    <cellStyle name="Normal 4 2 2" xfId="201"/>
    <cellStyle name="Normal 4 3" xfId="202"/>
    <cellStyle name="Normal 4 3 2" xfId="203"/>
    <cellStyle name="Normal 4 4" xfId="204"/>
    <cellStyle name="Normal 4 5" xfId="205"/>
    <cellStyle name="Normal 5" xfId="206"/>
    <cellStyle name="Normal 6" xfId="207"/>
    <cellStyle name="Normal 7" xfId="208"/>
    <cellStyle name="Normal 8" xfId="209"/>
    <cellStyle name="Normal 9" xfId="210"/>
    <cellStyle name="Normal GHG-Shade" xfId="211"/>
    <cellStyle name="Note 2" xfId="212"/>
    <cellStyle name="Note 2 2" xfId="213"/>
    <cellStyle name="Note 2 2 2" xfId="214"/>
    <cellStyle name="Note 2 2 2 2" xfId="215"/>
    <cellStyle name="Note 2 2 2 3" xfId="216"/>
    <cellStyle name="Note 2 3" xfId="217"/>
    <cellStyle name="Note 2 3 2" xfId="218"/>
    <cellStyle name="Note 2 3 3" xfId="219"/>
    <cellStyle name="Output 2" xfId="220"/>
    <cellStyle name="Output 2 2" xfId="221"/>
    <cellStyle name="Output 2 2 2" xfId="222"/>
    <cellStyle name="Output 2 2 2 2" xfId="223"/>
    <cellStyle name="Output 2 2 2 3" xfId="224"/>
    <cellStyle name="Output 2 3" xfId="225"/>
    <cellStyle name="Output 2 3 2" xfId="226"/>
    <cellStyle name="Output 2 3 3" xfId="227"/>
    <cellStyle name="Percent 10" xfId="228"/>
    <cellStyle name="Percent 10 2" xfId="229"/>
    <cellStyle name="Percent 10 3" xfId="230"/>
    <cellStyle name="Percent 2" xfId="231"/>
    <cellStyle name="Percent 2 2" xfId="232"/>
    <cellStyle name="Percent 2 3" xfId="233"/>
    <cellStyle name="Percent 3" xfId="234"/>
    <cellStyle name="Percent 4" xfId="235"/>
    <cellStyle name="Percent 5" xfId="236"/>
    <cellStyle name="Percent 5 2" xfId="237"/>
    <cellStyle name="Percent 6" xfId="238"/>
    <cellStyle name="Percent 7" xfId="239"/>
    <cellStyle name="Percent 8" xfId="240"/>
    <cellStyle name="Percent 9" xfId="241"/>
    <cellStyle name="Publication_style" xfId="242"/>
    <cellStyle name="Refdb standard" xfId="243"/>
    <cellStyle name="Refdb standard 2" xfId="244"/>
    <cellStyle name="Shade" xfId="245"/>
    <cellStyle name="Shade 2" xfId="246"/>
    <cellStyle name="Shade 3" xfId="247"/>
    <cellStyle name="Source" xfId="248"/>
    <cellStyle name="Source Hed" xfId="249"/>
    <cellStyle name="Source Text" xfId="250"/>
    <cellStyle name="Standard_E00seit45" xfId="251"/>
    <cellStyle name="Style 21" xfId="252"/>
    <cellStyle name="Style 21 2" xfId="253"/>
    <cellStyle name="Style 22" xfId="254"/>
    <cellStyle name="Style 22 2" xfId="255"/>
    <cellStyle name="Style 23" xfId="256"/>
    <cellStyle name="Style 23 2" xfId="257"/>
    <cellStyle name="Style 24" xfId="258"/>
    <cellStyle name="Style 24 2" xfId="259"/>
    <cellStyle name="Style 29" xfId="260"/>
    <cellStyle name="Style 29 2" xfId="261"/>
    <cellStyle name="Style 30" xfId="262"/>
    <cellStyle name="Style 30 2" xfId="263"/>
    <cellStyle name="Style 31" xfId="264"/>
    <cellStyle name="Style 31 2" xfId="265"/>
    <cellStyle name="Style 32" xfId="266"/>
    <cellStyle name="Style 32 2" xfId="267"/>
    <cellStyle name="Title 2" xfId="268"/>
    <cellStyle name="Title-1" xfId="269"/>
    <cellStyle name="Title-2" xfId="270"/>
    <cellStyle name="Titre ligne" xfId="271"/>
    <cellStyle name="Total 2" xfId="272"/>
    <cellStyle name="Total 2 2" xfId="273"/>
    <cellStyle name="Total intermediaire" xfId="274"/>
    <cellStyle name="Tusenskille [0]_rob4-mon.xls Diagram 1" xfId="275"/>
    <cellStyle name="Tusenskille_rob4-mon.xls Diagram 1" xfId="276"/>
    <cellStyle name="Valuta [0]_rob4-mon.xls Diagram 1" xfId="277"/>
    <cellStyle name="Valuta_rob4-mon.xls Diagram 1" xfId="278"/>
    <cellStyle name="Währung [0]_Excel2" xfId="279"/>
    <cellStyle name="Währung_Excel2" xfId="280"/>
    <cellStyle name="Warning Text 2" xfId="281"/>
    <cellStyle name="Year" xfId="282"/>
    <cellStyle name="Обычный_2++_CRFReport-template" xfId="28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itre.gov.au/statistics/aviation/domestic.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greenhouse-gas-reporting-conversion-factors-2016" TargetMode="External"/></Relationships>
</file>

<file path=xl/worksheets/sheet1.xml><?xml version="1.0" encoding="utf-8"?>
<worksheet xmlns="http://schemas.openxmlformats.org/spreadsheetml/2006/main" xmlns:r="http://schemas.openxmlformats.org/officeDocument/2006/relationships">
  <dimension ref="A1:B14"/>
  <sheetViews>
    <sheetView workbookViewId="0">
      <selection activeCell="A11" sqref="A11"/>
    </sheetView>
  </sheetViews>
  <sheetFormatPr defaultRowHeight="14.4"/>
  <cols>
    <col min="1" max="1" width="50.88671875" customWidth="1"/>
    <col min="2" max="2" width="43.5546875" customWidth="1"/>
  </cols>
  <sheetData>
    <row r="1" spans="1:2">
      <c r="A1" s="2" t="s">
        <v>51</v>
      </c>
      <c r="B1" s="2" t="s">
        <v>3</v>
      </c>
    </row>
    <row r="2" spans="1:2">
      <c r="A2" s="36"/>
      <c r="B2" s="36"/>
    </row>
    <row r="3" spans="1:2">
      <c r="A3" s="36" t="s">
        <v>52</v>
      </c>
      <c r="B3" s="40">
        <f>'Domestic flights'!D2</f>
        <v>625.40800000000002</v>
      </c>
    </row>
    <row r="4" spans="1:2">
      <c r="A4" s="36" t="s">
        <v>53</v>
      </c>
      <c r="B4" s="40">
        <f>'International flights'!F28*1000</f>
        <v>1058.1307822646456</v>
      </c>
    </row>
    <row r="5" spans="1:2">
      <c r="A5" s="36"/>
      <c r="B5" s="41"/>
    </row>
    <row r="6" spans="1:2">
      <c r="A6" s="38" t="s">
        <v>2</v>
      </c>
      <c r="B6" s="42">
        <f>B3+B4</f>
        <v>1683.5387822646458</v>
      </c>
    </row>
    <row r="7" spans="1:2">
      <c r="A7" s="43"/>
      <c r="B7" s="43"/>
    </row>
    <row r="8" spans="1:2">
      <c r="A8" s="44" t="s">
        <v>55</v>
      </c>
      <c r="B8" s="45">
        <f>B6*0.5</f>
        <v>841.76939113232288</v>
      </c>
    </row>
    <row r="9" spans="1:2">
      <c r="A9" s="43"/>
      <c r="B9" s="43"/>
    </row>
    <row r="10" spans="1:2">
      <c r="A10" s="37"/>
      <c r="B10" s="37"/>
    </row>
    <row r="11" spans="1:2">
      <c r="A11" s="46"/>
      <c r="B11" s="37"/>
    </row>
    <row r="12" spans="1:2">
      <c r="A12" s="37"/>
      <c r="B12" s="37"/>
    </row>
    <row r="13" spans="1:2">
      <c r="A13" s="37"/>
      <c r="B13" s="37"/>
    </row>
    <row r="14" spans="1:2">
      <c r="A14" s="37"/>
      <c r="B14"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9"/>
  <sheetViews>
    <sheetView workbookViewId="0">
      <selection activeCell="F28" sqref="F28"/>
    </sheetView>
  </sheetViews>
  <sheetFormatPr defaultRowHeight="14.4"/>
  <cols>
    <col min="1" max="1" width="38.109375" customWidth="1"/>
    <col min="2" max="2" width="21.21875" customWidth="1"/>
    <col min="3" max="3" width="21.109375" customWidth="1"/>
    <col min="4" max="4" width="26.88671875" customWidth="1"/>
    <col min="5" max="5" width="18.88671875" customWidth="1"/>
    <col min="6" max="6" width="27.88671875" customWidth="1"/>
  </cols>
  <sheetData>
    <row r="1" spans="1:6" ht="28.2">
      <c r="A1" s="20" t="s">
        <v>12</v>
      </c>
      <c r="B1" s="20" t="s">
        <v>13</v>
      </c>
      <c r="C1" s="21" t="s">
        <v>14</v>
      </c>
      <c r="D1" s="21" t="s">
        <v>15</v>
      </c>
      <c r="E1" s="21" t="s">
        <v>16</v>
      </c>
      <c r="F1" s="20" t="s">
        <v>17</v>
      </c>
    </row>
    <row r="2" spans="1:6">
      <c r="A2" s="22" t="s">
        <v>18</v>
      </c>
      <c r="B2" s="24">
        <v>4464</v>
      </c>
      <c r="C2" s="24">
        <v>1342700</v>
      </c>
      <c r="D2" s="24">
        <v>5993812800</v>
      </c>
      <c r="E2" s="34">
        <v>0.19162000000000001</v>
      </c>
      <c r="F2" s="26">
        <v>1148534.4087360001</v>
      </c>
    </row>
    <row r="3" spans="1:6">
      <c r="A3" s="22" t="s">
        <v>19</v>
      </c>
      <c r="B3" s="24">
        <v>10974</v>
      </c>
      <c r="C3" s="24">
        <v>1242000</v>
      </c>
      <c r="D3" s="24">
        <v>13629708000</v>
      </c>
      <c r="E3" s="34">
        <v>0.17901</v>
      </c>
      <c r="F3" s="26">
        <v>2439854.0290799998</v>
      </c>
    </row>
    <row r="4" spans="1:6">
      <c r="A4" s="22" t="s">
        <v>20</v>
      </c>
      <c r="B4" s="24">
        <v>31430</v>
      </c>
      <c r="C4" s="24">
        <v>1082900</v>
      </c>
      <c r="D4" s="24">
        <v>34035547000</v>
      </c>
      <c r="E4" s="34">
        <v>0.17901</v>
      </c>
      <c r="F4" s="26">
        <v>6092703.2684700005</v>
      </c>
    </row>
    <row r="5" spans="1:6">
      <c r="A5" s="22" t="s">
        <v>21</v>
      </c>
      <c r="B5" s="24">
        <v>34034</v>
      </c>
      <c r="C5" s="24">
        <v>586100</v>
      </c>
      <c r="D5" s="24">
        <v>19947327400</v>
      </c>
      <c r="E5" s="34">
        <v>0.17901</v>
      </c>
      <c r="F5" s="26">
        <v>3570771.0778740002</v>
      </c>
    </row>
    <row r="6" spans="1:6">
      <c r="A6" s="22" t="s">
        <v>22</v>
      </c>
      <c r="B6" s="24">
        <v>15062</v>
      </c>
      <c r="C6" s="24">
        <v>547800</v>
      </c>
      <c r="D6" s="24">
        <v>8250963600</v>
      </c>
      <c r="E6" s="34">
        <v>0.17901</v>
      </c>
      <c r="F6" s="26">
        <v>1477004.994036</v>
      </c>
    </row>
    <row r="7" spans="1:6">
      <c r="A7" s="22" t="s">
        <v>23</v>
      </c>
      <c r="B7" s="24">
        <v>17868</v>
      </c>
      <c r="C7" s="24">
        <v>464100</v>
      </c>
      <c r="D7" s="24">
        <v>8292538800</v>
      </c>
      <c r="E7" s="34">
        <v>0.17901</v>
      </c>
      <c r="F7" s="26">
        <v>1484447.3705880002</v>
      </c>
    </row>
    <row r="8" spans="1:6">
      <c r="A8" s="22" t="s">
        <v>24</v>
      </c>
      <c r="B8" s="24">
        <v>12576</v>
      </c>
      <c r="C8" s="24">
        <v>386500</v>
      </c>
      <c r="D8" s="24">
        <v>4860624000</v>
      </c>
      <c r="E8" s="34">
        <v>0.17901</v>
      </c>
      <c r="F8" s="26">
        <v>870100.30223999999</v>
      </c>
    </row>
    <row r="9" spans="1:6">
      <c r="A9" s="22" t="s">
        <v>25</v>
      </c>
      <c r="B9" s="24">
        <v>15596</v>
      </c>
      <c r="C9" s="24">
        <v>353600</v>
      </c>
      <c r="D9" s="24">
        <v>5514745600</v>
      </c>
      <c r="E9" s="34">
        <v>0.17901</v>
      </c>
      <c r="F9" s="26">
        <v>987194.60985600005</v>
      </c>
    </row>
    <row r="10" spans="1:6">
      <c r="A10" s="22" t="s">
        <v>26</v>
      </c>
      <c r="B10" s="24">
        <v>6340</v>
      </c>
      <c r="C10" s="24">
        <v>350000</v>
      </c>
      <c r="D10" s="24">
        <v>2219000000</v>
      </c>
      <c r="E10" s="34">
        <v>0.19162000000000001</v>
      </c>
      <c r="F10" s="26">
        <v>425204.78</v>
      </c>
    </row>
    <row r="11" spans="1:6">
      <c r="A11" s="22" t="s">
        <v>27</v>
      </c>
      <c r="B11" s="24">
        <v>20844</v>
      </c>
      <c r="C11" s="24">
        <v>317200</v>
      </c>
      <c r="D11" s="24">
        <v>6611716800</v>
      </c>
      <c r="E11" s="34">
        <v>0.17901</v>
      </c>
      <c r="F11" s="26">
        <v>1183563.4243680001</v>
      </c>
    </row>
    <row r="12" spans="1:6">
      <c r="A12" s="22" t="s">
        <v>28</v>
      </c>
      <c r="B12" s="24">
        <v>13158</v>
      </c>
      <c r="C12" s="24">
        <v>253100</v>
      </c>
      <c r="D12" s="24">
        <v>3330289800</v>
      </c>
      <c r="E12" s="34">
        <v>0.17901</v>
      </c>
      <c r="F12" s="26">
        <v>596155.17709800007</v>
      </c>
    </row>
    <row r="13" spans="1:6">
      <c r="A13" s="22" t="s">
        <v>29</v>
      </c>
      <c r="B13" s="24">
        <v>15542</v>
      </c>
      <c r="C13" s="24">
        <v>252600</v>
      </c>
      <c r="D13" s="24">
        <v>3925909200</v>
      </c>
      <c r="E13" s="34">
        <v>0.17901</v>
      </c>
      <c r="F13" s="26">
        <v>702777.00589199993</v>
      </c>
    </row>
    <row r="14" spans="1:6">
      <c r="A14" s="22" t="s">
        <v>30</v>
      </c>
      <c r="B14" s="24">
        <v>12486</v>
      </c>
      <c r="C14" s="24">
        <v>220200</v>
      </c>
      <c r="D14" s="24">
        <v>2749417200</v>
      </c>
      <c r="E14" s="34">
        <v>0.17901</v>
      </c>
      <c r="F14" s="26">
        <v>492173.17297200003</v>
      </c>
    </row>
    <row r="15" spans="1:6">
      <c r="A15" s="22" t="s">
        <v>31</v>
      </c>
      <c r="B15" s="24">
        <v>14744</v>
      </c>
      <c r="C15" s="24">
        <v>219300</v>
      </c>
      <c r="D15" s="24">
        <v>3233359200</v>
      </c>
      <c r="E15" s="34">
        <v>0.17901</v>
      </c>
      <c r="F15" s="26">
        <v>578803.63039199996</v>
      </c>
    </row>
    <row r="16" spans="1:6">
      <c r="A16" s="22" t="s">
        <v>32</v>
      </c>
      <c r="B16" s="24">
        <v>32628</v>
      </c>
      <c r="C16" s="24">
        <v>198200</v>
      </c>
      <c r="D16" s="24">
        <v>6466869600</v>
      </c>
      <c r="E16" s="34">
        <v>0.17901</v>
      </c>
      <c r="F16" s="26">
        <v>1157634.3270959998</v>
      </c>
    </row>
    <row r="17" spans="1:6">
      <c r="A17" s="22" t="s">
        <v>33</v>
      </c>
      <c r="B17" s="24">
        <v>31740</v>
      </c>
      <c r="C17" s="24">
        <v>146500</v>
      </c>
      <c r="D17" s="24">
        <v>4649910000</v>
      </c>
      <c r="E17" s="34">
        <v>0.17901</v>
      </c>
      <c r="F17" s="26">
        <v>832380.38910000003</v>
      </c>
    </row>
    <row r="18" spans="1:6">
      <c r="A18" s="22" t="s">
        <v>34</v>
      </c>
      <c r="B18" s="24">
        <v>33882</v>
      </c>
      <c r="C18" s="24">
        <v>139700</v>
      </c>
      <c r="D18" s="24">
        <v>4733315400</v>
      </c>
      <c r="E18" s="34">
        <v>0.17901</v>
      </c>
      <c r="F18" s="26">
        <v>847310.78975400003</v>
      </c>
    </row>
    <row r="19" spans="1:6">
      <c r="A19" s="22" t="s">
        <v>35</v>
      </c>
      <c r="B19" s="24">
        <v>32198</v>
      </c>
      <c r="C19" s="24">
        <v>105700</v>
      </c>
      <c r="D19" s="24">
        <v>3403328600</v>
      </c>
      <c r="E19" s="34">
        <v>0.17901</v>
      </c>
      <c r="F19" s="26">
        <v>609229.85268599994</v>
      </c>
    </row>
    <row r="20" spans="1:6">
      <c r="A20" s="22" t="s">
        <v>36</v>
      </c>
      <c r="B20" s="24">
        <v>5486</v>
      </c>
      <c r="C20" s="24">
        <v>99200</v>
      </c>
      <c r="D20" s="24">
        <v>544211200</v>
      </c>
      <c r="E20" s="34">
        <v>0.19162000000000001</v>
      </c>
      <c r="F20" s="26">
        <v>104281.75014400001</v>
      </c>
    </row>
    <row r="21" spans="1:6">
      <c r="A21" s="22" t="s">
        <v>37</v>
      </c>
      <c r="B21" s="24">
        <v>22024</v>
      </c>
      <c r="C21" s="24">
        <v>88000</v>
      </c>
      <c r="D21" s="24">
        <v>1938112000</v>
      </c>
      <c r="E21" s="34">
        <v>0.17901</v>
      </c>
      <c r="F21" s="26">
        <v>346941.42911999999</v>
      </c>
    </row>
    <row r="22" spans="1:6">
      <c r="A22" s="22" t="s">
        <v>38</v>
      </c>
      <c r="B22" s="24">
        <v>30612</v>
      </c>
      <c r="C22" s="24">
        <v>86000</v>
      </c>
      <c r="D22" s="24">
        <v>2632632000</v>
      </c>
      <c r="E22" s="34">
        <v>0.17901</v>
      </c>
      <c r="F22" s="26">
        <v>471267.45432000002</v>
      </c>
    </row>
    <row r="23" spans="1:6">
      <c r="A23" s="22" t="s">
        <v>39</v>
      </c>
      <c r="B23" s="24">
        <v>33306</v>
      </c>
      <c r="C23" s="24">
        <v>38000</v>
      </c>
      <c r="D23" s="24">
        <v>1265628000</v>
      </c>
      <c r="E23" s="34">
        <v>0.17901</v>
      </c>
      <c r="F23" s="26">
        <v>226560.06828000001</v>
      </c>
    </row>
    <row r="24" spans="1:6">
      <c r="A24" s="22" t="s">
        <v>40</v>
      </c>
      <c r="B24" s="24">
        <v>29180</v>
      </c>
      <c r="C24" s="24">
        <v>26100</v>
      </c>
      <c r="D24" s="24">
        <v>761598000</v>
      </c>
      <c r="E24" s="34">
        <v>0.17901</v>
      </c>
      <c r="F24" s="26">
        <v>136333.65797999999</v>
      </c>
    </row>
    <row r="25" spans="1:6">
      <c r="A25" s="22" t="s">
        <v>41</v>
      </c>
      <c r="B25" s="24">
        <v>25968</v>
      </c>
      <c r="C25" s="25">
        <v>20500</v>
      </c>
      <c r="D25" s="24">
        <v>532344000</v>
      </c>
      <c r="E25" s="34">
        <v>0.17901</v>
      </c>
      <c r="F25" s="26">
        <v>95294.899439999994</v>
      </c>
    </row>
    <row r="26" spans="1:6">
      <c r="A26" s="22"/>
      <c r="B26" s="22"/>
      <c r="C26" s="26"/>
      <c r="D26" s="26"/>
      <c r="E26" s="22"/>
      <c r="F26" s="22"/>
    </row>
    <row r="27" spans="1:6" ht="28.2">
      <c r="A27" s="18" t="s">
        <v>49</v>
      </c>
      <c r="B27" s="20"/>
      <c r="C27" s="28">
        <v>8566000</v>
      </c>
      <c r="D27" s="28">
        <v>149522908200</v>
      </c>
      <c r="E27" s="20"/>
      <c r="F27" s="28">
        <v>26876521.869522002</v>
      </c>
    </row>
    <row r="28" spans="1:6">
      <c r="A28" s="27" t="s">
        <v>50</v>
      </c>
      <c r="B28" s="22"/>
      <c r="C28" s="29"/>
      <c r="D28" s="29"/>
      <c r="E28" s="22"/>
      <c r="F28" s="35">
        <f>'International flights'!F27/25400000</f>
        <v>1.0581307822646457</v>
      </c>
    </row>
    <row r="29" spans="1:6">
      <c r="A29" s="30"/>
      <c r="B29" s="31"/>
      <c r="C29" s="32"/>
      <c r="D29" s="32"/>
      <c r="E29" s="31"/>
      <c r="F29" s="31"/>
    </row>
    <row r="30" spans="1:6">
      <c r="A30" s="30"/>
      <c r="B30" s="31"/>
      <c r="C30" s="32"/>
      <c r="D30" s="32"/>
      <c r="E30" s="31"/>
      <c r="F30" s="31"/>
    </row>
    <row r="31" spans="1:6">
      <c r="A31" s="33" t="s">
        <v>42</v>
      </c>
      <c r="B31" s="23"/>
      <c r="C31" s="23"/>
      <c r="D31" s="23"/>
      <c r="E31" s="23"/>
      <c r="F31" s="23"/>
    </row>
    <row r="32" spans="1:6">
      <c r="A32" s="23" t="s">
        <v>43</v>
      </c>
      <c r="B32" s="23"/>
      <c r="C32" s="23"/>
      <c r="D32" s="23"/>
      <c r="E32" s="23"/>
      <c r="F32" s="23"/>
    </row>
    <row r="33" spans="1:6">
      <c r="A33" s="23" t="s">
        <v>44</v>
      </c>
      <c r="B33" s="23"/>
      <c r="C33" s="23"/>
      <c r="D33" s="23"/>
      <c r="E33" s="23"/>
      <c r="F33" s="23"/>
    </row>
    <row r="34" spans="1:6">
      <c r="A34" s="23" t="s">
        <v>45</v>
      </c>
      <c r="B34" s="23"/>
      <c r="C34" s="23"/>
      <c r="D34" s="23"/>
      <c r="E34" s="23"/>
      <c r="F34" s="23"/>
    </row>
    <row r="35" spans="1:6">
      <c r="A35" s="23"/>
      <c r="B35" s="23"/>
      <c r="C35" s="23"/>
      <c r="D35" s="23"/>
      <c r="E35" s="23"/>
      <c r="F35" s="23"/>
    </row>
    <row r="36" spans="1:6">
      <c r="A36" s="33" t="s">
        <v>46</v>
      </c>
      <c r="B36" s="19"/>
      <c r="C36" s="19"/>
      <c r="D36" s="19"/>
      <c r="E36" s="19"/>
      <c r="F36" s="19"/>
    </row>
    <row r="37" spans="1:6">
      <c r="A37" s="23" t="s">
        <v>47</v>
      </c>
      <c r="B37" s="19"/>
      <c r="C37" s="19"/>
      <c r="D37" s="19"/>
      <c r="E37" s="19"/>
      <c r="F37" s="19"/>
    </row>
    <row r="38" spans="1:6">
      <c r="A38" s="23" t="s">
        <v>48</v>
      </c>
      <c r="B38" s="19"/>
      <c r="C38" s="19"/>
      <c r="D38" s="19"/>
      <c r="E38" s="19"/>
      <c r="F38" s="19"/>
    </row>
    <row r="39" spans="1:6">
      <c r="A39" s="23"/>
      <c r="B39" s="19"/>
      <c r="C39" s="19"/>
      <c r="D39" s="19"/>
      <c r="E39" s="19"/>
      <c r="F39"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20"/>
  <sheetViews>
    <sheetView workbookViewId="0">
      <selection activeCell="A7" sqref="A7"/>
    </sheetView>
  </sheetViews>
  <sheetFormatPr defaultRowHeight="14.4"/>
  <cols>
    <col min="1" max="1" width="56.109375" customWidth="1"/>
    <col min="2" max="2" width="22" customWidth="1"/>
    <col min="3" max="3" width="37" customWidth="1"/>
    <col min="4" max="4" width="33.33203125" customWidth="1"/>
    <col min="5" max="5" width="9.33203125" bestFit="1" customWidth="1"/>
  </cols>
  <sheetData>
    <row r="1" spans="1:16">
      <c r="A1" s="2" t="s">
        <v>4</v>
      </c>
      <c r="B1" s="2" t="s">
        <v>0</v>
      </c>
      <c r="C1" s="3" t="s">
        <v>5</v>
      </c>
      <c r="D1" s="2" t="s">
        <v>3</v>
      </c>
      <c r="E1" s="1"/>
      <c r="F1" s="1"/>
      <c r="G1" s="1"/>
      <c r="H1" s="1"/>
      <c r="I1" s="1"/>
      <c r="J1" s="1"/>
      <c r="K1" s="1"/>
      <c r="L1" s="1"/>
      <c r="M1" s="1"/>
      <c r="N1" s="1"/>
      <c r="O1" s="1"/>
      <c r="P1" s="1"/>
    </row>
    <row r="2" spans="1:16">
      <c r="A2" s="4" t="s">
        <v>11</v>
      </c>
      <c r="B2" s="7">
        <v>2792</v>
      </c>
      <c r="C2" s="14">
        <v>0.224</v>
      </c>
      <c r="D2" s="13">
        <f>B2*C2</f>
        <v>625.40800000000002</v>
      </c>
      <c r="E2" s="1"/>
      <c r="F2" s="1"/>
      <c r="G2" s="1"/>
      <c r="H2" s="1"/>
      <c r="I2" s="1"/>
      <c r="J2" s="1"/>
      <c r="K2" s="1"/>
      <c r="L2" s="1"/>
      <c r="M2" s="1"/>
      <c r="N2" s="1"/>
      <c r="O2" s="1"/>
      <c r="P2" s="1"/>
    </row>
    <row r="3" spans="1:16">
      <c r="A3" s="4"/>
      <c r="B3" s="5"/>
      <c r="C3" s="5"/>
      <c r="D3" s="5"/>
      <c r="E3" s="1"/>
      <c r="F3" s="1"/>
      <c r="G3" s="1"/>
      <c r="H3" s="1"/>
      <c r="I3" s="1"/>
      <c r="J3" s="1"/>
      <c r="K3" s="1"/>
      <c r="L3" s="1"/>
      <c r="M3" s="1"/>
      <c r="N3" s="1"/>
      <c r="O3" s="1"/>
      <c r="P3" s="1"/>
    </row>
    <row r="4" spans="1:16">
      <c r="A4" s="8"/>
      <c r="B4" s="9"/>
      <c r="C4" s="9"/>
      <c r="D4" s="9"/>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7"/>
      <c r="B6" s="1"/>
      <c r="C6" s="1"/>
      <c r="D6" s="1"/>
      <c r="E6" s="1"/>
      <c r="F6" s="1"/>
      <c r="G6" s="1"/>
      <c r="H6" s="1"/>
      <c r="I6" s="1"/>
      <c r="J6" s="1"/>
      <c r="K6" s="1"/>
      <c r="L6" s="1"/>
      <c r="M6" s="1"/>
      <c r="N6" s="1"/>
      <c r="O6" s="1"/>
      <c r="P6" s="1"/>
    </row>
    <row r="7" spans="1:16">
      <c r="A7" s="1" t="s">
        <v>6</v>
      </c>
      <c r="B7" s="1"/>
      <c r="C7" s="1"/>
      <c r="D7" s="1"/>
      <c r="E7" s="1"/>
      <c r="F7" s="1"/>
      <c r="G7" s="1"/>
      <c r="H7" s="1"/>
      <c r="I7" s="1"/>
      <c r="J7" s="1"/>
      <c r="K7" s="1"/>
      <c r="L7" s="1"/>
      <c r="M7" s="1"/>
      <c r="N7" s="1"/>
      <c r="O7" s="1"/>
      <c r="P7" s="1"/>
    </row>
    <row r="8" spans="1:16">
      <c r="A8" s="1" t="s">
        <v>54</v>
      </c>
      <c r="B8" s="1"/>
      <c r="C8" s="1"/>
      <c r="D8" s="1"/>
      <c r="E8" s="1"/>
      <c r="F8" s="1"/>
      <c r="G8" s="1"/>
      <c r="H8" s="1"/>
      <c r="I8" s="1"/>
      <c r="J8" s="1"/>
      <c r="K8" s="1"/>
      <c r="L8" s="1"/>
      <c r="M8" s="1"/>
      <c r="N8" s="1"/>
      <c r="O8" s="1"/>
      <c r="P8" s="1"/>
    </row>
    <row r="9" spans="1:16">
      <c r="A9" s="16" t="s">
        <v>8</v>
      </c>
      <c r="B9" s="1"/>
      <c r="C9" s="1"/>
      <c r="D9" s="1"/>
      <c r="E9" s="1"/>
      <c r="F9" s="1"/>
      <c r="G9" s="1"/>
      <c r="H9" s="1"/>
      <c r="I9" s="1"/>
      <c r="J9" s="1"/>
      <c r="K9" s="1"/>
      <c r="L9" s="1"/>
      <c r="M9" s="1"/>
      <c r="N9" s="1"/>
      <c r="O9" s="1"/>
      <c r="P9" s="1"/>
    </row>
    <row r="10" spans="1:16">
      <c r="A10" s="16" t="s">
        <v>9</v>
      </c>
      <c r="B10" s="1"/>
      <c r="C10" s="1"/>
      <c r="D10" s="1"/>
      <c r="E10" s="1"/>
      <c r="F10" s="1"/>
      <c r="G10" s="1"/>
      <c r="H10" s="1"/>
      <c r="I10" s="1"/>
      <c r="J10" s="1"/>
      <c r="K10" s="1"/>
      <c r="L10" s="1"/>
      <c r="M10" s="1"/>
      <c r="N10" s="1"/>
      <c r="O10" s="1"/>
      <c r="P10" s="1"/>
    </row>
    <row r="11" spans="1:16">
      <c r="A11" s="39" t="s">
        <v>10</v>
      </c>
      <c r="B11" s="1"/>
      <c r="C11" s="1"/>
      <c r="D11" s="1"/>
      <c r="E11" s="1"/>
      <c r="F11" s="1"/>
      <c r="G11" s="1"/>
      <c r="H11" s="1"/>
      <c r="I11" s="1"/>
      <c r="J11" s="1"/>
      <c r="K11" s="1"/>
      <c r="L11" s="1"/>
      <c r="M11" s="1"/>
      <c r="N11" s="1"/>
      <c r="O11" s="1"/>
      <c r="P11" s="1"/>
    </row>
    <row r="12" spans="1:16">
      <c r="A12" s="15"/>
      <c r="B12" s="1"/>
      <c r="C12" s="1"/>
      <c r="D12" s="1"/>
      <c r="E12" s="1"/>
      <c r="F12" s="1"/>
      <c r="G12" s="1"/>
      <c r="H12" s="1"/>
      <c r="I12" s="1"/>
      <c r="J12" s="1"/>
      <c r="K12" s="1"/>
      <c r="L12" s="1"/>
      <c r="M12" s="1"/>
      <c r="N12" s="1"/>
      <c r="O12" s="1"/>
      <c r="P12" s="1"/>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ht="69.599999999999994">
      <c r="A15" s="15" t="s">
        <v>7</v>
      </c>
    </row>
    <row r="16" spans="1:16">
      <c r="A16" s="6" t="s">
        <v>1</v>
      </c>
    </row>
    <row r="17" spans="1:5">
      <c r="A17" s="1"/>
    </row>
    <row r="20" spans="1:5">
      <c r="B20" s="10"/>
      <c r="C20" s="10"/>
      <c r="D20" s="11"/>
      <c r="E20" s="12"/>
    </row>
  </sheetData>
  <hyperlinks>
    <hyperlink ref="A16" r:id="rId1"/>
  </hyperlinks>
  <pageMargins left="0.7" right="0.7" top="0.75" bottom="0.75" header="0.3" footer="0.3"/>
  <pageSetup paperSize="9" orientation="portrait" horizontalDpi="0" verticalDpi="0" copies="0" r:id="rId2"/>
</worksheet>
</file>

<file path=xl/worksheets/sheet4.xml><?xml version="1.0" encoding="utf-8"?>
<worksheet xmlns="http://schemas.openxmlformats.org/spreadsheetml/2006/main" xmlns:r="http://schemas.openxmlformats.org/officeDocument/2006/relationships">
  <dimension ref="A1:D10"/>
  <sheetViews>
    <sheetView tabSelected="1" workbookViewId="0">
      <selection activeCell="D5" sqref="D5"/>
    </sheetView>
  </sheetViews>
  <sheetFormatPr defaultRowHeight="14.4"/>
  <cols>
    <col min="1" max="1" width="75.88671875" customWidth="1"/>
    <col min="2" max="2" width="15.21875" customWidth="1"/>
    <col min="3" max="3" width="36.44140625" customWidth="1"/>
    <col min="4" max="4" width="25.88671875" customWidth="1"/>
  </cols>
  <sheetData>
    <row r="1" spans="1:4">
      <c r="A1" s="36"/>
      <c r="B1" s="36" t="s">
        <v>0</v>
      </c>
      <c r="C1" s="36" t="s">
        <v>5</v>
      </c>
      <c r="D1" s="36" t="s">
        <v>3</v>
      </c>
    </row>
    <row r="2" spans="1:4">
      <c r="A2" s="48" t="s">
        <v>59</v>
      </c>
      <c r="B2" s="49">
        <f>280*2</f>
        <v>560</v>
      </c>
      <c r="C2" s="52">
        <v>0.27867000000000003</v>
      </c>
      <c r="D2" s="47">
        <f>B2*C2</f>
        <v>156.05520000000001</v>
      </c>
    </row>
    <row r="3" spans="1:4">
      <c r="A3" s="48"/>
      <c r="B3" s="48"/>
      <c r="C3" s="48"/>
      <c r="D3" s="48"/>
    </row>
    <row r="4" spans="1:4">
      <c r="A4" s="48"/>
      <c r="B4" s="48"/>
      <c r="C4" s="48"/>
      <c r="D4" s="48"/>
    </row>
    <row r="5" spans="1:4">
      <c r="A5" s="36" t="s">
        <v>57</v>
      </c>
      <c r="B5" s="41">
        <f>B2</f>
        <v>560</v>
      </c>
      <c r="C5" s="36">
        <v>4.4999999999999998E-2</v>
      </c>
      <c r="D5" s="41">
        <f>B5*C5</f>
        <v>25.2</v>
      </c>
    </row>
    <row r="6" spans="1:4">
      <c r="A6" s="36"/>
      <c r="B6" s="36"/>
      <c r="C6" s="36"/>
      <c r="D6" s="36"/>
    </row>
    <row r="7" spans="1:4">
      <c r="A7" s="50" t="s">
        <v>56</v>
      </c>
      <c r="B7" s="48"/>
      <c r="C7" s="48"/>
      <c r="D7" s="51">
        <f>D2-D5</f>
        <v>130.85520000000002</v>
      </c>
    </row>
    <row r="9" spans="1:4">
      <c r="A9" s="19" t="s">
        <v>60</v>
      </c>
    </row>
    <row r="10" spans="1:4">
      <c r="A10" s="53" t="s">
        <v>58</v>
      </c>
    </row>
  </sheetData>
  <hyperlinks>
    <hyperlink ref="A10" r:id="rId1"/>
  </hyperlinks>
  <pageMargins left="0.7" right="0.7" top="0.75" bottom="0.75" header="0.3" footer="0.3"/>
  <pageSetup paperSize="9" orientation="portrait" horizontalDpi="0" verticalDpi="0" copies="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Flights</vt:lpstr>
      <vt:lpstr>International flights</vt:lpstr>
      <vt:lpstr>Domestic flights</vt:lpstr>
      <vt:lpstr>Canberra to Sydney trips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2019-05-24T04:01:45Z</dcterms:created>
  <dcterms:modified xsi:type="dcterms:W3CDTF">2020-05-18T02:22:48Z</dcterms:modified>
</cp:coreProperties>
</file>