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2d6ada7eb2db83/GripZ/Brand stuff/Latest order forms/"/>
    </mc:Choice>
  </mc:AlternateContent>
  <xr:revisionPtr revIDLastSave="180" documentId="13_ncr:1_{604DE926-0660-4C6F-8D15-A41DA74B6F26}" xr6:coauthVersionLast="47" xr6:coauthVersionMax="47" xr10:uidLastSave="{F63EDC78-52FC-474C-A266-2BBE8528081B}"/>
  <bookViews>
    <workbookView xWindow="28680" yWindow="-120" windowWidth="20640" windowHeight="11040" tabRatio="537" xr2:uid="{00000000-000D-0000-FFFF-FFFF00000000}"/>
  </bookViews>
  <sheets>
    <sheet name="RECAP" sheetId="1" r:id="rId1"/>
    <sheet name="ArtLine CX200 PE" sheetId="4" r:id="rId2"/>
    <sheet name="ArtLine Dannomond PU" sheetId="8" r:id="rId3"/>
    <sheet name="ArtLine Wood" sheetId="7" r:id="rId4"/>
    <sheet name="ArtLine GRP 360" sheetId="9" r:id="rId5"/>
    <sheet name="ArtLine - Kastline" sheetId="11" state="hidden" r:id="rId6"/>
    <sheet name="Training &amp; Homewall" sheetId="10" r:id="rId7"/>
  </sheets>
  <definedNames>
    <definedName name="_xlnm.Print_Area" localSheetId="6">'Training &amp; Homewall'!$A$10:$I$34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I93" i="9"/>
  <c r="J93" i="9"/>
  <c r="K93" i="9"/>
  <c r="L93" i="9"/>
  <c r="M93" i="9"/>
  <c r="N93" i="9"/>
  <c r="O93" i="9"/>
  <c r="P93" i="9"/>
  <c r="Q93" i="9"/>
  <c r="R93" i="9"/>
  <c r="S93" i="9"/>
  <c r="I56" i="9"/>
  <c r="J56" i="9"/>
  <c r="K56" i="9"/>
  <c r="L56" i="9"/>
  <c r="M56" i="9"/>
  <c r="N56" i="9"/>
  <c r="O56" i="9"/>
  <c r="P56" i="9"/>
  <c r="Q56" i="9"/>
  <c r="R56" i="9"/>
  <c r="S56" i="9"/>
  <c r="P31" i="9"/>
  <c r="Q31" i="9"/>
  <c r="R31" i="9"/>
  <c r="S31" i="9"/>
  <c r="D169" i="8" l="1"/>
  <c r="F169" i="8" s="1"/>
  <c r="D170" i="8"/>
  <c r="F170" i="8" s="1"/>
  <c r="H121" i="4"/>
  <c r="D114" i="4"/>
  <c r="Y114" i="4" s="1"/>
  <c r="D115" i="4"/>
  <c r="AO115" i="4" s="1"/>
  <c r="D116" i="4"/>
  <c r="BO116" i="4" s="1"/>
  <c r="D117" i="4"/>
  <c r="AM117" i="4" s="1"/>
  <c r="D118" i="4"/>
  <c r="AL118" i="4" s="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D39" i="11"/>
  <c r="BR39" i="11" s="1"/>
  <c r="D38" i="11"/>
  <c r="F38" i="11" s="1"/>
  <c r="D37" i="11"/>
  <c r="AB37" i="11" s="1"/>
  <c r="D36" i="11"/>
  <c r="BL36" i="11" s="1"/>
  <c r="D35" i="11"/>
  <c r="BR35" i="11" s="1"/>
  <c r="D34" i="11"/>
  <c r="F34" i="11" s="1"/>
  <c r="H31" i="9"/>
  <c r="H93" i="9"/>
  <c r="D91" i="9"/>
  <c r="F91" i="9" s="1"/>
  <c r="D92" i="9"/>
  <c r="F92" i="9" s="1"/>
  <c r="D73" i="9"/>
  <c r="F73" i="9" s="1"/>
  <c r="D74" i="9"/>
  <c r="X74" i="9" s="1"/>
  <c r="D25" i="9"/>
  <c r="F25" i="9" s="1"/>
  <c r="D26" i="9"/>
  <c r="F26" i="9" s="1"/>
  <c r="D27" i="9"/>
  <c r="F27" i="9" s="1"/>
  <c r="D28" i="9"/>
  <c r="AA28" i="9" s="1"/>
  <c r="D29" i="9"/>
  <c r="F29" i="9" s="1"/>
  <c r="H56" i="9"/>
  <c r="D39" i="9"/>
  <c r="F39" i="9" s="1"/>
  <c r="D40" i="9"/>
  <c r="F40" i="9" s="1"/>
  <c r="D41" i="9"/>
  <c r="BS41" i="9" s="1"/>
  <c r="D42" i="9"/>
  <c r="BS42" i="9" s="1"/>
  <c r="D43" i="9"/>
  <c r="F43" i="9" s="1"/>
  <c r="D44" i="9"/>
  <c r="F44" i="9" s="1"/>
  <c r="F42" i="9"/>
  <c r="D45" i="9"/>
  <c r="F45" i="9" s="1"/>
  <c r="D46" i="9"/>
  <c r="F46" i="9" s="1"/>
  <c r="D47" i="9"/>
  <c r="F47" i="9" s="1"/>
  <c r="D48" i="9"/>
  <c r="F48" i="9" s="1"/>
  <c r="D49" i="9"/>
  <c r="F49" i="9" s="1"/>
  <c r="D50" i="9"/>
  <c r="F50" i="9" s="1"/>
  <c r="D51" i="9"/>
  <c r="F51" i="9" s="1"/>
  <c r="D52" i="9"/>
  <c r="F52" i="9" s="1"/>
  <c r="D53" i="9"/>
  <c r="F53" i="9" s="1"/>
  <c r="D54" i="9"/>
  <c r="F54" i="9" s="1"/>
  <c r="D55" i="9"/>
  <c r="F55" i="9" s="1"/>
  <c r="H60" i="4"/>
  <c r="BL38" i="11" l="1"/>
  <c r="AB91" i="9"/>
  <c r="Z49" i="9"/>
  <c r="BM26" i="9"/>
  <c r="AA41" i="9"/>
  <c r="Z53" i="9"/>
  <c r="AA45" i="9"/>
  <c r="F28" i="9"/>
  <c r="AA46" i="9"/>
  <c r="Z170" i="8"/>
  <c r="AP170" i="8"/>
  <c r="BN170" i="8"/>
  <c r="Y118" i="4"/>
  <c r="AQ170" i="8"/>
  <c r="AQ169" i="8"/>
  <c r="Z169" i="8"/>
  <c r="AP169" i="8"/>
  <c r="BN169" i="8"/>
  <c r="BO118" i="4"/>
  <c r="AN118" i="4"/>
  <c r="X118" i="4"/>
  <c r="AM118" i="4"/>
  <c r="F118" i="4"/>
  <c r="X117" i="4"/>
  <c r="AN117" i="4"/>
  <c r="F117" i="4"/>
  <c r="Y117" i="4"/>
  <c r="BO117" i="4"/>
  <c r="AO116" i="4"/>
  <c r="F116" i="4"/>
  <c r="AN116" i="4"/>
  <c r="Y116" i="4"/>
  <c r="F115" i="4"/>
  <c r="Y115" i="4"/>
  <c r="BO115" i="4"/>
  <c r="AN115" i="4"/>
  <c r="AN114" i="4"/>
  <c r="F114" i="4"/>
  <c r="BO114" i="4"/>
  <c r="AB39" i="11"/>
  <c r="BL37" i="11"/>
  <c r="BL34" i="11"/>
  <c r="BL39" i="11"/>
  <c r="BL35" i="11"/>
  <c r="BR34" i="11"/>
  <c r="AB38" i="11"/>
  <c r="F35" i="11"/>
  <c r="AB34" i="11"/>
  <c r="AB35" i="11"/>
  <c r="F39" i="11"/>
  <c r="BR36" i="11"/>
  <c r="F36" i="11"/>
  <c r="BR37" i="11"/>
  <c r="AB36" i="11"/>
  <c r="F37" i="11"/>
  <c r="BR38" i="11"/>
  <c r="BN92" i="9"/>
  <c r="BN91" i="9"/>
  <c r="Z48" i="9"/>
  <c r="AA42" i="9"/>
  <c r="AA43" i="9"/>
  <c r="BM55" i="9"/>
  <c r="Z50" i="9"/>
  <c r="Z54" i="9"/>
  <c r="Z52" i="9"/>
  <c r="F41" i="9"/>
  <c r="AA40" i="9"/>
  <c r="AA44" i="9"/>
  <c r="Z47" i="9"/>
  <c r="Z51" i="9"/>
  <c r="Z55" i="9"/>
  <c r="BM74" i="9"/>
  <c r="BM73" i="9"/>
  <c r="BS92" i="9"/>
  <c r="BS91" i="9"/>
  <c r="AA39" i="9"/>
  <c r="BM29" i="9"/>
  <c r="BM25" i="9"/>
  <c r="BM28" i="9"/>
  <c r="BM27" i="9"/>
  <c r="AB92" i="9"/>
  <c r="F74" i="9"/>
  <c r="BS74" i="9"/>
  <c r="BS73" i="9"/>
  <c r="W73" i="9"/>
  <c r="BS27" i="9"/>
  <c r="BS29" i="9"/>
  <c r="BS28" i="9"/>
  <c r="AA26" i="9"/>
  <c r="BS26" i="9"/>
  <c r="AA29" i="9"/>
  <c r="AA25" i="9"/>
  <c r="AA27" i="9"/>
  <c r="BS25" i="9"/>
  <c r="BS47" i="9"/>
  <c r="BM41" i="9"/>
  <c r="BS55" i="9"/>
  <c r="BM51" i="9"/>
  <c r="BM42" i="9"/>
  <c r="BS51" i="9"/>
  <c r="BM47" i="9"/>
  <c r="BS43" i="9"/>
  <c r="BS39" i="9"/>
  <c r="BM54" i="9"/>
  <c r="BM50" i="9"/>
  <c r="BM46" i="9"/>
  <c r="BS54" i="9"/>
  <c r="BS50" i="9"/>
  <c r="BS46" i="9"/>
  <c r="BM53" i="9"/>
  <c r="BM49" i="9"/>
  <c r="BM45" i="9"/>
  <c r="BS53" i="9"/>
  <c r="BS49" i="9"/>
  <c r="BS45" i="9"/>
  <c r="BM52" i="9"/>
  <c r="BM48" i="9"/>
  <c r="BM44" i="9"/>
  <c r="BM40" i="9"/>
  <c r="BS52" i="9"/>
  <c r="BS48" i="9"/>
  <c r="BS44" i="9"/>
  <c r="BS40" i="9"/>
  <c r="BM43" i="9"/>
  <c r="BM39" i="9"/>
  <c r="D9" i="1"/>
  <c r="AB40" i="11" l="1"/>
  <c r="AA56" i="9"/>
  <c r="I8" i="11"/>
  <c r="J8" i="11"/>
  <c r="K8" i="11"/>
  <c r="L8" i="11"/>
  <c r="M8" i="11"/>
  <c r="N8" i="11"/>
  <c r="O8" i="11"/>
  <c r="P8" i="11"/>
  <c r="Q8" i="11"/>
  <c r="R8" i="11"/>
  <c r="H8" i="11"/>
  <c r="I3" i="11"/>
  <c r="J3" i="11"/>
  <c r="K3" i="11"/>
  <c r="L3" i="11"/>
  <c r="H3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S8" i="11" l="1"/>
  <c r="D33" i="11"/>
  <c r="BR33" i="11" s="1"/>
  <c r="D32" i="11"/>
  <c r="F32" i="11" s="1"/>
  <c r="D31" i="11"/>
  <c r="BR31" i="11" s="1"/>
  <c r="D30" i="11"/>
  <c r="BL30" i="11" s="1"/>
  <c r="D29" i="11"/>
  <c r="BR29" i="11" s="1"/>
  <c r="D28" i="11"/>
  <c r="F28" i="11" s="1"/>
  <c r="H26" i="11"/>
  <c r="D25" i="11"/>
  <c r="BR25" i="11" s="1"/>
  <c r="D24" i="11"/>
  <c r="BM24" i="11" s="1"/>
  <c r="D23" i="11"/>
  <c r="BR23" i="11" s="1"/>
  <c r="D22" i="11"/>
  <c r="F22" i="11" s="1"/>
  <c r="D21" i="11"/>
  <c r="BR21" i="11" s="1"/>
  <c r="D20" i="11"/>
  <c r="BL20" i="11" s="1"/>
  <c r="D19" i="11"/>
  <c r="BR19" i="11" s="1"/>
  <c r="D18" i="11"/>
  <c r="F18" i="11" s="1"/>
  <c r="D17" i="11"/>
  <c r="BR17" i="11" s="1"/>
  <c r="D16" i="11"/>
  <c r="BM16" i="11" s="1"/>
  <c r="D15" i="11"/>
  <c r="BR15" i="11" s="1"/>
  <c r="D14" i="11"/>
  <c r="F14" i="11" s="1"/>
  <c r="D13" i="11"/>
  <c r="BR13" i="11" s="1"/>
  <c r="D12" i="11"/>
  <c r="D98" i="4"/>
  <c r="BO98" i="4" s="1"/>
  <c r="D97" i="4"/>
  <c r="W97" i="4" s="1"/>
  <c r="D75" i="4"/>
  <c r="BO75" i="4" s="1"/>
  <c r="AA24" i="4"/>
  <c r="AB24" i="4"/>
  <c r="W24" i="4"/>
  <c r="I24" i="4"/>
  <c r="J24" i="4"/>
  <c r="K24" i="4"/>
  <c r="L24" i="4"/>
  <c r="M24" i="4"/>
  <c r="N24" i="4"/>
  <c r="O24" i="4"/>
  <c r="P24" i="4"/>
  <c r="Q24" i="4"/>
  <c r="R24" i="4"/>
  <c r="S24" i="4"/>
  <c r="T24" i="4"/>
  <c r="H24" i="4"/>
  <c r="D13" i="4"/>
  <c r="V13" i="4" s="1"/>
  <c r="D12" i="4"/>
  <c r="BO12" i="4" s="1"/>
  <c r="D157" i="8"/>
  <c r="AM157" i="8" s="1"/>
  <c r="D119" i="4"/>
  <c r="BO119" i="4" s="1"/>
  <c r="S40" i="4"/>
  <c r="AA40" i="4"/>
  <c r="AN40" i="4"/>
  <c r="AP40" i="4"/>
  <c r="AQ40" i="4"/>
  <c r="AR40" i="4"/>
  <c r="AS40" i="4"/>
  <c r="AT40" i="4"/>
  <c r="AU40" i="4"/>
  <c r="Y40" i="4"/>
  <c r="AB40" i="4"/>
  <c r="I40" i="4"/>
  <c r="J40" i="4"/>
  <c r="K40" i="4"/>
  <c r="L40" i="4"/>
  <c r="M40" i="4"/>
  <c r="N40" i="4"/>
  <c r="O40" i="4"/>
  <c r="P40" i="4"/>
  <c r="Q40" i="4"/>
  <c r="R40" i="4"/>
  <c r="T40" i="4"/>
  <c r="H40" i="4"/>
  <c r="D26" i="4"/>
  <c r="F157" i="8" l="1"/>
  <c r="BN157" i="8"/>
  <c r="X157" i="8"/>
  <c r="AL157" i="8"/>
  <c r="AK12" i="4"/>
  <c r="BM12" i="11"/>
  <c r="F12" i="11"/>
  <c r="F21" i="11"/>
  <c r="AB14" i="11"/>
  <c r="BM17" i="11"/>
  <c r="AB17" i="11"/>
  <c r="F19" i="11"/>
  <c r="BL23" i="11"/>
  <c r="AA28" i="11"/>
  <c r="AA31" i="11"/>
  <c r="F33" i="11"/>
  <c r="BL31" i="11"/>
  <c r="W98" i="4"/>
  <c r="AK97" i="4"/>
  <c r="AL97" i="4"/>
  <c r="AK98" i="4"/>
  <c r="BM15" i="11"/>
  <c r="AA22" i="11"/>
  <c r="AB25" i="11"/>
  <c r="F13" i="11"/>
  <c r="BL29" i="11"/>
  <c r="BM25" i="11"/>
  <c r="AB13" i="11"/>
  <c r="BL19" i="11"/>
  <c r="AA21" i="11"/>
  <c r="BL33" i="11"/>
  <c r="BM13" i="11"/>
  <c r="F15" i="11"/>
  <c r="F17" i="11"/>
  <c r="AA18" i="11"/>
  <c r="BL21" i="11"/>
  <c r="F23" i="11"/>
  <c r="F25" i="11"/>
  <c r="F29" i="11"/>
  <c r="F31" i="11"/>
  <c r="AA32" i="11"/>
  <c r="BR12" i="11"/>
  <c r="BR16" i="11"/>
  <c r="BR20" i="11"/>
  <c r="BR24" i="11"/>
  <c r="BR30" i="11"/>
  <c r="BM14" i="11"/>
  <c r="AB15" i="11"/>
  <c r="F16" i="11"/>
  <c r="BL18" i="11"/>
  <c r="AA19" i="11"/>
  <c r="F20" i="11"/>
  <c r="BL22" i="11"/>
  <c r="AA23" i="11"/>
  <c r="F24" i="11"/>
  <c r="BL28" i="11"/>
  <c r="BL40" i="11" s="1"/>
  <c r="AA29" i="11"/>
  <c r="F30" i="11"/>
  <c r="BL32" i="11"/>
  <c r="AA33" i="11"/>
  <c r="AB12" i="11"/>
  <c r="BR14" i="11"/>
  <c r="AB16" i="11"/>
  <c r="BR18" i="11"/>
  <c r="AA20" i="11"/>
  <c r="BR22" i="11"/>
  <c r="AB24" i="11"/>
  <c r="BR28" i="11"/>
  <c r="AA30" i="11"/>
  <c r="BR32" i="11"/>
  <c r="F98" i="4"/>
  <c r="F97" i="4"/>
  <c r="BO97" i="4"/>
  <c r="AK75" i="4"/>
  <c r="AL75" i="4"/>
  <c r="AK13" i="4"/>
  <c r="BO13" i="4"/>
  <c r="W75" i="4"/>
  <c r="F75" i="4"/>
  <c r="F12" i="4"/>
  <c r="V12" i="4"/>
  <c r="V24" i="4" s="1"/>
  <c r="F13" i="4"/>
  <c r="F119" i="4"/>
  <c r="BI119" i="4"/>
  <c r="AK119" i="4"/>
  <c r="X119" i="4"/>
  <c r="Z26" i="4"/>
  <c r="Z40" i="4" s="1"/>
  <c r="F26" i="4"/>
  <c r="W26" i="4"/>
  <c r="AO26" i="4"/>
  <c r="AO40" i="4" s="1"/>
  <c r="AK26" i="4"/>
  <c r="BO26" i="4"/>
  <c r="H174" i="8"/>
  <c r="D154" i="8"/>
  <c r="F154" i="8" s="1"/>
  <c r="D155" i="8"/>
  <c r="F155" i="8" s="1"/>
  <c r="D156" i="8"/>
  <c r="F156" i="8" s="1"/>
  <c r="D159" i="8"/>
  <c r="AO159" i="8" s="1"/>
  <c r="D158" i="8"/>
  <c r="BN158" i="8" s="1"/>
  <c r="BM107" i="8"/>
  <c r="BJ107" i="8"/>
  <c r="D107" i="8"/>
  <c r="Z107" i="8" s="1"/>
  <c r="D46" i="4"/>
  <c r="BO46" i="4" s="1"/>
  <c r="D45" i="4"/>
  <c r="BO45" i="4" s="1"/>
  <c r="F40" i="11" l="1"/>
  <c r="AA40" i="11"/>
  <c r="BR40" i="11"/>
  <c r="BM26" i="11"/>
  <c r="W8" i="11" s="1"/>
  <c r="AA26" i="11"/>
  <c r="AB26" i="11"/>
  <c r="N3" i="11" s="1"/>
  <c r="BR26" i="11"/>
  <c r="BL26" i="11"/>
  <c r="F26" i="11"/>
  <c r="Y155" i="8"/>
  <c r="AM156" i="8"/>
  <c r="AN155" i="8"/>
  <c r="X154" i="8"/>
  <c r="X156" i="8"/>
  <c r="AM155" i="8"/>
  <c r="BN156" i="8"/>
  <c r="Y154" i="8"/>
  <c r="AM154" i="8"/>
  <c r="AK156" i="8"/>
  <c r="BN155" i="8"/>
  <c r="X155" i="8"/>
  <c r="AN154" i="8"/>
  <c r="AL156" i="8"/>
  <c r="BN154" i="8"/>
  <c r="F159" i="8"/>
  <c r="Y159" i="8"/>
  <c r="BN159" i="8"/>
  <c r="Y158" i="8"/>
  <c r="AN158" i="8"/>
  <c r="F158" i="8"/>
  <c r="AO158" i="8"/>
  <c r="AN159" i="8"/>
  <c r="BH107" i="8"/>
  <c r="W107" i="8"/>
  <c r="BN107" i="8"/>
  <c r="X107" i="8"/>
  <c r="Y107" i="8"/>
  <c r="F107" i="8"/>
  <c r="AK46" i="4"/>
  <c r="AK45" i="4"/>
  <c r="F45" i="4"/>
  <c r="F46" i="4"/>
  <c r="W45" i="4"/>
  <c r="W46" i="4"/>
  <c r="D90" i="9"/>
  <c r="BS90" i="9" s="1"/>
  <c r="D89" i="9"/>
  <c r="BS89" i="9" s="1"/>
  <c r="D35" i="4"/>
  <c r="BO35" i="4" s="1"/>
  <c r="AG44" i="10"/>
  <c r="AH44" i="10"/>
  <c r="P44" i="10"/>
  <c r="O44" i="10"/>
  <c r="N44" i="10"/>
  <c r="M44" i="10"/>
  <c r="L44" i="10"/>
  <c r="H44" i="10"/>
  <c r="D43" i="10"/>
  <c r="D41" i="10"/>
  <c r="D40" i="10"/>
  <c r="F40" i="10" s="1"/>
  <c r="D42" i="10"/>
  <c r="D39" i="10"/>
  <c r="D38" i="10"/>
  <c r="K174" i="8"/>
  <c r="BI174" i="8"/>
  <c r="H129" i="8"/>
  <c r="D153" i="8"/>
  <c r="W153" i="8" s="1"/>
  <c r="D99" i="4"/>
  <c r="F99" i="4" s="1"/>
  <c r="I174" i="8"/>
  <c r="D160" i="8"/>
  <c r="F160" i="8" s="1"/>
  <c r="D161" i="8"/>
  <c r="F161" i="8" s="1"/>
  <c r="D104" i="4"/>
  <c r="BO104" i="4" s="1"/>
  <c r="D103" i="4"/>
  <c r="BO103" i="4" s="1"/>
  <c r="D146" i="8"/>
  <c r="BN146" i="8" s="1"/>
  <c r="W121" i="4"/>
  <c r="I121" i="4"/>
  <c r="D87" i="4"/>
  <c r="BO87" i="4" s="1"/>
  <c r="J121" i="4"/>
  <c r="K121" i="4"/>
  <c r="L121" i="4"/>
  <c r="M121" i="4"/>
  <c r="N121" i="4"/>
  <c r="O121" i="4"/>
  <c r="P121" i="4"/>
  <c r="Q121" i="4"/>
  <c r="R121" i="4"/>
  <c r="S121" i="4"/>
  <c r="T121" i="4"/>
  <c r="D88" i="4"/>
  <c r="AK88" i="4" s="1"/>
  <c r="D104" i="8"/>
  <c r="BH104" i="8" s="1"/>
  <c r="D105" i="8"/>
  <c r="Y105" i="8" s="1"/>
  <c r="D103" i="8"/>
  <c r="F103" i="8" s="1"/>
  <c r="D102" i="8"/>
  <c r="W102" i="8" s="1"/>
  <c r="W129" i="8" s="1"/>
  <c r="D106" i="8"/>
  <c r="Z106" i="8" s="1"/>
  <c r="D69" i="9"/>
  <c r="D70" i="9"/>
  <c r="D71" i="9"/>
  <c r="D72" i="9"/>
  <c r="D88" i="9"/>
  <c r="F88" i="9" s="1"/>
  <c r="D75" i="9"/>
  <c r="BS75" i="9" s="1"/>
  <c r="D76" i="9"/>
  <c r="F76" i="9" s="1"/>
  <c r="D77" i="9"/>
  <c r="F77" i="9" s="1"/>
  <c r="D78" i="9"/>
  <c r="AA78" i="9" s="1"/>
  <c r="D79" i="9"/>
  <c r="AA79" i="9" s="1"/>
  <c r="D80" i="9"/>
  <c r="BN80" i="9" s="1"/>
  <c r="D81" i="9"/>
  <c r="F81" i="9" s="1"/>
  <c r="D82" i="9"/>
  <c r="AA82" i="9" s="1"/>
  <c r="D83" i="9"/>
  <c r="F83" i="9" s="1"/>
  <c r="D84" i="9"/>
  <c r="F84" i="9" s="1"/>
  <c r="D85" i="9"/>
  <c r="F85" i="9" s="1"/>
  <c r="D86" i="9"/>
  <c r="F86" i="9" s="1"/>
  <c r="D87" i="9"/>
  <c r="BN87" i="9" s="1"/>
  <c r="H35" i="10"/>
  <c r="P174" i="8"/>
  <c r="H70" i="8"/>
  <c r="R8" i="4"/>
  <c r="N3" i="4"/>
  <c r="AQ174" i="8"/>
  <c r="D163" i="8"/>
  <c r="Z163" i="8" s="1"/>
  <c r="J174" i="8"/>
  <c r="L174" i="8"/>
  <c r="M174" i="8"/>
  <c r="N174" i="8"/>
  <c r="O174" i="8"/>
  <c r="Q174" i="8"/>
  <c r="R174" i="8"/>
  <c r="S174" i="8"/>
  <c r="T174" i="8"/>
  <c r="D171" i="8"/>
  <c r="BN171" i="8" s="1"/>
  <c r="D172" i="8"/>
  <c r="X172" i="8" s="1"/>
  <c r="D173" i="8"/>
  <c r="F173" i="8" s="1"/>
  <c r="D162" i="8"/>
  <c r="F162" i="8" s="1"/>
  <c r="D164" i="8"/>
  <c r="AN164" i="8" s="1"/>
  <c r="D165" i="8"/>
  <c r="F165" i="8" s="1"/>
  <c r="D166" i="8"/>
  <c r="F166" i="8" s="1"/>
  <c r="D167" i="8"/>
  <c r="F167" i="8" s="1"/>
  <c r="D152" i="8"/>
  <c r="BN152" i="8" s="1"/>
  <c r="D145" i="8"/>
  <c r="F145" i="8" s="1"/>
  <c r="D69" i="8"/>
  <c r="BN69" i="8" s="1"/>
  <c r="D65" i="8"/>
  <c r="BH65" i="8" s="1"/>
  <c r="D66" i="8"/>
  <c r="BH66" i="8" s="1"/>
  <c r="D67" i="8"/>
  <c r="BN67" i="8" s="1"/>
  <c r="D68" i="8"/>
  <c r="BI68" i="8" s="1"/>
  <c r="D120" i="4"/>
  <c r="F120" i="4" s="1"/>
  <c r="D105" i="4"/>
  <c r="Y105" i="4" s="1"/>
  <c r="D106" i="4"/>
  <c r="F106" i="4" s="1"/>
  <c r="D100" i="4"/>
  <c r="AM100" i="4" s="1"/>
  <c r="D101" i="4"/>
  <c r="F101" i="4" s="1"/>
  <c r="D102" i="4"/>
  <c r="AM102" i="4" s="1"/>
  <c r="D109" i="4"/>
  <c r="AL109" i="4" s="1"/>
  <c r="D90" i="4"/>
  <c r="F90" i="4" s="1"/>
  <c r="D91" i="4"/>
  <c r="F91" i="4" s="1"/>
  <c r="D92" i="4"/>
  <c r="F92" i="4" s="1"/>
  <c r="D10" i="1"/>
  <c r="D13" i="10"/>
  <c r="AM13" i="10" s="1"/>
  <c r="H3" i="9"/>
  <c r="I8" i="9"/>
  <c r="J8" i="9"/>
  <c r="K8" i="9"/>
  <c r="L8" i="9"/>
  <c r="M8" i="9"/>
  <c r="N8" i="9"/>
  <c r="O8" i="9"/>
  <c r="P8" i="9"/>
  <c r="Q8" i="9"/>
  <c r="R8" i="9"/>
  <c r="H8" i="9"/>
  <c r="R8" i="7"/>
  <c r="Q8" i="7"/>
  <c r="P8" i="7"/>
  <c r="O8" i="7"/>
  <c r="N8" i="7"/>
  <c r="M8" i="7"/>
  <c r="L8" i="7"/>
  <c r="K8" i="7"/>
  <c r="J8" i="7"/>
  <c r="I8" i="7"/>
  <c r="H8" i="7"/>
  <c r="D17" i="10"/>
  <c r="AM17" i="10" s="1"/>
  <c r="D18" i="10"/>
  <c r="M18" i="10" s="1"/>
  <c r="D19" i="10"/>
  <c r="L19" i="10" s="1"/>
  <c r="L35" i="10" s="1"/>
  <c r="J8" i="10" s="1"/>
  <c r="D20" i="10"/>
  <c r="AM20" i="10" s="1"/>
  <c r="D21" i="10"/>
  <c r="AM21" i="10" s="1"/>
  <c r="D22" i="10"/>
  <c r="N22" i="10" s="1"/>
  <c r="D23" i="10"/>
  <c r="AM23" i="10" s="1"/>
  <c r="D24" i="10"/>
  <c r="AM24" i="10" s="1"/>
  <c r="D25" i="10"/>
  <c r="AM25" i="10" s="1"/>
  <c r="D26" i="10"/>
  <c r="F26" i="10" s="1"/>
  <c r="D27" i="10"/>
  <c r="AM27" i="10" s="1"/>
  <c r="D28" i="10"/>
  <c r="AM28" i="10" s="1"/>
  <c r="D29" i="10"/>
  <c r="F29" i="10" s="1"/>
  <c r="D30" i="10"/>
  <c r="AM30" i="10" s="1"/>
  <c r="D31" i="10"/>
  <c r="AG31" i="10" s="1"/>
  <c r="D32" i="10"/>
  <c r="AM32" i="10" s="1"/>
  <c r="D33" i="10"/>
  <c r="AM33" i="10" s="1"/>
  <c r="D34" i="10"/>
  <c r="AM34" i="10" s="1"/>
  <c r="F23" i="10"/>
  <c r="F22" i="10"/>
  <c r="D16" i="10"/>
  <c r="F16" i="10" s="1"/>
  <c r="D15" i="10"/>
  <c r="AM15" i="10" s="1"/>
  <c r="D14" i="10"/>
  <c r="AM14" i="10" s="1"/>
  <c r="F14" i="10"/>
  <c r="D12" i="10"/>
  <c r="AG12" i="10" s="1"/>
  <c r="D68" i="9"/>
  <c r="BM68" i="9" s="1"/>
  <c r="D67" i="9"/>
  <c r="BS67" i="9" s="1"/>
  <c r="D66" i="9"/>
  <c r="BS66" i="9" s="1"/>
  <c r="D65" i="9"/>
  <c r="BS65" i="9" s="1"/>
  <c r="D64" i="9"/>
  <c r="BN64" i="9" s="1"/>
  <c r="D63" i="9"/>
  <c r="BN63" i="9" s="1"/>
  <c r="D62" i="9"/>
  <c r="BN62" i="9" s="1"/>
  <c r="D61" i="9"/>
  <c r="BS61" i="9" s="1"/>
  <c r="D60" i="9"/>
  <c r="BM60" i="9" s="1"/>
  <c r="D59" i="9"/>
  <c r="F59" i="9" s="1"/>
  <c r="D58" i="9"/>
  <c r="F58" i="9" s="1"/>
  <c r="D38" i="9"/>
  <c r="F38" i="9" s="1"/>
  <c r="D37" i="9"/>
  <c r="Z37" i="9" s="1"/>
  <c r="D36" i="9"/>
  <c r="F36" i="9" s="1"/>
  <c r="D35" i="9"/>
  <c r="Z35" i="9" s="1"/>
  <c r="D34" i="9"/>
  <c r="F34" i="9" s="1"/>
  <c r="D33" i="9"/>
  <c r="F33" i="9" s="1"/>
  <c r="O31" i="9"/>
  <c r="N31" i="9"/>
  <c r="M31" i="9"/>
  <c r="L31" i="9"/>
  <c r="K31" i="9"/>
  <c r="J31" i="9"/>
  <c r="I31" i="9"/>
  <c r="D30" i="9"/>
  <c r="AA30" i="9" s="1"/>
  <c r="D24" i="9"/>
  <c r="AA24" i="9" s="1"/>
  <c r="D23" i="9"/>
  <c r="F23" i="9" s="1"/>
  <c r="D22" i="9"/>
  <c r="BS22" i="9" s="1"/>
  <c r="D21" i="9"/>
  <c r="BM21" i="9" s="1"/>
  <c r="D20" i="9"/>
  <c r="Z20" i="9" s="1"/>
  <c r="D19" i="9"/>
  <c r="BS19" i="9" s="1"/>
  <c r="D18" i="9"/>
  <c r="Z18" i="9" s="1"/>
  <c r="D17" i="9"/>
  <c r="BS17" i="9" s="1"/>
  <c r="D16" i="9"/>
  <c r="F16" i="9" s="1"/>
  <c r="D15" i="9"/>
  <c r="BN15" i="9" s="1"/>
  <c r="D14" i="9"/>
  <c r="AA14" i="9" s="1"/>
  <c r="D13" i="9"/>
  <c r="BS13" i="9" s="1"/>
  <c r="D12" i="9"/>
  <c r="F12" i="9" s="1"/>
  <c r="D151" i="8"/>
  <c r="F151" i="8" s="1"/>
  <c r="D150" i="8"/>
  <c r="BN150" i="8" s="1"/>
  <c r="D149" i="8"/>
  <c r="F149" i="8" s="1"/>
  <c r="D148" i="8"/>
  <c r="Z148" i="8" s="1"/>
  <c r="D147" i="8"/>
  <c r="AS147" i="8" s="1"/>
  <c r="AS174" i="8" s="1"/>
  <c r="P8" i="8" s="1"/>
  <c r="D35" i="8"/>
  <c r="BN35" i="8" s="1"/>
  <c r="D39" i="8"/>
  <c r="F39" i="8" s="1"/>
  <c r="D40" i="8"/>
  <c r="F40" i="8" s="1"/>
  <c r="D44" i="8"/>
  <c r="AA44" i="8" s="1"/>
  <c r="D46" i="8"/>
  <c r="AA46" i="8" s="1"/>
  <c r="D47" i="8"/>
  <c r="BN47" i="8" s="1"/>
  <c r="D51" i="8"/>
  <c r="BN51" i="8" s="1"/>
  <c r="D55" i="8"/>
  <c r="AA55" i="8" s="1"/>
  <c r="D59" i="8"/>
  <c r="BN59" i="8" s="1"/>
  <c r="D62" i="8"/>
  <c r="BN62" i="8" s="1"/>
  <c r="D63" i="8"/>
  <c r="BN63" i="8" s="1"/>
  <c r="D16" i="7"/>
  <c r="BR16" i="7" s="1"/>
  <c r="D17" i="7"/>
  <c r="X17" i="7" s="1"/>
  <c r="D15" i="7"/>
  <c r="X15" i="7" s="1"/>
  <c r="D39" i="7"/>
  <c r="BR39" i="7" s="1"/>
  <c r="D40" i="7"/>
  <c r="X40" i="7" s="1"/>
  <c r="D41" i="7"/>
  <c r="BR41" i="7" s="1"/>
  <c r="D42" i="7"/>
  <c r="X42" i="7" s="1"/>
  <c r="D43" i="7"/>
  <c r="X43" i="7" s="1"/>
  <c r="D44" i="7"/>
  <c r="X44" i="7" s="1"/>
  <c r="D45" i="7"/>
  <c r="BM45" i="7" s="1"/>
  <c r="D46" i="7"/>
  <c r="X46" i="7" s="1"/>
  <c r="D47" i="7"/>
  <c r="BM47" i="7" s="1"/>
  <c r="D48" i="7"/>
  <c r="BR48" i="7" s="1"/>
  <c r="D49" i="7"/>
  <c r="X49" i="7"/>
  <c r="D50" i="7"/>
  <c r="BR50" i="7" s="1"/>
  <c r="D51" i="7"/>
  <c r="X51" i="7" s="1"/>
  <c r="D52" i="7"/>
  <c r="BR52" i="7" s="1"/>
  <c r="D53" i="7"/>
  <c r="BM53" i="7" s="1"/>
  <c r="D54" i="7"/>
  <c r="BR54" i="7" s="1"/>
  <c r="D55" i="7"/>
  <c r="BM55" i="7" s="1"/>
  <c r="D70" i="7"/>
  <c r="F70" i="7" s="1"/>
  <c r="D71" i="7"/>
  <c r="X71" i="7" s="1"/>
  <c r="D18" i="7"/>
  <c r="F18" i="7" s="1"/>
  <c r="D19" i="7"/>
  <c r="BM19" i="7" s="1"/>
  <c r="D20" i="7"/>
  <c r="F20" i="7" s="1"/>
  <c r="D21" i="7"/>
  <c r="BR21" i="7" s="1"/>
  <c r="D56" i="7"/>
  <c r="BM56" i="7" s="1"/>
  <c r="D57" i="7"/>
  <c r="Y57" i="7" s="1"/>
  <c r="D58" i="7"/>
  <c r="Y58" i="7" s="1"/>
  <c r="D59" i="7"/>
  <c r="Y59" i="7" s="1"/>
  <c r="D60" i="7"/>
  <c r="BM60" i="7" s="1"/>
  <c r="Y60" i="7"/>
  <c r="D61" i="7"/>
  <c r="Y61" i="7" s="1"/>
  <c r="D62" i="7"/>
  <c r="Y62" i="7" s="1"/>
  <c r="D63" i="7"/>
  <c r="BR63" i="7" s="1"/>
  <c r="D64" i="7"/>
  <c r="Y64" i="7" s="1"/>
  <c r="D65" i="7"/>
  <c r="Y65" i="7" s="1"/>
  <c r="D66" i="7"/>
  <c r="Y66" i="7" s="1"/>
  <c r="D72" i="7"/>
  <c r="Y72" i="7" s="1"/>
  <c r="D73" i="7"/>
  <c r="Y73" i="7" s="1"/>
  <c r="D74" i="7"/>
  <c r="Y74" i="7" s="1"/>
  <c r="D22" i="7"/>
  <c r="Z22" i="7" s="1"/>
  <c r="D67" i="7"/>
  <c r="F67" i="7" s="1"/>
  <c r="D68" i="7"/>
  <c r="Z68" i="7" s="1"/>
  <c r="D12" i="7"/>
  <c r="F12" i="7" s="1"/>
  <c r="D13" i="7"/>
  <c r="W13" i="7" s="1"/>
  <c r="D14" i="7"/>
  <c r="F14" i="7" s="1"/>
  <c r="D23" i="7"/>
  <c r="W23" i="7" s="1"/>
  <c r="D24" i="7"/>
  <c r="F24" i="7" s="1"/>
  <c r="D25" i="7"/>
  <c r="W25" i="7" s="1"/>
  <c r="D26" i="7"/>
  <c r="BR26" i="7" s="1"/>
  <c r="D27" i="7"/>
  <c r="W27" i="7" s="1"/>
  <c r="D28" i="7"/>
  <c r="BR28" i="7" s="1"/>
  <c r="D29" i="7"/>
  <c r="W29" i="7" s="1"/>
  <c r="D30" i="7"/>
  <c r="F30" i="7" s="1"/>
  <c r="D31" i="7"/>
  <c r="W31" i="7" s="1"/>
  <c r="D32" i="7"/>
  <c r="BM32" i="7" s="1"/>
  <c r="D33" i="7"/>
  <c r="W33" i="7" s="1"/>
  <c r="D34" i="7"/>
  <c r="BM34" i="7" s="1"/>
  <c r="D35" i="7"/>
  <c r="W35" i="7" s="1"/>
  <c r="D36" i="7"/>
  <c r="BR36" i="7" s="1"/>
  <c r="D37" i="7"/>
  <c r="W37" i="7" s="1"/>
  <c r="D38" i="7"/>
  <c r="W38" i="7" s="1"/>
  <c r="D69" i="7"/>
  <c r="W69" i="7" s="1"/>
  <c r="D168" i="8"/>
  <c r="BN168" i="8" s="1"/>
  <c r="D27" i="8"/>
  <c r="F27" i="8" s="1"/>
  <c r="D28" i="8"/>
  <c r="X28" i="8" s="1"/>
  <c r="D91" i="8"/>
  <c r="BN91" i="8" s="1"/>
  <c r="D92" i="8"/>
  <c r="BH92" i="8" s="1"/>
  <c r="D93" i="8"/>
  <c r="BH93" i="8" s="1"/>
  <c r="D94" i="8"/>
  <c r="BN94" i="8" s="1"/>
  <c r="D96" i="8"/>
  <c r="BH96" i="8" s="1"/>
  <c r="D97" i="8"/>
  <c r="BN97" i="8" s="1"/>
  <c r="D98" i="8"/>
  <c r="BH98" i="8" s="1"/>
  <c r="D99" i="8"/>
  <c r="F99" i="8" s="1"/>
  <c r="D108" i="8"/>
  <c r="BH108" i="8" s="1"/>
  <c r="D109" i="8"/>
  <c r="F109" i="8" s="1"/>
  <c r="D112" i="8"/>
  <c r="BH112" i="8" s="1"/>
  <c r="D113" i="8"/>
  <c r="Y113" i="8" s="1"/>
  <c r="D114" i="8"/>
  <c r="F114" i="8" s="1"/>
  <c r="D115" i="8"/>
  <c r="BN115" i="8" s="1"/>
  <c r="D116" i="8"/>
  <c r="BH116" i="8" s="1"/>
  <c r="D120" i="8"/>
  <c r="BN120" i="8" s="1"/>
  <c r="D121" i="8"/>
  <c r="BH121" i="8" s="1"/>
  <c r="D122" i="8"/>
  <c r="F122" i="8" s="1"/>
  <c r="D123" i="8"/>
  <c r="BH123" i="8" s="1"/>
  <c r="D124" i="8"/>
  <c r="V124" i="8" s="1"/>
  <c r="D125" i="8"/>
  <c r="X125" i="8" s="1"/>
  <c r="D126" i="8"/>
  <c r="F126" i="8" s="1"/>
  <c r="V8" i="7"/>
  <c r="D19" i="8"/>
  <c r="W19" i="8" s="1"/>
  <c r="W31" i="8" s="1"/>
  <c r="D77" i="8"/>
  <c r="W77" i="8" s="1"/>
  <c r="D78" i="8"/>
  <c r="W78" i="8" s="1"/>
  <c r="D82" i="8"/>
  <c r="AK82" i="8" s="1"/>
  <c r="D133" i="8"/>
  <c r="AK133" i="8" s="1"/>
  <c r="D138" i="8"/>
  <c r="W138" i="8" s="1"/>
  <c r="D30" i="4"/>
  <c r="W30" i="4" s="1"/>
  <c r="D28" i="4"/>
  <c r="F28" i="4" s="1"/>
  <c r="D29" i="4"/>
  <c r="BO29" i="4" s="1"/>
  <c r="D36" i="4"/>
  <c r="W36" i="4" s="1"/>
  <c r="D37" i="4"/>
  <c r="X37" i="4" s="1"/>
  <c r="D38" i="4"/>
  <c r="AL38" i="4" s="1"/>
  <c r="D39" i="4"/>
  <c r="AL39" i="4" s="1"/>
  <c r="D53" i="4"/>
  <c r="F53" i="4" s="1"/>
  <c r="D80" i="4"/>
  <c r="W80" i="4" s="1"/>
  <c r="W85" i="4" s="1"/>
  <c r="D12" i="8"/>
  <c r="AK12" i="8" s="1"/>
  <c r="D13" i="8"/>
  <c r="X13" i="8" s="1"/>
  <c r="D14" i="8"/>
  <c r="X14" i="8" s="1"/>
  <c r="D73" i="8"/>
  <c r="AM73" i="8" s="1"/>
  <c r="D74" i="8"/>
  <c r="X74" i="8" s="1"/>
  <c r="D79" i="8"/>
  <c r="X79" i="8" s="1"/>
  <c r="D83" i="8"/>
  <c r="X83" i="8" s="1"/>
  <c r="D131" i="8"/>
  <c r="X131" i="8" s="1"/>
  <c r="D132" i="8"/>
  <c r="X132" i="8" s="1"/>
  <c r="D134" i="8"/>
  <c r="X134" i="8" s="1"/>
  <c r="D139" i="8"/>
  <c r="BN139" i="8" s="1"/>
  <c r="D141" i="8"/>
  <c r="AM141" i="8" s="1"/>
  <c r="D90" i="8"/>
  <c r="AN90" i="8" s="1"/>
  <c r="D117" i="8"/>
  <c r="F117" i="8" s="1"/>
  <c r="D14" i="4"/>
  <c r="X14" i="4" s="1"/>
  <c r="D15" i="4"/>
  <c r="X15" i="4" s="1"/>
  <c r="D16" i="4"/>
  <c r="X16" i="4" s="1"/>
  <c r="D27" i="4"/>
  <c r="AL27" i="4" s="1"/>
  <c r="D31" i="4"/>
  <c r="X31" i="4" s="1"/>
  <c r="D32" i="4"/>
  <c r="AL32" i="4" s="1"/>
  <c r="D33" i="4"/>
  <c r="AM33" i="4" s="1"/>
  <c r="D34" i="4"/>
  <c r="X34" i="4" s="1"/>
  <c r="D43" i="4"/>
  <c r="F43" i="4" s="1"/>
  <c r="D44" i="4"/>
  <c r="AK44" i="4" s="1"/>
  <c r="D54" i="4"/>
  <c r="BO54" i="4" s="1"/>
  <c r="D59" i="4"/>
  <c r="AK59" i="4" s="1"/>
  <c r="D47" i="4"/>
  <c r="AL47" i="4" s="1"/>
  <c r="D55" i="4"/>
  <c r="AK55" i="4" s="1"/>
  <c r="D62" i="4"/>
  <c r="AL62" i="4" s="1"/>
  <c r="D63" i="4"/>
  <c r="X63" i="4" s="1"/>
  <c r="D67" i="4"/>
  <c r="AM67" i="4" s="1"/>
  <c r="D70" i="4"/>
  <c r="AN70" i="4" s="1"/>
  <c r="D73" i="4"/>
  <c r="X73" i="4" s="1"/>
  <c r="D74" i="4"/>
  <c r="X74" i="4" s="1"/>
  <c r="D76" i="4"/>
  <c r="BO76" i="4" s="1"/>
  <c r="D81" i="4"/>
  <c r="X81" i="4" s="1"/>
  <c r="D83" i="4"/>
  <c r="AL83" i="4" s="1"/>
  <c r="D89" i="4"/>
  <c r="Y89" i="4" s="1"/>
  <c r="D107" i="4"/>
  <c r="F107" i="4" s="1"/>
  <c r="D108" i="4"/>
  <c r="Y108" i="4" s="1"/>
  <c r="D17" i="4"/>
  <c r="AK17" i="4" s="1"/>
  <c r="D18" i="4"/>
  <c r="Y18" i="4" s="1"/>
  <c r="D19" i="4"/>
  <c r="AK19" i="4" s="1"/>
  <c r="D20" i="4"/>
  <c r="Y20" i="4" s="1"/>
  <c r="D21" i="4"/>
  <c r="Y21" i="4" s="1"/>
  <c r="D22" i="4"/>
  <c r="Y22" i="4" s="1"/>
  <c r="D23" i="4"/>
  <c r="F23" i="4" s="1"/>
  <c r="D48" i="4"/>
  <c r="AL48" i="4" s="1"/>
  <c r="D49" i="4"/>
  <c r="AL49" i="4" s="1"/>
  <c r="D56" i="4"/>
  <c r="BO56" i="4" s="1"/>
  <c r="D64" i="4"/>
  <c r="BO64" i="4" s="1"/>
  <c r="D65" i="4"/>
  <c r="Y65" i="4" s="1"/>
  <c r="D66" i="4"/>
  <c r="AM66" i="4" s="1"/>
  <c r="D68" i="4"/>
  <c r="F68" i="4" s="1"/>
  <c r="D69" i="4"/>
  <c r="Y69" i="4" s="1"/>
  <c r="D77" i="4"/>
  <c r="BO77" i="4" s="1"/>
  <c r="D82" i="4"/>
  <c r="Y82" i="4" s="1"/>
  <c r="D84" i="4"/>
  <c r="Y84" i="4" s="1"/>
  <c r="D15" i="8"/>
  <c r="AL15" i="8" s="1"/>
  <c r="D16" i="8"/>
  <c r="BN16" i="8" s="1"/>
  <c r="D20" i="8"/>
  <c r="BN20" i="8" s="1"/>
  <c r="D22" i="8"/>
  <c r="BN22" i="8" s="1"/>
  <c r="D23" i="8"/>
  <c r="AL23" i="8" s="1"/>
  <c r="D24" i="8"/>
  <c r="AN24" i="8" s="1"/>
  <c r="D25" i="8"/>
  <c r="BN25" i="8" s="1"/>
  <c r="D26" i="8"/>
  <c r="AM26" i="8" s="1"/>
  <c r="D29" i="8"/>
  <c r="Y29" i="8" s="1"/>
  <c r="D30" i="8"/>
  <c r="AN30" i="8" s="1"/>
  <c r="D75" i="8"/>
  <c r="Y75" i="8" s="1"/>
  <c r="D76" i="8"/>
  <c r="Y76" i="8" s="1"/>
  <c r="D80" i="8"/>
  <c r="Y80" i="8" s="1"/>
  <c r="D84" i="8"/>
  <c r="AM84" i="8" s="1"/>
  <c r="D85" i="8"/>
  <c r="Y85" i="8" s="1"/>
  <c r="D135" i="8"/>
  <c r="BN135" i="8" s="1"/>
  <c r="D140" i="8"/>
  <c r="F140" i="8" s="1"/>
  <c r="D142" i="8"/>
  <c r="Y142" i="8" s="1"/>
  <c r="D101" i="8"/>
  <c r="BN101" i="8" s="1"/>
  <c r="D119" i="8"/>
  <c r="Y119" i="8" s="1"/>
  <c r="D128" i="8"/>
  <c r="Y128" i="8" s="1"/>
  <c r="D95" i="4"/>
  <c r="AP95" i="4" s="1"/>
  <c r="D96" i="4"/>
  <c r="AP96" i="4" s="1"/>
  <c r="D93" i="4"/>
  <c r="Z93" i="4" s="1"/>
  <c r="D94" i="4"/>
  <c r="F94" i="4" s="1"/>
  <c r="D110" i="4"/>
  <c r="BO110" i="4" s="1"/>
  <c r="D111" i="4"/>
  <c r="Z111" i="4" s="1"/>
  <c r="D50" i="4"/>
  <c r="Z50" i="4" s="1"/>
  <c r="D51" i="4"/>
  <c r="Z51" i="4" s="1"/>
  <c r="D52" i="4"/>
  <c r="AO52" i="4" s="1"/>
  <c r="D57" i="4"/>
  <c r="Z57" i="4" s="1"/>
  <c r="D58" i="4"/>
  <c r="F58" i="4" s="1"/>
  <c r="D78" i="4"/>
  <c r="AL78" i="4" s="1"/>
  <c r="D21" i="8"/>
  <c r="BN21" i="8" s="1"/>
  <c r="D86" i="8"/>
  <c r="Z86" i="8" s="1"/>
  <c r="D87" i="8"/>
  <c r="Z87" i="8" s="1"/>
  <c r="D95" i="8"/>
  <c r="Z95" i="8" s="1"/>
  <c r="D100" i="8"/>
  <c r="AL100" i="8" s="1"/>
  <c r="D110" i="8"/>
  <c r="AN110" i="8" s="1"/>
  <c r="D111" i="8"/>
  <c r="Z111" i="8" s="1"/>
  <c r="D118" i="8"/>
  <c r="Z118" i="8" s="1"/>
  <c r="D127" i="8"/>
  <c r="Z127" i="8" s="1"/>
  <c r="D42" i="4"/>
  <c r="AN42" i="4" s="1"/>
  <c r="D79" i="4"/>
  <c r="AA79" i="4" s="1"/>
  <c r="AA85" i="4" s="1"/>
  <c r="D112" i="4"/>
  <c r="AA112" i="4" s="1"/>
  <c r="D113" i="4"/>
  <c r="AA113" i="4" s="1"/>
  <c r="D72" i="8"/>
  <c r="BN72" i="8" s="1"/>
  <c r="D81" i="8"/>
  <c r="F81" i="8" s="1"/>
  <c r="D136" i="8"/>
  <c r="AA136" i="8" s="1"/>
  <c r="D137" i="8"/>
  <c r="AA137" i="8" s="1"/>
  <c r="D33" i="8"/>
  <c r="F33" i="8" s="1"/>
  <c r="D34" i="8"/>
  <c r="AA34" i="8" s="1"/>
  <c r="D36" i="8"/>
  <c r="BI36" i="8" s="1"/>
  <c r="D37" i="8"/>
  <c r="AA37" i="8" s="1"/>
  <c r="D41" i="8"/>
  <c r="F41" i="8" s="1"/>
  <c r="D42" i="8"/>
  <c r="BN42" i="8" s="1"/>
  <c r="D43" i="8"/>
  <c r="AA43" i="8" s="1"/>
  <c r="D49" i="8"/>
  <c r="BN49" i="8" s="1"/>
  <c r="D50" i="8"/>
  <c r="BN50" i="8" s="1"/>
  <c r="D52" i="8"/>
  <c r="AA52" i="8" s="1"/>
  <c r="D53" i="8"/>
  <c r="F53" i="8" s="1"/>
  <c r="D54" i="8"/>
  <c r="BN54" i="8" s="1"/>
  <c r="D56" i="8"/>
  <c r="BN56" i="8" s="1"/>
  <c r="D57" i="8"/>
  <c r="BN57" i="8" s="1"/>
  <c r="D58" i="8"/>
  <c r="AA58" i="8" s="1"/>
  <c r="D60" i="8"/>
  <c r="BN60" i="8" s="1"/>
  <c r="D64" i="8"/>
  <c r="BN64" i="8" s="1"/>
  <c r="D38" i="8"/>
  <c r="AB38" i="8" s="1"/>
  <c r="D45" i="8"/>
  <c r="BN45" i="8" s="1"/>
  <c r="D48" i="8"/>
  <c r="AB48" i="8" s="1"/>
  <c r="D61" i="8"/>
  <c r="AB61" i="8" s="1"/>
  <c r="D17" i="8"/>
  <c r="BN17" i="8" s="1"/>
  <c r="D18" i="8"/>
  <c r="V18" i="8" s="1"/>
  <c r="R8" i="8"/>
  <c r="BM29" i="7"/>
  <c r="BM17" i="7"/>
  <c r="H75" i="7"/>
  <c r="I75" i="7"/>
  <c r="J75" i="7"/>
  <c r="K75" i="7"/>
  <c r="L75" i="7"/>
  <c r="M75" i="7"/>
  <c r="N75" i="7"/>
  <c r="O75" i="7"/>
  <c r="P75" i="7"/>
  <c r="BR29" i="7"/>
  <c r="T70" i="8"/>
  <c r="I70" i="8"/>
  <c r="J70" i="8"/>
  <c r="K70" i="8"/>
  <c r="L70" i="8"/>
  <c r="M70" i="8"/>
  <c r="N70" i="8"/>
  <c r="O70" i="8"/>
  <c r="P70" i="8"/>
  <c r="Q70" i="8"/>
  <c r="R70" i="8"/>
  <c r="S70" i="8"/>
  <c r="F49" i="7"/>
  <c r="F41" i="7"/>
  <c r="F40" i="7"/>
  <c r="F29" i="7"/>
  <c r="W8" i="4"/>
  <c r="H143" i="8"/>
  <c r="H88" i="8"/>
  <c r="H31" i="8"/>
  <c r="R143" i="8"/>
  <c r="R129" i="8"/>
  <c r="R88" i="8"/>
  <c r="R31" i="8"/>
  <c r="T143" i="8"/>
  <c r="T129" i="8"/>
  <c r="T88" i="8"/>
  <c r="T31" i="8"/>
  <c r="S143" i="8"/>
  <c r="S129" i="8"/>
  <c r="S88" i="8"/>
  <c r="S31" i="8"/>
  <c r="O143" i="8"/>
  <c r="O129" i="8"/>
  <c r="O88" i="8"/>
  <c r="O31" i="8"/>
  <c r="Q143" i="8"/>
  <c r="P143" i="8"/>
  <c r="N143" i="8"/>
  <c r="M143" i="8"/>
  <c r="L143" i="8"/>
  <c r="K143" i="8"/>
  <c r="J143" i="8"/>
  <c r="I143" i="8"/>
  <c r="Q129" i="8"/>
  <c r="P129" i="8"/>
  <c r="N129" i="8"/>
  <c r="M129" i="8"/>
  <c r="L129" i="8"/>
  <c r="K129" i="8"/>
  <c r="J129" i="8"/>
  <c r="I129" i="8"/>
  <c r="Q88" i="8"/>
  <c r="P88" i="8"/>
  <c r="N88" i="8"/>
  <c r="M88" i="8"/>
  <c r="L88" i="8"/>
  <c r="K88" i="8"/>
  <c r="J88" i="8"/>
  <c r="I88" i="8"/>
  <c r="Q31" i="8"/>
  <c r="P31" i="8"/>
  <c r="N31" i="8"/>
  <c r="M31" i="8"/>
  <c r="L31" i="8"/>
  <c r="K31" i="8"/>
  <c r="J31" i="8"/>
  <c r="I31" i="8"/>
  <c r="H71" i="4"/>
  <c r="I85" i="4"/>
  <c r="J85" i="4"/>
  <c r="K85" i="4"/>
  <c r="L85" i="4"/>
  <c r="M85" i="4"/>
  <c r="N85" i="4"/>
  <c r="O85" i="4"/>
  <c r="P85" i="4"/>
  <c r="Q85" i="4"/>
  <c r="R85" i="4"/>
  <c r="S85" i="4"/>
  <c r="T85" i="4"/>
  <c r="H85" i="4"/>
  <c r="I71" i="4"/>
  <c r="J71" i="4"/>
  <c r="K71" i="4"/>
  <c r="L71" i="4"/>
  <c r="M71" i="4"/>
  <c r="N71" i="4"/>
  <c r="O71" i="4"/>
  <c r="P71" i="4"/>
  <c r="Q71" i="4"/>
  <c r="R71" i="4"/>
  <c r="S71" i="4"/>
  <c r="T71" i="4"/>
  <c r="M60" i="4"/>
  <c r="N60" i="4"/>
  <c r="O60" i="4"/>
  <c r="P60" i="4"/>
  <c r="Q60" i="4"/>
  <c r="R60" i="4"/>
  <c r="S60" i="4"/>
  <c r="T60" i="4"/>
  <c r="I60" i="4"/>
  <c r="J60" i="4"/>
  <c r="K60" i="4"/>
  <c r="L60" i="4"/>
  <c r="F58" i="7"/>
  <c r="BM52" i="7"/>
  <c r="BM68" i="7"/>
  <c r="BM41" i="7"/>
  <c r="BR68" i="7"/>
  <c r="AK139" i="8"/>
  <c r="AN139" i="8"/>
  <c r="BN12" i="8"/>
  <c r="BN19" i="8"/>
  <c r="BR64" i="7"/>
  <c r="BR35" i="7"/>
  <c r="BM64" i="7"/>
  <c r="BM35" i="7"/>
  <c r="BN29" i="8"/>
  <c r="BM71" i="7"/>
  <c r="F71" i="7"/>
  <c r="BR71" i="7"/>
  <c r="BM46" i="7"/>
  <c r="F37" i="7"/>
  <c r="BR15" i="7"/>
  <c r="BR49" i="7"/>
  <c r="BM15" i="7"/>
  <c r="BR37" i="7"/>
  <c r="BM37" i="7"/>
  <c r="F13" i="7"/>
  <c r="BR13" i="7"/>
  <c r="BM13" i="7"/>
  <c r="X53" i="7"/>
  <c r="BI41" i="8"/>
  <c r="AB67" i="8"/>
  <c r="X108" i="8"/>
  <c r="AM54" i="4"/>
  <c r="F54" i="4"/>
  <c r="BH67" i="8"/>
  <c r="F67" i="8"/>
  <c r="BI42" i="8"/>
  <c r="BN112" i="8"/>
  <c r="BN65" i="8"/>
  <c r="F35" i="8"/>
  <c r="BR43" i="7"/>
  <c r="BM70" i="7"/>
  <c r="BM66" i="7"/>
  <c r="BM49" i="7"/>
  <c r="BM27" i="7"/>
  <c r="F66" i="7"/>
  <c r="F25" i="7"/>
  <c r="F33" i="7"/>
  <c r="F56" i="7"/>
  <c r="F27" i="7"/>
  <c r="F35" i="7"/>
  <c r="F57" i="7"/>
  <c r="F68" i="7"/>
  <c r="BR46" i="7"/>
  <c r="BR27" i="7"/>
  <c r="BM59" i="7"/>
  <c r="Y18" i="7"/>
  <c r="BR18" i="7"/>
  <c r="BM42" i="7"/>
  <c r="BR42" i="7"/>
  <c r="F42" i="7"/>
  <c r="BN40" i="8"/>
  <c r="AA40" i="8"/>
  <c r="V120" i="8"/>
  <c r="BM31" i="7" l="1"/>
  <c r="BR40" i="7"/>
  <c r="Y21" i="7"/>
  <c r="X54" i="7"/>
  <c r="BR53" i="7"/>
  <c r="BM54" i="7"/>
  <c r="F23" i="7"/>
  <c r="X50" i="7"/>
  <c r="BR47" i="7"/>
  <c r="BS78" i="9"/>
  <c r="AK78" i="8"/>
  <c r="BN30" i="8"/>
  <c r="AM139" i="8"/>
  <c r="F63" i="8"/>
  <c r="BN43" i="8"/>
  <c r="BI65" i="8"/>
  <c r="F91" i="8"/>
  <c r="AA51" i="8"/>
  <c r="L22" i="1"/>
  <c r="M3" i="11"/>
  <c r="O3" i="11" s="1"/>
  <c r="V8" i="11"/>
  <c r="X8" i="11" s="1"/>
  <c r="BN71" i="9"/>
  <c r="AB71" i="9"/>
  <c r="BS70" i="9"/>
  <c r="AB70" i="9"/>
  <c r="F69" i="9"/>
  <c r="AB69" i="9"/>
  <c r="F72" i="9"/>
  <c r="AB72" i="9"/>
  <c r="F19" i="9"/>
  <c r="AA65" i="9"/>
  <c r="F78" i="9"/>
  <c r="BI40" i="8"/>
  <c r="F51" i="8"/>
  <c r="F57" i="8"/>
  <c r="AA41" i="8"/>
  <c r="BH69" i="8"/>
  <c r="AM142" i="8"/>
  <c r="BN142" i="8"/>
  <c r="AP137" i="8"/>
  <c r="AK137" i="8"/>
  <c r="BH91" i="8"/>
  <c r="AK73" i="8"/>
  <c r="F77" i="8"/>
  <c r="F73" i="8"/>
  <c r="AK77" i="8"/>
  <c r="AN72" i="8"/>
  <c r="BN66" i="8"/>
  <c r="F55" i="4"/>
  <c r="AN90" i="4"/>
  <c r="AK82" i="4"/>
  <c r="AA1" i="11"/>
  <c r="E9" i="1" s="1"/>
  <c r="C2" i="11"/>
  <c r="B9" i="1" s="1"/>
  <c r="C9" i="1" s="1"/>
  <c r="Y90" i="4"/>
  <c r="AM110" i="4"/>
  <c r="BO55" i="4"/>
  <c r="F108" i="4"/>
  <c r="AM55" i="4"/>
  <c r="AK109" i="4"/>
  <c r="AL55" i="4"/>
  <c r="F83" i="4"/>
  <c r="BO57" i="4"/>
  <c r="X24" i="4"/>
  <c r="AO90" i="4"/>
  <c r="AK36" i="4"/>
  <c r="AP90" i="4"/>
  <c r="AA33" i="8"/>
  <c r="BN132" i="8"/>
  <c r="X12" i="8"/>
  <c r="BN166" i="8"/>
  <c r="X122" i="8"/>
  <c r="F141" i="8"/>
  <c r="X123" i="8"/>
  <c r="F36" i="8"/>
  <c r="F21" i="8"/>
  <c r="BN68" i="8"/>
  <c r="BN163" i="8"/>
  <c r="F163" i="8"/>
  <c r="AK25" i="8"/>
  <c r="AN163" i="8"/>
  <c r="BN33" i="8"/>
  <c r="BN137" i="8"/>
  <c r="BI37" i="8"/>
  <c r="AN137" i="8"/>
  <c r="BI43" i="8"/>
  <c r="AA35" i="8"/>
  <c r="Y90" i="8"/>
  <c r="Z93" i="8"/>
  <c r="Y101" i="8"/>
  <c r="AL20" i="8"/>
  <c r="BI67" i="8"/>
  <c r="F54" i="8"/>
  <c r="F38" i="8"/>
  <c r="F12" i="8"/>
  <c r="BN77" i="8"/>
  <c r="Y19" i="4"/>
  <c r="BO74" i="4"/>
  <c r="BO90" i="4"/>
  <c r="BO69" i="4"/>
  <c r="BO36" i="4"/>
  <c r="X36" i="4"/>
  <c r="AM43" i="10"/>
  <c r="F43" i="10"/>
  <c r="W53" i="4"/>
  <c r="W60" i="4" s="1"/>
  <c r="AN108" i="4"/>
  <c r="F100" i="8"/>
  <c r="BN114" i="8"/>
  <c r="BN52" i="8"/>
  <c r="BR70" i="7"/>
  <c r="BN36" i="8"/>
  <c r="AM70" i="4"/>
  <c r="AO70" i="4"/>
  <c r="F21" i="7"/>
  <c r="AP151" i="8"/>
  <c r="N33" i="10"/>
  <c r="S8" i="7"/>
  <c r="AP166" i="8"/>
  <c r="AG25" i="10"/>
  <c r="AM41" i="10"/>
  <c r="F41" i="10"/>
  <c r="AK15" i="4"/>
  <c r="AR149" i="8"/>
  <c r="AR174" i="8" s="1"/>
  <c r="O8" i="8" s="1"/>
  <c r="AA36" i="8"/>
  <c r="BN34" i="8"/>
  <c r="F25" i="10"/>
  <c r="BR17" i="7"/>
  <c r="BO108" i="4"/>
  <c r="AK70" i="4"/>
  <c r="F94" i="8"/>
  <c r="Z24" i="8"/>
  <c r="BM18" i="7"/>
  <c r="Z21" i="9"/>
  <c r="F33" i="10"/>
  <c r="Z70" i="4"/>
  <c r="BM21" i="7"/>
  <c r="AO51" i="4"/>
  <c r="F87" i="8"/>
  <c r="BN95" i="8"/>
  <c r="Y115" i="8"/>
  <c r="BR14" i="7"/>
  <c r="BR60" i="7"/>
  <c r="AL24" i="8"/>
  <c r="W168" i="8"/>
  <c r="Z151" i="8"/>
  <c r="X39" i="7"/>
  <c r="AA68" i="9"/>
  <c r="AH32" i="10"/>
  <c r="AM38" i="10"/>
  <c r="F38" i="10"/>
  <c r="F52" i="8"/>
  <c r="AN84" i="8"/>
  <c r="X16" i="7"/>
  <c r="F60" i="7"/>
  <c r="F16" i="7"/>
  <c r="BR73" i="7"/>
  <c r="AM51" i="4"/>
  <c r="AL44" i="4"/>
  <c r="Y24" i="8"/>
  <c r="BM23" i="7"/>
  <c r="Y56" i="7"/>
  <c r="W59" i="9"/>
  <c r="BN104" i="8"/>
  <c r="AM39" i="10"/>
  <c r="F39" i="10"/>
  <c r="BM73" i="7"/>
  <c r="AO108" i="4"/>
  <c r="AK84" i="8"/>
  <c r="F79" i="8"/>
  <c r="AK128" i="8"/>
  <c r="F31" i="7"/>
  <c r="X55" i="7"/>
  <c r="Y70" i="4"/>
  <c r="F47" i="8"/>
  <c r="Y104" i="8"/>
  <c r="AM42" i="10"/>
  <c r="F42" i="10"/>
  <c r="BS63" i="9"/>
  <c r="BN83" i="9"/>
  <c r="Y68" i="9"/>
  <c r="BS64" i="9"/>
  <c r="BN79" i="9"/>
  <c r="AA84" i="9"/>
  <c r="BN65" i="9"/>
  <c r="BS24" i="9"/>
  <c r="F21" i="9"/>
  <c r="AA62" i="9"/>
  <c r="BS21" i="9"/>
  <c r="AA17" i="9"/>
  <c r="BM61" i="9"/>
  <c r="BS80" i="9"/>
  <c r="BN84" i="9"/>
  <c r="BN78" i="9"/>
  <c r="F46" i="8"/>
  <c r="AM86" i="8"/>
  <c r="AK138" i="8"/>
  <c r="BS60" i="9"/>
  <c r="F35" i="9"/>
  <c r="BN86" i="8"/>
  <c r="F150" i="8"/>
  <c r="BR19" i="7"/>
  <c r="BR22" i="7"/>
  <c r="AA42" i="8"/>
  <c r="AK74" i="8"/>
  <c r="F137" i="8"/>
  <c r="BH28" i="8"/>
  <c r="AP127" i="8"/>
  <c r="F142" i="8"/>
  <c r="F34" i="8"/>
  <c r="F51" i="7"/>
  <c r="BO70" i="4"/>
  <c r="AL142" i="8"/>
  <c r="BR23" i="7"/>
  <c r="BN116" i="8"/>
  <c r="BM16" i="7"/>
  <c r="X139" i="8"/>
  <c r="X41" i="7"/>
  <c r="F17" i="7"/>
  <c r="BN24" i="9"/>
  <c r="F68" i="9"/>
  <c r="BN68" i="9"/>
  <c r="BN167" i="8"/>
  <c r="Z88" i="9"/>
  <c r="BS88" i="9"/>
  <c r="Y161" i="8"/>
  <c r="BR55" i="7"/>
  <c r="Z94" i="8"/>
  <c r="Z150" i="8"/>
  <c r="F73" i="7"/>
  <c r="BM57" i="7"/>
  <c r="BN74" i="8"/>
  <c r="F42" i="8"/>
  <c r="AO62" i="4"/>
  <c r="BN96" i="8"/>
  <c r="F83" i="8"/>
  <c r="BR69" i="7"/>
  <c r="F70" i="4"/>
  <c r="F15" i="7"/>
  <c r="BM40" i="7"/>
  <c r="Y20" i="7"/>
  <c r="X70" i="7"/>
  <c r="X52" i="7"/>
  <c r="W68" i="9"/>
  <c r="F62" i="9"/>
  <c r="BS68" i="9"/>
  <c r="F32" i="10"/>
  <c r="Y116" i="8"/>
  <c r="F98" i="8"/>
  <c r="AP150" i="8"/>
  <c r="BN126" i="8"/>
  <c r="Z91" i="8"/>
  <c r="F22" i="9"/>
  <c r="AG27" i="10"/>
  <c r="BN88" i="9"/>
  <c r="AA88" i="9"/>
  <c r="BM88" i="9"/>
  <c r="AL86" i="8"/>
  <c r="F19" i="7"/>
  <c r="BR57" i="7"/>
  <c r="BM51" i="7"/>
  <c r="BR51" i="7"/>
  <c r="AA57" i="8"/>
  <c r="BR25" i="7"/>
  <c r="F116" i="8"/>
  <c r="BN98" i="8"/>
  <c r="BN138" i="8"/>
  <c r="BN83" i="8"/>
  <c r="AL83" i="8"/>
  <c r="BR31" i="7"/>
  <c r="F45" i="7"/>
  <c r="BN44" i="8"/>
  <c r="BM69" i="7"/>
  <c r="BM25" i="7"/>
  <c r="Y19" i="7"/>
  <c r="BN46" i="8"/>
  <c r="F61" i="9"/>
  <c r="AA15" i="9"/>
  <c r="F27" i="10"/>
  <c r="BS81" i="9"/>
  <c r="AA81" i="9"/>
  <c r="BN81" i="9"/>
  <c r="F90" i="9"/>
  <c r="BM35" i="9"/>
  <c r="BN90" i="9"/>
  <c r="Y117" i="8"/>
  <c r="F22" i="7"/>
  <c r="AM83" i="8"/>
  <c r="F138" i="8"/>
  <c r="BM62" i="7"/>
  <c r="F69" i="7"/>
  <c r="BM22" i="7"/>
  <c r="BS38" i="9"/>
  <c r="F19" i="10"/>
  <c r="AA83" i="9"/>
  <c r="AN160" i="8"/>
  <c r="BR62" i="7"/>
  <c r="BN41" i="8"/>
  <c r="BN13" i="9"/>
  <c r="F13" i="9"/>
  <c r="AA64" i="9"/>
  <c r="BS37" i="9"/>
  <c r="F30" i="10"/>
  <c r="W82" i="8"/>
  <c r="W88" i="8" s="1"/>
  <c r="BH114" i="8"/>
  <c r="BR45" i="7"/>
  <c r="V58" i="9"/>
  <c r="F64" i="9"/>
  <c r="AA63" i="9"/>
  <c r="AG29" i="10"/>
  <c r="F21" i="10"/>
  <c r="BS83" i="9"/>
  <c r="F69" i="8"/>
  <c r="F70" i="9"/>
  <c r="F89" i="9"/>
  <c r="BN89" i="9"/>
  <c r="AA13" i="9"/>
  <c r="F58" i="8"/>
  <c r="AK16" i="4"/>
  <c r="AK32" i="4"/>
  <c r="BN84" i="8"/>
  <c r="BN93" i="8"/>
  <c r="BN76" i="8"/>
  <c r="BN82" i="8"/>
  <c r="AA54" i="8"/>
  <c r="AM48" i="4"/>
  <c r="BO107" i="4"/>
  <c r="F24" i="8"/>
  <c r="Y55" i="4"/>
  <c r="BS30" i="9"/>
  <c r="BN30" i="9"/>
  <c r="BS59" i="9"/>
  <c r="BM23" i="9"/>
  <c r="BM59" i="9"/>
  <c r="P23" i="10"/>
  <c r="P35" i="10" s="1"/>
  <c r="N8" i="10" s="1"/>
  <c r="Z162" i="8"/>
  <c r="BR32" i="7"/>
  <c r="BN58" i="8"/>
  <c r="BN37" i="8"/>
  <c r="Z19" i="9"/>
  <c r="AN161" i="8"/>
  <c r="BN100" i="8"/>
  <c r="AA81" i="8"/>
  <c r="BM48" i="7"/>
  <c r="F18" i="8"/>
  <c r="BM33" i="7"/>
  <c r="BM43" i="7"/>
  <c r="BR12" i="7"/>
  <c r="BO19" i="4"/>
  <c r="AL84" i="8"/>
  <c r="AN55" i="4"/>
  <c r="F26" i="8"/>
  <c r="F82" i="8"/>
  <c r="AL82" i="8"/>
  <c r="X45" i="7"/>
  <c r="BN27" i="8"/>
  <c r="AM29" i="8"/>
  <c r="BN24" i="8"/>
  <c r="BM65" i="7"/>
  <c r="BN151" i="8"/>
  <c r="BS36" i="9"/>
  <c r="Z23" i="9"/>
  <c r="BN16" i="9"/>
  <c r="F65" i="9"/>
  <c r="BS34" i="9"/>
  <c r="BM19" i="9"/>
  <c r="F37" i="9"/>
  <c r="BO120" i="4"/>
  <c r="AA69" i="8"/>
  <c r="Z52" i="4"/>
  <c r="F43" i="8"/>
  <c r="F43" i="7"/>
  <c r="BR33" i="7"/>
  <c r="F32" i="4"/>
  <c r="F74" i="8"/>
  <c r="AM135" i="8"/>
  <c r="AM24" i="8"/>
  <c r="F108" i="8"/>
  <c r="W14" i="7"/>
  <c r="BR72" i="7"/>
  <c r="Z36" i="9"/>
  <c r="BM36" i="9"/>
  <c r="AG30" i="10"/>
  <c r="AH28" i="10"/>
  <c r="F79" i="9"/>
  <c r="F74" i="7"/>
  <c r="BR74" i="7"/>
  <c r="BM74" i="7"/>
  <c r="BR66" i="7"/>
  <c r="BM67" i="7"/>
  <c r="BR67" i="7"/>
  <c r="F47" i="7"/>
  <c r="BM12" i="7"/>
  <c r="BR38" i="7"/>
  <c r="F34" i="7"/>
  <c r="W30" i="7"/>
  <c r="BM30" i="7"/>
  <c r="F26" i="7"/>
  <c r="BM28" i="7"/>
  <c r="F36" i="7"/>
  <c r="F28" i="7"/>
  <c r="W32" i="7"/>
  <c r="F38" i="7"/>
  <c r="BR30" i="7"/>
  <c r="BM38" i="7"/>
  <c r="W36" i="7"/>
  <c r="W34" i="7"/>
  <c r="F32" i="7"/>
  <c r="W28" i="7"/>
  <c r="W26" i="7"/>
  <c r="BM24" i="7"/>
  <c r="BM14" i="7"/>
  <c r="W12" i="7"/>
  <c r="Z67" i="7"/>
  <c r="Z75" i="7" s="1"/>
  <c r="L3" i="7" s="1"/>
  <c r="E18" i="1" s="1"/>
  <c r="X47" i="7"/>
  <c r="F48" i="7"/>
  <c r="BR59" i="7"/>
  <c r="BR44" i="7"/>
  <c r="F72" i="7"/>
  <c r="BM72" i="7"/>
  <c r="Y63" i="7"/>
  <c r="Y75" i="7" s="1"/>
  <c r="K3" i="7" s="1"/>
  <c r="D18" i="1" s="1"/>
  <c r="BM63" i="7"/>
  <c r="BM44" i="7"/>
  <c r="X48" i="7"/>
  <c r="BM58" i="7"/>
  <c r="BM36" i="7"/>
  <c r="F50" i="7"/>
  <c r="BM50" i="7"/>
  <c r="BM20" i="7"/>
  <c r="BR20" i="7"/>
  <c r="BM39" i="7"/>
  <c r="F39" i="7"/>
  <c r="F61" i="7"/>
  <c r="W24" i="7"/>
  <c r="BR24" i="7"/>
  <c r="BM26" i="7"/>
  <c r="BR65" i="7"/>
  <c r="F46" i="7"/>
  <c r="F44" i="7"/>
  <c r="BR58" i="7"/>
  <c r="BR56" i="7"/>
  <c r="F59" i="7"/>
  <c r="BR34" i="7"/>
  <c r="F65" i="7"/>
  <c r="BR61" i="7"/>
  <c r="BM61" i="7"/>
  <c r="AA166" i="8"/>
  <c r="W152" i="8"/>
  <c r="AO163" i="8"/>
  <c r="BN160" i="8"/>
  <c r="BN153" i="8"/>
  <c r="Y160" i="8"/>
  <c r="BN161" i="8"/>
  <c r="AK152" i="8"/>
  <c r="AO161" i="8"/>
  <c r="AA39" i="8"/>
  <c r="F50" i="8"/>
  <c r="AL135" i="8"/>
  <c r="BN149" i="8"/>
  <c r="F76" i="8"/>
  <c r="F121" i="8"/>
  <c r="AN87" i="8"/>
  <c r="Z88" i="8"/>
  <c r="F172" i="8"/>
  <c r="AL133" i="8"/>
  <c r="AA50" i="8"/>
  <c r="F135" i="8"/>
  <c r="Z149" i="8"/>
  <c r="BN87" i="8"/>
  <c r="F119" i="8"/>
  <c r="F59" i="8"/>
  <c r="F78" i="8"/>
  <c r="AA59" i="8"/>
  <c r="BN78" i="8"/>
  <c r="F13" i="8"/>
  <c r="AK132" i="8"/>
  <c r="AK29" i="8"/>
  <c r="BH27" i="8"/>
  <c r="BN133" i="8"/>
  <c r="BN18" i="8"/>
  <c r="BH68" i="8"/>
  <c r="AK76" i="8"/>
  <c r="F72" i="8"/>
  <c r="AA72" i="8"/>
  <c r="AL74" i="8"/>
  <c r="F101" i="8"/>
  <c r="Z110" i="8"/>
  <c r="AK86" i="8"/>
  <c r="F86" i="8"/>
  <c r="BN125" i="8"/>
  <c r="V121" i="8"/>
  <c r="V129" i="8" s="1"/>
  <c r="F96" i="8"/>
  <c r="BN108" i="8"/>
  <c r="AB45" i="8"/>
  <c r="F37" i="8"/>
  <c r="BN26" i="8"/>
  <c r="F61" i="8"/>
  <c r="F64" i="8"/>
  <c r="AK19" i="8"/>
  <c r="F133" i="8"/>
  <c r="AL132" i="8"/>
  <c r="AL29" i="8"/>
  <c r="BH172" i="8"/>
  <c r="BN172" i="8"/>
  <c r="AK172" i="8"/>
  <c r="BI69" i="8"/>
  <c r="Y135" i="8"/>
  <c r="X27" i="8"/>
  <c r="X31" i="8" s="1"/>
  <c r="W133" i="8"/>
  <c r="W143" i="8" s="1"/>
  <c r="BN81" i="8"/>
  <c r="F23" i="8"/>
  <c r="AM76" i="8"/>
  <c r="BN119" i="8"/>
  <c r="AA68" i="8"/>
  <c r="F68" i="8"/>
  <c r="F132" i="8"/>
  <c r="BN121" i="8"/>
  <c r="F125" i="8"/>
  <c r="AL76" i="8"/>
  <c r="F56" i="8"/>
  <c r="AA56" i="8"/>
  <c r="F45" i="8"/>
  <c r="F19" i="8"/>
  <c r="AL119" i="8"/>
  <c r="F29" i="8"/>
  <c r="BH125" i="8"/>
  <c r="BH106" i="8"/>
  <c r="AN162" i="8"/>
  <c r="F152" i="8"/>
  <c r="Z147" i="8"/>
  <c r="BN147" i="8"/>
  <c r="BN174" i="8" s="1"/>
  <c r="BN162" i="8"/>
  <c r="F147" i="8"/>
  <c r="AM162" i="8"/>
  <c r="AN171" i="8"/>
  <c r="AN104" i="4"/>
  <c r="AN143" i="8"/>
  <c r="BN39" i="8"/>
  <c r="Y22" i="8"/>
  <c r="BN61" i="8"/>
  <c r="BN128" i="8"/>
  <c r="AA66" i="8"/>
  <c r="F66" i="8"/>
  <c r="AA64" i="8"/>
  <c r="BN73" i="8"/>
  <c r="BI39" i="8"/>
  <c r="BH145" i="8"/>
  <c r="Z165" i="8"/>
  <c r="BN173" i="8"/>
  <c r="AA167" i="8"/>
  <c r="W145" i="8"/>
  <c r="AA53" i="8"/>
  <c r="Z97" i="8"/>
  <c r="AM25" i="8"/>
  <c r="F49" i="8"/>
  <c r="AA63" i="8"/>
  <c r="AN165" i="8"/>
  <c r="AO167" i="8"/>
  <c r="X146" i="8"/>
  <c r="X174" i="8" s="1"/>
  <c r="BN53" i="8"/>
  <c r="AP22" i="8"/>
  <c r="F22" i="8"/>
  <c r="AA49" i="8"/>
  <c r="BN79" i="8"/>
  <c r="BI66" i="8"/>
  <c r="AK79" i="8"/>
  <c r="BN92" i="8"/>
  <c r="AL80" i="8"/>
  <c r="Y140" i="8"/>
  <c r="BN131" i="8"/>
  <c r="AL73" i="8"/>
  <c r="AL25" i="8"/>
  <c r="AM22" i="8"/>
  <c r="X73" i="8"/>
  <c r="X88" i="8" s="1"/>
  <c r="BN165" i="8"/>
  <c r="BH146" i="8"/>
  <c r="F146" i="8"/>
  <c r="AK131" i="8"/>
  <c r="AL139" i="8"/>
  <c r="F139" i="8"/>
  <c r="AK140" i="8"/>
  <c r="AM140" i="8"/>
  <c r="AL140" i="8"/>
  <c r="BN140" i="8"/>
  <c r="AA143" i="8"/>
  <c r="AK141" i="8"/>
  <c r="X141" i="8"/>
  <c r="AL134" i="8"/>
  <c r="BN141" i="8"/>
  <c r="AL141" i="8"/>
  <c r="Y141" i="8"/>
  <c r="AO136" i="8"/>
  <c r="AO143" i="8" s="1"/>
  <c r="BN136" i="8"/>
  <c r="F136" i="8"/>
  <c r="F134" i="8"/>
  <c r="AK134" i="8"/>
  <c r="AP136" i="8"/>
  <c r="AQ136" i="8"/>
  <c r="AQ143" i="8" s="1"/>
  <c r="BN134" i="8"/>
  <c r="F131" i="8"/>
  <c r="F90" i="8"/>
  <c r="BN127" i="8"/>
  <c r="X90" i="8"/>
  <c r="AK90" i="8"/>
  <c r="F123" i="8"/>
  <c r="Z90" i="8"/>
  <c r="AN127" i="8"/>
  <c r="Z96" i="8"/>
  <c r="X114" i="8"/>
  <c r="F127" i="8"/>
  <c r="F104" i="8"/>
  <c r="Z100" i="8"/>
  <c r="AM100" i="8"/>
  <c r="X112" i="8"/>
  <c r="BN123" i="8"/>
  <c r="F112" i="8"/>
  <c r="Z98" i="8"/>
  <c r="BH122" i="8"/>
  <c r="Z99" i="8"/>
  <c r="Z115" i="8"/>
  <c r="BH126" i="8"/>
  <c r="F93" i="8"/>
  <c r="AM128" i="8"/>
  <c r="F115" i="8"/>
  <c r="BN124" i="8"/>
  <c r="BN109" i="8"/>
  <c r="BH99" i="8"/>
  <c r="BH115" i="8"/>
  <c r="X126" i="8"/>
  <c r="BN99" i="8"/>
  <c r="AK101" i="8"/>
  <c r="F128" i="8"/>
  <c r="AN111" i="8"/>
  <c r="F124" i="8"/>
  <c r="BN111" i="8"/>
  <c r="F113" i="8"/>
  <c r="X103" i="8"/>
  <c r="BN113" i="8"/>
  <c r="BH113" i="8"/>
  <c r="Y109" i="8"/>
  <c r="BH120" i="8"/>
  <c r="AK117" i="8"/>
  <c r="BN122" i="8"/>
  <c r="F111" i="8"/>
  <c r="BH109" i="8"/>
  <c r="F120" i="8"/>
  <c r="BH124" i="8"/>
  <c r="BN90" i="8"/>
  <c r="AO90" i="8"/>
  <c r="AL90" i="8"/>
  <c r="AM90" i="8"/>
  <c r="AB62" i="8"/>
  <c r="AO164" i="8"/>
  <c r="Z164" i="8"/>
  <c r="W173" i="8"/>
  <c r="F153" i="8"/>
  <c r="AP110" i="8"/>
  <c r="AN117" i="8"/>
  <c r="F118" i="8"/>
  <c r="AA60" i="8"/>
  <c r="F60" i="8"/>
  <c r="Z26" i="8"/>
  <c r="BN55" i="8"/>
  <c r="BN118" i="8"/>
  <c r="BN38" i="8"/>
  <c r="F97" i="8"/>
  <c r="AO117" i="8"/>
  <c r="AL26" i="8"/>
  <c r="AP95" i="8"/>
  <c r="AN26" i="8"/>
  <c r="AN31" i="8" s="1"/>
  <c r="Y26" i="8"/>
  <c r="F44" i="8"/>
  <c r="AN118" i="8"/>
  <c r="F92" i="8"/>
  <c r="F168" i="8"/>
  <c r="BH168" i="8"/>
  <c r="F148" i="8"/>
  <c r="BN148" i="8"/>
  <c r="BH171" i="8"/>
  <c r="BN164" i="8"/>
  <c r="AL152" i="8"/>
  <c r="AL174" i="8" s="1"/>
  <c r="F171" i="8"/>
  <c r="F164" i="8"/>
  <c r="AM171" i="8"/>
  <c r="X117" i="8"/>
  <c r="AL118" i="8"/>
  <c r="BH97" i="8"/>
  <c r="AM117" i="8"/>
  <c r="F95" i="8"/>
  <c r="BN110" i="8"/>
  <c r="F110" i="8"/>
  <c r="Z117" i="8"/>
  <c r="BH94" i="8"/>
  <c r="BN48" i="8"/>
  <c r="BN117" i="8"/>
  <c r="AL117" i="8"/>
  <c r="AM75" i="8"/>
  <c r="AK17" i="8"/>
  <c r="F55" i="8"/>
  <c r="AL72" i="8"/>
  <c r="BI44" i="8"/>
  <c r="Z92" i="8"/>
  <c r="BI38" i="8"/>
  <c r="F65" i="8"/>
  <c r="AO26" i="8"/>
  <c r="AO31" i="8" s="1"/>
  <c r="F48" i="8"/>
  <c r="F62" i="8"/>
  <c r="AA47" i="8"/>
  <c r="AT148" i="8"/>
  <c r="AT174" i="8" s="1"/>
  <c r="Q8" i="8" s="1"/>
  <c r="Y171" i="8"/>
  <c r="BH173" i="8"/>
  <c r="AQ81" i="8"/>
  <c r="AQ88" i="8" s="1"/>
  <c r="AN81" i="8"/>
  <c r="F84" i="8"/>
  <c r="AM85" i="8"/>
  <c r="AN85" i="8"/>
  <c r="BN80" i="8"/>
  <c r="Y84" i="8"/>
  <c r="Y88" i="8" s="1"/>
  <c r="BN85" i="8"/>
  <c r="AL75" i="8"/>
  <c r="F75" i="8"/>
  <c r="F80" i="8"/>
  <c r="AK75" i="8"/>
  <c r="AL85" i="8"/>
  <c r="F85" i="8"/>
  <c r="BN75" i="8"/>
  <c r="AM80" i="8"/>
  <c r="Z30" i="8"/>
  <c r="Y16" i="8"/>
  <c r="AP21" i="8"/>
  <c r="AL30" i="8"/>
  <c r="AM30" i="8"/>
  <c r="AK16" i="8"/>
  <c r="AK18" i="8"/>
  <c r="Y25" i="8"/>
  <c r="F25" i="8"/>
  <c r="F30" i="8"/>
  <c r="Y30" i="8"/>
  <c r="F16" i="8"/>
  <c r="Z22" i="8"/>
  <c r="BN13" i="8"/>
  <c r="AK13" i="8"/>
  <c r="Z21" i="8"/>
  <c r="AK23" i="8"/>
  <c r="BN23" i="8"/>
  <c r="AK14" i="8"/>
  <c r="F14" i="8"/>
  <c r="V17" i="8"/>
  <c r="V31" i="8" s="1"/>
  <c r="F20" i="8"/>
  <c r="BN28" i="8"/>
  <c r="AM23" i="8"/>
  <c r="Y23" i="8"/>
  <c r="F15" i="8"/>
  <c r="Y20" i="8"/>
  <c r="Y15" i="8"/>
  <c r="BN15" i="8"/>
  <c r="AK15" i="8"/>
  <c r="BN14" i="8"/>
  <c r="AK20" i="8"/>
  <c r="F17" i="8"/>
  <c r="F28" i="8"/>
  <c r="AO111" i="4"/>
  <c r="AM101" i="4"/>
  <c r="BO101" i="4"/>
  <c r="Y120" i="4"/>
  <c r="BI120" i="4"/>
  <c r="AK101" i="4"/>
  <c r="AL91" i="4"/>
  <c r="X101" i="4"/>
  <c r="AL101" i="4"/>
  <c r="F82" i="4"/>
  <c r="Y66" i="4"/>
  <c r="AL67" i="4"/>
  <c r="AM56" i="4"/>
  <c r="AN56" i="4"/>
  <c r="AN58" i="4"/>
  <c r="AL43" i="4"/>
  <c r="Z58" i="4"/>
  <c r="AL58" i="4"/>
  <c r="F56" i="4"/>
  <c r="AL56" i="4"/>
  <c r="AO56" i="4"/>
  <c r="Y56" i="4"/>
  <c r="AN50" i="4"/>
  <c r="F50" i="4"/>
  <c r="AK47" i="4"/>
  <c r="X43" i="4"/>
  <c r="AK43" i="4"/>
  <c r="F42" i="4"/>
  <c r="AL42" i="4"/>
  <c r="AO42" i="4"/>
  <c r="F31" i="4"/>
  <c r="F16" i="4"/>
  <c r="AM22" i="4"/>
  <c r="BO22" i="4"/>
  <c r="AK22" i="4"/>
  <c r="BO18" i="4"/>
  <c r="F48" i="4"/>
  <c r="F96" i="4"/>
  <c r="F93" i="4"/>
  <c r="F113" i="4"/>
  <c r="BO113" i="4"/>
  <c r="AL82" i="4"/>
  <c r="F109" i="4"/>
  <c r="AL36" i="4"/>
  <c r="BO106" i="4"/>
  <c r="Y106" i="4"/>
  <c r="BO88" i="4"/>
  <c r="BO121" i="4" s="1"/>
  <c r="Y83" i="4"/>
  <c r="BO16" i="4"/>
  <c r="AP113" i="4"/>
  <c r="Z21" i="4"/>
  <c r="Z24" i="4" s="1"/>
  <c r="AN21" i="4"/>
  <c r="AN24" i="4" s="1"/>
  <c r="AK74" i="4"/>
  <c r="Y74" i="4"/>
  <c r="F39" i="4"/>
  <c r="F74" i="4"/>
  <c r="AL53" i="4"/>
  <c r="F52" i="4"/>
  <c r="AK53" i="4"/>
  <c r="AN113" i="4"/>
  <c r="F57" i="4"/>
  <c r="AN57" i="4"/>
  <c r="F36" i="4"/>
  <c r="AM36" i="4"/>
  <c r="AO57" i="4"/>
  <c r="V36" i="4"/>
  <c r="BO53" i="4"/>
  <c r="AK34" i="4"/>
  <c r="AL110" i="4"/>
  <c r="X54" i="4"/>
  <c r="AL74" i="4"/>
  <c r="AK20" i="4"/>
  <c r="F66" i="4"/>
  <c r="BS72" i="9"/>
  <c r="BN72" i="9"/>
  <c r="BN70" i="9"/>
  <c r="BS69" i="9"/>
  <c r="AA90" i="9"/>
  <c r="AA89" i="9"/>
  <c r="BN17" i="9"/>
  <c r="BS15" i="9"/>
  <c r="BM58" i="9"/>
  <c r="BM33" i="9"/>
  <c r="BS79" i="9"/>
  <c r="BN77" i="9"/>
  <c r="AA86" i="9"/>
  <c r="F87" i="9"/>
  <c r="Z33" i="9"/>
  <c r="F30" i="9"/>
  <c r="X60" i="9"/>
  <c r="F20" i="9"/>
  <c r="F17" i="9"/>
  <c r="AA77" i="9"/>
  <c r="BS23" i="9"/>
  <c r="F15" i="9"/>
  <c r="F60" i="9"/>
  <c r="AA12" i="9"/>
  <c r="BS33" i="9"/>
  <c r="BM37" i="9"/>
  <c r="S8" i="9"/>
  <c r="BS77" i="9"/>
  <c r="X68" i="9"/>
  <c r="BS20" i="9"/>
  <c r="Y61" i="9"/>
  <c r="V68" i="9"/>
  <c r="Z38" i="9"/>
  <c r="F67" i="9"/>
  <c r="F18" i="9"/>
  <c r="F63" i="9"/>
  <c r="BN66" i="9"/>
  <c r="BN67" i="9"/>
  <c r="BS62" i="9"/>
  <c r="BS58" i="9"/>
  <c r="Z34" i="9"/>
  <c r="BS35" i="9"/>
  <c r="BM38" i="9"/>
  <c r="F82" i="9"/>
  <c r="AA87" i="9"/>
  <c r="BS86" i="9"/>
  <c r="BN76" i="9"/>
  <c r="BS87" i="9"/>
  <c r="BN86" i="9"/>
  <c r="AA76" i="9"/>
  <c r="BS85" i="9"/>
  <c r="BS71" i="9"/>
  <c r="BN69" i="9"/>
  <c r="AA66" i="9"/>
  <c r="BN14" i="9"/>
  <c r="F14" i="9"/>
  <c r="BS16" i="9"/>
  <c r="BS12" i="9"/>
  <c r="AA67" i="9"/>
  <c r="F66" i="9"/>
  <c r="BS18" i="9"/>
  <c r="AA16" i="9"/>
  <c r="BN12" i="9"/>
  <c r="BM34" i="9"/>
  <c r="BS14" i="9"/>
  <c r="BM18" i="9"/>
  <c r="BM20" i="9"/>
  <c r="BM22" i="9"/>
  <c r="F24" i="9"/>
  <c r="BS76" i="9"/>
  <c r="BN82" i="9"/>
  <c r="F80" i="9"/>
  <c r="F71" i="9"/>
  <c r="Z22" i="9"/>
  <c r="AA80" i="9"/>
  <c r="AA85" i="9"/>
  <c r="BS82" i="9"/>
  <c r="F35" i="4"/>
  <c r="AK35" i="4"/>
  <c r="AL35" i="4"/>
  <c r="W35" i="4"/>
  <c r="AM35" i="4"/>
  <c r="X35" i="4"/>
  <c r="X70" i="4"/>
  <c r="AK27" i="4"/>
  <c r="AO106" i="4"/>
  <c r="BO27" i="4"/>
  <c r="AL69" i="4"/>
  <c r="AL31" i="4"/>
  <c r="BO67" i="4"/>
  <c r="BO73" i="4"/>
  <c r="AP79" i="4"/>
  <c r="AP85" i="4" s="1"/>
  <c r="Y67" i="4"/>
  <c r="AM83" i="4"/>
  <c r="F27" i="4"/>
  <c r="BO43" i="4"/>
  <c r="AK73" i="4"/>
  <c r="F51" i="4"/>
  <c r="AM31" i="4"/>
  <c r="AN67" i="4"/>
  <c r="AK83" i="4"/>
  <c r="F69" i="4"/>
  <c r="BO20" i="4"/>
  <c r="BO83" i="4"/>
  <c r="F38" i="4"/>
  <c r="AN51" i="4"/>
  <c r="F67" i="4"/>
  <c r="X67" i="4"/>
  <c r="X62" i="4"/>
  <c r="Y47" i="4"/>
  <c r="AN82" i="4"/>
  <c r="AM82" i="4"/>
  <c r="AM43" i="4"/>
  <c r="F18" i="4"/>
  <c r="X83" i="4"/>
  <c r="BO82" i="4"/>
  <c r="AK31" i="4"/>
  <c r="BO31" i="4"/>
  <c r="AO67" i="4"/>
  <c r="Z67" i="4"/>
  <c r="AK67" i="4"/>
  <c r="F62" i="4"/>
  <c r="AL70" i="4"/>
  <c r="AL54" i="4"/>
  <c r="F20" i="4"/>
  <c r="AM20" i="4"/>
  <c r="AL20" i="4"/>
  <c r="BO38" i="4"/>
  <c r="BO28" i="4"/>
  <c r="AK38" i="4"/>
  <c r="AM57" i="4"/>
  <c r="F73" i="4"/>
  <c r="AN106" i="4"/>
  <c r="X27" i="4"/>
  <c r="F106" i="8"/>
  <c r="BN106" i="8"/>
  <c r="F105" i="8"/>
  <c r="BN105" i="8"/>
  <c r="BH105" i="8"/>
  <c r="BH103" i="8"/>
  <c r="BN103" i="8"/>
  <c r="F102" i="8"/>
  <c r="BH102" i="8"/>
  <c r="BN102" i="8"/>
  <c r="X99" i="4"/>
  <c r="AN99" i="4"/>
  <c r="AK153" i="8"/>
  <c r="BN145" i="8"/>
  <c r="AK87" i="4"/>
  <c r="Y48" i="4"/>
  <c r="AN79" i="4"/>
  <c r="X59" i="4"/>
  <c r="AN110" i="4"/>
  <c r="BO65" i="4"/>
  <c r="F65" i="4"/>
  <c r="F110" i="4"/>
  <c r="AL76" i="4"/>
  <c r="BO17" i="4"/>
  <c r="F76" i="4"/>
  <c r="X109" i="4"/>
  <c r="AO104" i="4"/>
  <c r="AK30" i="4"/>
  <c r="BO109" i="4"/>
  <c r="BO52" i="4"/>
  <c r="AK65" i="4"/>
  <c r="Y104" i="4"/>
  <c r="AN52" i="4"/>
  <c r="BO63" i="4"/>
  <c r="F63" i="4"/>
  <c r="AN59" i="4"/>
  <c r="Z110" i="4"/>
  <c r="AN48" i="4"/>
  <c r="BO48" i="4"/>
  <c r="AL17" i="4"/>
  <c r="F104" i="4"/>
  <c r="AL68" i="4"/>
  <c r="BO51" i="4"/>
  <c r="F22" i="4"/>
  <c r="BO58" i="4"/>
  <c r="AA42" i="4"/>
  <c r="AA60" i="4" s="1"/>
  <c r="X32" i="4"/>
  <c r="F34" i="4"/>
  <c r="BO42" i="4"/>
  <c r="F95" i="4"/>
  <c r="AM49" i="4"/>
  <c r="BO47" i="4"/>
  <c r="AM62" i="4"/>
  <c r="F84" i="4"/>
  <c r="AP111" i="4"/>
  <c r="BO93" i="4"/>
  <c r="AK18" i="4"/>
  <c r="Y107" i="4"/>
  <c r="BO66" i="4"/>
  <c r="AL66" i="4"/>
  <c r="AL22" i="4"/>
  <c r="X76" i="4"/>
  <c r="Y100" i="4"/>
  <c r="BO105" i="4"/>
  <c r="F103" i="4"/>
  <c r="Y103" i="4"/>
  <c r="BO99" i="4"/>
  <c r="AL34" i="4"/>
  <c r="Y59" i="4"/>
  <c r="AT93" i="4"/>
  <c r="AT121" i="4" s="1"/>
  <c r="Q8" i="4" s="1"/>
  <c r="AP112" i="4"/>
  <c r="AM107" i="4"/>
  <c r="AK28" i="4"/>
  <c r="V28" i="4"/>
  <c r="AK62" i="4"/>
  <c r="AK81" i="4"/>
  <c r="AL28" i="4"/>
  <c r="BO102" i="4"/>
  <c r="X100" i="4"/>
  <c r="AN100" i="4"/>
  <c r="AN105" i="4"/>
  <c r="Y99" i="4"/>
  <c r="Y68" i="4"/>
  <c r="BO23" i="4"/>
  <c r="AL107" i="4"/>
  <c r="Y62" i="4"/>
  <c r="Z62" i="4"/>
  <c r="F49" i="4"/>
  <c r="BO68" i="4"/>
  <c r="AM59" i="4"/>
  <c r="AK68" i="4"/>
  <c r="F59" i="4"/>
  <c r="BO34" i="4"/>
  <c r="Z59" i="4"/>
  <c r="AM77" i="4"/>
  <c r="AK63" i="4"/>
  <c r="AL59" i="4"/>
  <c r="BO95" i="4"/>
  <c r="BO59" i="4"/>
  <c r="AK23" i="4"/>
  <c r="AK76" i="4"/>
  <c r="AM47" i="4"/>
  <c r="F64" i="4"/>
  <c r="AN62" i="4"/>
  <c r="F111" i="4"/>
  <c r="BO62" i="4"/>
  <c r="AK66" i="4"/>
  <c r="F47" i="4"/>
  <c r="BO32" i="4"/>
  <c r="W28" i="4"/>
  <c r="AM81" i="4"/>
  <c r="BO111" i="4"/>
  <c r="BO100" i="4"/>
  <c r="AL102" i="4"/>
  <c r="AM99" i="4"/>
  <c r="F102" i="4"/>
  <c r="F100" i="4"/>
  <c r="F105" i="4"/>
  <c r="AL19" i="4"/>
  <c r="Z78" i="4"/>
  <c r="Z85" i="4" s="1"/>
  <c r="F79" i="4"/>
  <c r="AK14" i="4"/>
  <c r="BO14" i="4"/>
  <c r="Y77" i="4"/>
  <c r="AK79" i="4"/>
  <c r="Y17" i="4"/>
  <c r="AK84" i="4"/>
  <c r="F17" i="4"/>
  <c r="BO78" i="4"/>
  <c r="F19" i="4"/>
  <c r="BO79" i="4"/>
  <c r="X44" i="4"/>
  <c r="Z92" i="4"/>
  <c r="BO96" i="4"/>
  <c r="F78" i="4"/>
  <c r="F80" i="4"/>
  <c r="X38" i="4"/>
  <c r="F81" i="4"/>
  <c r="V38" i="4"/>
  <c r="F44" i="4"/>
  <c r="F21" i="4"/>
  <c r="AL77" i="4"/>
  <c r="BO81" i="4"/>
  <c r="F13" i="10"/>
  <c r="AM50" i="4"/>
  <c r="AN78" i="4"/>
  <c r="AL21" i="4"/>
  <c r="AK21" i="4"/>
  <c r="AM23" i="4"/>
  <c r="Y49" i="4"/>
  <c r="AP89" i="4"/>
  <c r="F89" i="4"/>
  <c r="BO89" i="4"/>
  <c r="F33" i="4"/>
  <c r="BO84" i="4"/>
  <c r="AL23" i="4"/>
  <c r="Z94" i="4"/>
  <c r="AM84" i="4"/>
  <c r="F77" i="4"/>
  <c r="BO44" i="4"/>
  <c r="AL81" i="4"/>
  <c r="AL84" i="4"/>
  <c r="BO49" i="4"/>
  <c r="AN77" i="4"/>
  <c r="AQ89" i="4"/>
  <c r="AQ121" i="4" s="1"/>
  <c r="N8" i="4" s="1"/>
  <c r="BO92" i="4"/>
  <c r="AM16" i="10"/>
  <c r="F34" i="10"/>
  <c r="AM18" i="10"/>
  <c r="O34" i="10"/>
  <c r="O35" i="10" s="1"/>
  <c r="M8" i="10" s="1"/>
  <c r="AM40" i="10"/>
  <c r="AM44" i="10" s="1"/>
  <c r="AK78" i="4"/>
  <c r="X33" i="4"/>
  <c r="BO94" i="4"/>
  <c r="AM78" i="4"/>
  <c r="Y64" i="4"/>
  <c r="AK64" i="4"/>
  <c r="AR89" i="4"/>
  <c r="BO21" i="4"/>
  <c r="AN81" i="4"/>
  <c r="BO33" i="4"/>
  <c r="AL33" i="4"/>
  <c r="AK33" i="4"/>
  <c r="Y23" i="4"/>
  <c r="BO50" i="4"/>
  <c r="AR94" i="4"/>
  <c r="W38" i="4"/>
  <c r="AM38" i="4"/>
  <c r="AK77" i="4"/>
  <c r="F14" i="4"/>
  <c r="AS92" i="4"/>
  <c r="AS121" i="4" s="1"/>
  <c r="P8" i="4" s="1"/>
  <c r="J22" i="1" s="1"/>
  <c r="F28" i="10"/>
  <c r="F18" i="10"/>
  <c r="AM26" i="10"/>
  <c r="N21" i="10"/>
  <c r="N35" i="10" s="1"/>
  <c r="L8" i="10" s="1"/>
  <c r="F87" i="4"/>
  <c r="X102" i="4"/>
  <c r="Y91" i="4"/>
  <c r="X87" i="4"/>
  <c r="AA121" i="4"/>
  <c r="AK39" i="4"/>
  <c r="F30" i="4"/>
  <c r="Z95" i="4"/>
  <c r="BO15" i="4"/>
  <c r="AK37" i="4"/>
  <c r="AM29" i="4"/>
  <c r="W29" i="4"/>
  <c r="Z96" i="4"/>
  <c r="BO91" i="4"/>
  <c r="X88" i="4"/>
  <c r="W37" i="4"/>
  <c r="W39" i="4"/>
  <c r="AM37" i="4"/>
  <c r="F15" i="4"/>
  <c r="AL37" i="4"/>
  <c r="BO112" i="4"/>
  <c r="BO39" i="4"/>
  <c r="X39" i="4"/>
  <c r="V29" i="4"/>
  <c r="F29" i="4"/>
  <c r="AN112" i="4"/>
  <c r="F88" i="4"/>
  <c r="AN103" i="4"/>
  <c r="AO103" i="4"/>
  <c r="X30" i="4"/>
  <c r="BO37" i="4"/>
  <c r="F37" i="4"/>
  <c r="V39" i="4"/>
  <c r="BO30" i="4"/>
  <c r="F112" i="4"/>
  <c r="AK80" i="4"/>
  <c r="BO80" i="4"/>
  <c r="AM39" i="4"/>
  <c r="AL29" i="4"/>
  <c r="AM91" i="4"/>
  <c r="F12" i="10"/>
  <c r="AM12" i="10"/>
  <c r="AG26" i="10"/>
  <c r="F31" i="10"/>
  <c r="F17" i="10"/>
  <c r="F20" i="10"/>
  <c r="AG24" i="10"/>
  <c r="F15" i="10"/>
  <c r="AM22" i="10"/>
  <c r="AM19" i="10"/>
  <c r="AM31" i="10"/>
  <c r="AM29" i="10"/>
  <c r="M20" i="10"/>
  <c r="M17" i="10"/>
  <c r="F24" i="10"/>
  <c r="BN85" i="9"/>
  <c r="BS84" i="9"/>
  <c r="BM75" i="9"/>
  <c r="Z75" i="9"/>
  <c r="F75" i="9"/>
  <c r="F121" i="4" l="1"/>
  <c r="Z56" i="9"/>
  <c r="AH35" i="10"/>
  <c r="I3" i="10" s="1"/>
  <c r="K22" i="1"/>
  <c r="BH70" i="8"/>
  <c r="BH31" i="8"/>
  <c r="AB93" i="9"/>
  <c r="O3" i="9" s="1"/>
  <c r="F56" i="9"/>
  <c r="BN93" i="9"/>
  <c r="F93" i="9"/>
  <c r="C4" i="9" s="1"/>
  <c r="BS93" i="9"/>
  <c r="AA93" i="9"/>
  <c r="BS56" i="9"/>
  <c r="BM56" i="9"/>
  <c r="BM31" i="9"/>
  <c r="BS31" i="9"/>
  <c r="BN31" i="9"/>
  <c r="Z93" i="9"/>
  <c r="X93" i="9"/>
  <c r="K3" i="9" s="1"/>
  <c r="BM93" i="9"/>
  <c r="Y93" i="9"/>
  <c r="L3" i="9" s="1"/>
  <c r="V93" i="9"/>
  <c r="I3" i="9" s="1"/>
  <c r="W93" i="9"/>
  <c r="J3" i="9" s="1"/>
  <c r="F31" i="9"/>
  <c r="AA88" i="8"/>
  <c r="AM143" i="8"/>
  <c r="AK174" i="8"/>
  <c r="AM174" i="8"/>
  <c r="AP143" i="8"/>
  <c r="X143" i="8"/>
  <c r="AM24" i="4"/>
  <c r="BO85" i="4"/>
  <c r="AL24" i="4"/>
  <c r="BO24" i="4"/>
  <c r="F24" i="4"/>
  <c r="Y24" i="4"/>
  <c r="AK24" i="4"/>
  <c r="BI121" i="4"/>
  <c r="V8" i="4" s="1"/>
  <c r="AL40" i="4"/>
  <c r="X121" i="4"/>
  <c r="AA174" i="8"/>
  <c r="AP174" i="8"/>
  <c r="Y129" i="8"/>
  <c r="AM71" i="4"/>
  <c r="F40" i="4"/>
  <c r="BO40" i="4"/>
  <c r="AK40" i="4"/>
  <c r="W40" i="4"/>
  <c r="I3" i="4" s="1"/>
  <c r="AM40" i="4"/>
  <c r="X40" i="4"/>
  <c r="BI70" i="8"/>
  <c r="W8" i="8" s="1"/>
  <c r="AA31" i="9"/>
  <c r="Z31" i="9"/>
  <c r="AO71" i="4"/>
  <c r="AM88" i="8"/>
  <c r="AK129" i="8"/>
  <c r="W75" i="7"/>
  <c r="I3" i="7" s="1"/>
  <c r="F44" i="10"/>
  <c r="C3" i="10" s="1"/>
  <c r="AB70" i="8"/>
  <c r="N3" i="8" s="1"/>
  <c r="X75" i="7"/>
  <c r="J3" i="7" s="1"/>
  <c r="B18" i="1" s="1"/>
  <c r="AG35" i="10"/>
  <c r="H3" i="10" s="1"/>
  <c r="J3" i="10" s="1"/>
  <c r="Y174" i="8"/>
  <c r="AL129" i="8"/>
  <c r="AK88" i="8"/>
  <c r="AP129" i="8"/>
  <c r="AO174" i="8"/>
  <c r="AO60" i="4"/>
  <c r="F75" i="7"/>
  <c r="C2" i="7" s="1"/>
  <c r="B7" i="1" s="1"/>
  <c r="C7" i="1" s="1"/>
  <c r="BR75" i="7"/>
  <c r="AA1" i="7" s="1"/>
  <c r="E7" i="1" s="1"/>
  <c r="A18" i="1"/>
  <c r="BM75" i="7"/>
  <c r="W8" i="7" s="1"/>
  <c r="X8" i="7" s="1"/>
  <c r="AK121" i="4"/>
  <c r="H3" i="8"/>
  <c r="AK143" i="8"/>
  <c r="AL143" i="8"/>
  <c r="N8" i="8"/>
  <c r="H22" i="1" s="1"/>
  <c r="Z174" i="8"/>
  <c r="BN143" i="8"/>
  <c r="AN174" i="8"/>
  <c r="W174" i="8"/>
  <c r="I3" i="8" s="1"/>
  <c r="AP31" i="8"/>
  <c r="AN129" i="8"/>
  <c r="Y143" i="8"/>
  <c r="AA70" i="8"/>
  <c r="BH174" i="8"/>
  <c r="F70" i="8"/>
  <c r="AL31" i="8"/>
  <c r="F174" i="8"/>
  <c r="F143" i="8"/>
  <c r="Z129" i="8"/>
  <c r="X129" i="8"/>
  <c r="AM129" i="8"/>
  <c r="AO129" i="8"/>
  <c r="AN88" i="8"/>
  <c r="F31" i="8"/>
  <c r="BN70" i="8"/>
  <c r="BN88" i="8"/>
  <c r="F88" i="8"/>
  <c r="AL88" i="8"/>
  <c r="BN31" i="8"/>
  <c r="Y31" i="8"/>
  <c r="Z31" i="8"/>
  <c r="AM31" i="8"/>
  <c r="AK31" i="8"/>
  <c r="Y85" i="4"/>
  <c r="AN71" i="4"/>
  <c r="Z71" i="4"/>
  <c r="X71" i="4"/>
  <c r="X60" i="4"/>
  <c r="Z60" i="4"/>
  <c r="AL60" i="4"/>
  <c r="AK60" i="4"/>
  <c r="BO60" i="4"/>
  <c r="M3" i="4"/>
  <c r="AL71" i="4"/>
  <c r="AN60" i="4"/>
  <c r="X85" i="4"/>
  <c r="F60" i="4"/>
  <c r="Y60" i="4"/>
  <c r="AN85" i="4"/>
  <c r="BO71" i="4"/>
  <c r="F71" i="4"/>
  <c r="F129" i="8"/>
  <c r="BN129" i="8"/>
  <c r="BH129" i="8"/>
  <c r="AM121" i="4"/>
  <c r="AO121" i="4"/>
  <c r="AL121" i="4"/>
  <c r="AM60" i="4"/>
  <c r="AK71" i="4"/>
  <c r="AP121" i="4"/>
  <c r="M8" i="4" s="1"/>
  <c r="AK85" i="4"/>
  <c r="V40" i="4"/>
  <c r="Z121" i="4"/>
  <c r="Y121" i="4"/>
  <c r="Y71" i="4"/>
  <c r="AM85" i="4"/>
  <c r="AL85" i="4"/>
  <c r="F85" i="4"/>
  <c r="AR121" i="4"/>
  <c r="O8" i="4" s="1"/>
  <c r="I22" i="1" s="1"/>
  <c r="M35" i="10"/>
  <c r="K8" i="10" s="1"/>
  <c r="S8" i="10" s="1"/>
  <c r="AN121" i="4"/>
  <c r="AM35" i="10"/>
  <c r="Z1" i="10" s="1"/>
  <c r="E10" i="1" s="1"/>
  <c r="F35" i="10"/>
  <c r="I14" i="1" l="1"/>
  <c r="C3" i="9"/>
  <c r="N3" i="9"/>
  <c r="M3" i="9"/>
  <c r="V8" i="9"/>
  <c r="M3" i="8"/>
  <c r="J3" i="8"/>
  <c r="M8" i="8"/>
  <c r="G22" i="1" s="1"/>
  <c r="B14" i="1"/>
  <c r="X8" i="4"/>
  <c r="H3" i="4"/>
  <c r="A14" i="1" s="1"/>
  <c r="H8" i="4"/>
  <c r="L3" i="4"/>
  <c r="AA1" i="4"/>
  <c r="E5" i="1" s="1"/>
  <c r="L8" i="4"/>
  <c r="O3" i="7"/>
  <c r="F18" i="1"/>
  <c r="U8" i="9"/>
  <c r="L3" i="8"/>
  <c r="L8" i="8"/>
  <c r="C2" i="10"/>
  <c r="B10" i="1" s="1"/>
  <c r="C10" i="1" s="1"/>
  <c r="I8" i="8"/>
  <c r="K8" i="8"/>
  <c r="H8" i="8"/>
  <c r="K3" i="8"/>
  <c r="V8" i="8"/>
  <c r="X8" i="8" s="1"/>
  <c r="C2" i="8"/>
  <c r="B6" i="1" s="1"/>
  <c r="C6" i="1" s="1"/>
  <c r="J8" i="8"/>
  <c r="AA1" i="8"/>
  <c r="E6" i="1" s="1"/>
  <c r="K8" i="4"/>
  <c r="C2" i="9"/>
  <c r="B8" i="1" s="1"/>
  <c r="Z1" i="9"/>
  <c r="E8" i="1" s="1"/>
  <c r="J3" i="4"/>
  <c r="C2" i="4"/>
  <c r="B5" i="1" s="1"/>
  <c r="K3" i="4"/>
  <c r="J8" i="4"/>
  <c r="I8" i="4"/>
  <c r="C5" i="1" l="1"/>
  <c r="C4" i="1" s="1"/>
  <c r="B4" i="1"/>
  <c r="B26" i="1"/>
  <c r="H14" i="1"/>
  <c r="P3" i="9"/>
  <c r="W8" i="9"/>
  <c r="G14" i="1"/>
  <c r="B22" i="1"/>
  <c r="D14" i="1"/>
  <c r="D22" i="1"/>
  <c r="F14" i="1"/>
  <c r="A22" i="1"/>
  <c r="E22" i="1"/>
  <c r="F22" i="1"/>
  <c r="E14" i="1"/>
  <c r="A26" i="1"/>
  <c r="O3" i="8"/>
  <c r="S8" i="8"/>
  <c r="E4" i="1"/>
  <c r="S8" i="4"/>
  <c r="O3" i="4"/>
  <c r="D26" i="1" l="1"/>
  <c r="J14" i="1"/>
  <c r="M22" i="1"/>
</calcChain>
</file>

<file path=xl/sharedStrings.xml><?xml version="1.0" encoding="utf-8"?>
<sst xmlns="http://schemas.openxmlformats.org/spreadsheetml/2006/main" count="2041" uniqueCount="654">
  <si>
    <t>Total value</t>
  </si>
  <si>
    <t>Total inc. discount</t>
  </si>
  <si>
    <t>STANDARD DISCOUNT (%)</t>
  </si>
  <si>
    <t>WEIGHT (Kg)</t>
  </si>
  <si>
    <t xml:space="preserve">PLEASE NOTE: Prices excluding VAT, shipping and export/ import charges.  Payment before production. </t>
  </si>
  <si>
    <t>Orders to: kate.gripz@gmail.com</t>
  </si>
  <si>
    <t>ArtLine CX200 PE :</t>
  </si>
  <si>
    <t>ArtLine Dannomond PU:</t>
  </si>
  <si>
    <t>ArtLine Wood :</t>
  </si>
  <si>
    <t>ArtLine GRP 360:</t>
  </si>
  <si>
    <t>ArtLine - KastLine</t>
  </si>
  <si>
    <t>ArtLine Training :</t>
  </si>
  <si>
    <t>Holds Size of your order</t>
  </si>
  <si>
    <t>XS</t>
  </si>
  <si>
    <t>S</t>
  </si>
  <si>
    <t>M</t>
  </si>
  <si>
    <t>L</t>
  </si>
  <si>
    <t>XL</t>
  </si>
  <si>
    <t>XXL</t>
  </si>
  <si>
    <t>XXXL</t>
  </si>
  <si>
    <t>Mega</t>
  </si>
  <si>
    <t>TOTAL</t>
  </si>
  <si>
    <t xml:space="preserve">Volumes Size of your order </t>
  </si>
  <si>
    <t>Bolts adapted of your order</t>
  </si>
  <si>
    <t>30 mm</t>
  </si>
  <si>
    <t>40 mm</t>
  </si>
  <si>
    <t>50 mm</t>
  </si>
  <si>
    <t>70 mm</t>
  </si>
  <si>
    <t>90 mm</t>
  </si>
  <si>
    <t>100 mm</t>
  </si>
  <si>
    <t>120 mm</t>
  </si>
  <si>
    <t>140 mm</t>
  </si>
  <si>
    <t>160 mm</t>
  </si>
  <si>
    <t>180 mm</t>
  </si>
  <si>
    <t>200  mm</t>
  </si>
  <si>
    <t xml:space="preserve">Screws adapted of your order </t>
  </si>
  <si>
    <t>Holds Size of your order :</t>
  </si>
  <si>
    <t xml:space="preserve">Total Weight of your order (kg) : </t>
  </si>
  <si>
    <t>Total GBP:</t>
  </si>
  <si>
    <t>CX 200</t>
  </si>
  <si>
    <t>Bolts adapted of your order :</t>
  </si>
  <si>
    <t>Screws adapted of your order :</t>
  </si>
  <si>
    <t>200 mm</t>
  </si>
  <si>
    <t xml:space="preserve">Size </t>
  </si>
  <si>
    <t>Nb of Holds per Set</t>
  </si>
  <si>
    <t>Sets Total</t>
  </si>
  <si>
    <t>Retail Price</t>
  </si>
  <si>
    <t>Final Price</t>
  </si>
  <si>
    <t>Green RAL 6002 Pantone 349C</t>
  </si>
  <si>
    <t>Yellow Pantone 116C</t>
  </si>
  <si>
    <t>Red RAL 3020
Pantone
186C</t>
  </si>
  <si>
    <t>Blue RAL 5015
Pantone
7461C</t>
  </si>
  <si>
    <t>Violet RAL 4008</t>
  </si>
  <si>
    <t>Grey RAL 7001
Pantone
429C</t>
  </si>
  <si>
    <t>Black RAL 9005
Pantone
BlacC</t>
  </si>
  <si>
    <t>White RAL 9016</t>
  </si>
  <si>
    <t>Fluo Orange 2005
Pantone
805C</t>
  </si>
  <si>
    <t>Fluo Pink Pantone 806C</t>
  </si>
  <si>
    <t>Fluo Yellow
RAL 1026
Pantone
803C</t>
  </si>
  <si>
    <t>Fluo Green
Pantone 802C</t>
  </si>
  <si>
    <t>Pure Orange RAL 2004</t>
  </si>
  <si>
    <t>Sizes</t>
  </si>
  <si>
    <t>Bolts</t>
  </si>
  <si>
    <t>Screws</t>
  </si>
  <si>
    <t>Weight</t>
  </si>
  <si>
    <t>BleauLine :</t>
  </si>
  <si>
    <t>Set</t>
  </si>
  <si>
    <t>Total Sets</t>
  </si>
  <si>
    <t xml:space="preserve">Foot 1 </t>
  </si>
  <si>
    <t xml:space="preserve">Foot 2 </t>
  </si>
  <si>
    <t xml:space="preserve">Crimps 1 </t>
  </si>
  <si>
    <t xml:space="preserve">Crimps 2 </t>
  </si>
  <si>
    <t xml:space="preserve">Crimps 3 </t>
  </si>
  <si>
    <t xml:space="preserve">Crimps 4 </t>
  </si>
  <si>
    <t xml:space="preserve">Edges 1 </t>
  </si>
  <si>
    <t>Incut Edges</t>
  </si>
  <si>
    <t xml:space="preserve">Pinches 1 </t>
  </si>
  <si>
    <t>Pinches 2</t>
  </si>
  <si>
    <t>L/XL</t>
  </si>
  <si>
    <t>Pockets 1</t>
  </si>
  <si>
    <t>Slopers 1</t>
  </si>
  <si>
    <t>FirstLine :</t>
  </si>
  <si>
    <t>Pack Speed Kid</t>
  </si>
  <si>
    <t>S/XL</t>
  </si>
  <si>
    <t>+5%</t>
  </si>
  <si>
    <t xml:space="preserve">Crimps 1  </t>
  </si>
  <si>
    <t xml:space="preserve">Foot 1  </t>
  </si>
  <si>
    <t>XS/S</t>
  </si>
  <si>
    <t xml:space="preserve">Foot 2  </t>
  </si>
  <si>
    <t xml:space="preserve">Foot Hand 1 </t>
  </si>
  <si>
    <t>S/M</t>
  </si>
  <si>
    <t xml:space="preserve">Jugs 1  </t>
  </si>
  <si>
    <t xml:space="preserve">Mini Edges 1  </t>
  </si>
  <si>
    <t xml:space="preserve">Mini Jugs 1  </t>
  </si>
  <si>
    <t xml:space="preserve">Mini Jugs 2  </t>
  </si>
  <si>
    <t xml:space="preserve">Pack Beginner 20 </t>
  </si>
  <si>
    <t>Pack Start 20</t>
  </si>
  <si>
    <t>XS/S/M</t>
  </si>
  <si>
    <t>Pack Start 30</t>
  </si>
  <si>
    <t>Pack Start 40</t>
  </si>
  <si>
    <t>Pack Start 50</t>
  </si>
  <si>
    <t>FreshLine :</t>
  </si>
  <si>
    <t>Bridges</t>
  </si>
  <si>
    <t>Crimps 1</t>
  </si>
  <si>
    <t>Crimps 2</t>
  </si>
  <si>
    <r>
      <t>Foot 2</t>
    </r>
    <r>
      <rPr>
        <b/>
        <sz val="11"/>
        <color theme="0"/>
        <rFont val="Arial"/>
        <family val="2"/>
      </rPr>
      <t xml:space="preserve"> </t>
    </r>
  </si>
  <si>
    <t>Edges 1</t>
  </si>
  <si>
    <t>Edges 2</t>
  </si>
  <si>
    <t>Jugs</t>
  </si>
  <si>
    <t>Large Jugs</t>
  </si>
  <si>
    <t>Mega Jugs 1</t>
  </si>
  <si>
    <t>Mega Jugs 2</t>
  </si>
  <si>
    <t>Mini Crimps</t>
  </si>
  <si>
    <t>Mini Jugs</t>
  </si>
  <si>
    <t>Mini Slopers</t>
  </si>
  <si>
    <t>Pinches 1</t>
  </si>
  <si>
    <t>Pinches 3</t>
  </si>
  <si>
    <t>Pockets</t>
  </si>
  <si>
    <t>M/L/XL</t>
  </si>
  <si>
    <t>ProLine :</t>
  </si>
  <si>
    <t>Bleau</t>
  </si>
  <si>
    <t xml:space="preserve">Crimps 1  (ProModel - Mike Fuselier) </t>
  </si>
  <si>
    <t>Edges 1  (ProModel - Mike Fuselier)</t>
  </si>
  <si>
    <t xml:space="preserve">Edges 2 (ProModel - Mike Fuselier) </t>
  </si>
  <si>
    <t xml:space="preserve">Edges 3 (ProModel - Mike Fuselier)  </t>
  </si>
  <si>
    <t>Hueco</t>
  </si>
  <si>
    <t xml:space="preserve">Incut Edges 1 (ProModel - Mike Fuselier) </t>
  </si>
  <si>
    <t>Pinches  (ProModel - Mike Fuselier)</t>
  </si>
  <si>
    <t>Quartz</t>
  </si>
  <si>
    <t>StoneLine :</t>
  </si>
  <si>
    <t xml:space="preserve">Crimps </t>
  </si>
  <si>
    <t xml:space="preserve">Edges  </t>
  </si>
  <si>
    <t>M/L</t>
  </si>
  <si>
    <t xml:space="preserve">Foot </t>
  </si>
  <si>
    <t xml:space="preserve">Jugs </t>
  </si>
  <si>
    <t xml:space="preserve">Large Jugs </t>
  </si>
  <si>
    <t xml:space="preserve">Méga Jugs </t>
  </si>
  <si>
    <t xml:space="preserve">Mini Crimps </t>
  </si>
  <si>
    <t xml:space="preserve">Mini Jugs </t>
  </si>
  <si>
    <t xml:space="preserve">Mini Slopers </t>
  </si>
  <si>
    <t xml:space="preserve">Pinches </t>
  </si>
  <si>
    <t xml:space="preserve">Pockets </t>
  </si>
  <si>
    <t>TribeLine :</t>
  </si>
  <si>
    <t xml:space="preserve">Drop M2 </t>
  </si>
  <si>
    <t xml:space="preserve">Drop M3 </t>
  </si>
  <si>
    <t>Drop L1</t>
  </si>
  <si>
    <r>
      <t>Drop L2</t>
    </r>
    <r>
      <rPr>
        <b/>
        <sz val="11"/>
        <color rgb="FFFF0000"/>
        <rFont val="Arial"/>
        <family val="2"/>
      </rPr>
      <t xml:space="preserve"> </t>
    </r>
  </si>
  <si>
    <t xml:space="preserve">Drop L3 </t>
  </si>
  <si>
    <t xml:space="preserve">Drop XL1 </t>
  </si>
  <si>
    <t xml:space="preserve">Drop XL2 </t>
  </si>
  <si>
    <t xml:space="preserve">Drop XL3 </t>
  </si>
  <si>
    <t xml:space="preserve">Drop XL4 </t>
  </si>
  <si>
    <t xml:space="preserve">Drop XL5 </t>
  </si>
  <si>
    <r>
      <t>Jugs S1</t>
    </r>
    <r>
      <rPr>
        <b/>
        <sz val="11"/>
        <color theme="0"/>
        <rFont val="Arial"/>
        <family val="2"/>
      </rPr>
      <t xml:space="preserve"> </t>
    </r>
    <r>
      <rPr>
        <sz val="11"/>
        <color theme="0"/>
        <rFont val="Arial"/>
        <family val="2"/>
      </rPr>
      <t>feet</t>
    </r>
    <r>
      <rPr>
        <b/>
        <sz val="11"/>
        <color theme="0"/>
        <rFont val="Arial"/>
        <family val="2"/>
      </rPr>
      <t xml:space="preserve"> </t>
    </r>
  </si>
  <si>
    <r>
      <t xml:space="preserve">Jugs S2 </t>
    </r>
    <r>
      <rPr>
        <sz val="11"/>
        <color theme="0"/>
        <rFont val="Arial"/>
        <family val="2"/>
      </rPr>
      <t>feet</t>
    </r>
    <r>
      <rPr>
        <b/>
        <sz val="11"/>
        <color rgb="FFFF0000"/>
        <rFont val="Arial"/>
        <family val="2"/>
      </rPr>
      <t xml:space="preserve"> </t>
    </r>
  </si>
  <si>
    <t>Jugs M/L 1</t>
  </si>
  <si>
    <t xml:space="preserve">Jugs M/L 2  </t>
  </si>
  <si>
    <t xml:space="preserve">Jugs M1  </t>
  </si>
  <si>
    <t xml:space="preserve">Jugs M2  </t>
  </si>
  <si>
    <t xml:space="preserve">Jugs L1 </t>
  </si>
  <si>
    <t xml:space="preserve">Jugs L2 </t>
  </si>
  <si>
    <r>
      <t>Jugs L3</t>
    </r>
    <r>
      <rPr>
        <b/>
        <sz val="11"/>
        <color rgb="FFFF0000"/>
        <rFont val="Arial"/>
        <family val="2"/>
      </rPr>
      <t xml:space="preserve"> </t>
    </r>
  </si>
  <si>
    <r>
      <t xml:space="preserve">Jugs L4 </t>
    </r>
    <r>
      <rPr>
        <b/>
        <sz val="11"/>
        <color rgb="FFFF0000"/>
        <rFont val="Arial"/>
        <family val="2"/>
      </rPr>
      <t xml:space="preserve"> </t>
    </r>
  </si>
  <si>
    <t xml:space="preserve">Pinches L1 </t>
  </si>
  <si>
    <r>
      <t>Pinches L2</t>
    </r>
    <r>
      <rPr>
        <b/>
        <sz val="11"/>
        <color rgb="FFFF0000"/>
        <rFont val="Arial"/>
        <family val="2"/>
      </rPr>
      <t xml:space="preserve"> </t>
    </r>
  </si>
  <si>
    <t xml:space="preserve">Pinches M1 </t>
  </si>
  <si>
    <t xml:space="preserve">Pinches XL1 </t>
  </si>
  <si>
    <t xml:space="preserve">Pinches XL2 </t>
  </si>
  <si>
    <t xml:space="preserve">Pinches XXL1 </t>
  </si>
  <si>
    <t xml:space="preserve">Pinches XXL2 </t>
  </si>
  <si>
    <t>Pockets L1</t>
  </si>
  <si>
    <t>Pockets L2</t>
  </si>
  <si>
    <t>Pockets L3</t>
  </si>
  <si>
    <t>Pockets M/L1</t>
  </si>
  <si>
    <t>M-L</t>
  </si>
  <si>
    <t>Pockets M/L2</t>
  </si>
  <si>
    <t>Twins M1</t>
  </si>
  <si>
    <t xml:space="preserve">Twins L1  </t>
  </si>
  <si>
    <t>Total GBP :</t>
  </si>
  <si>
    <t xml:space="preserve">DANNOMOND </t>
  </si>
  <si>
    <t>Bolts adapted of your order:</t>
  </si>
  <si>
    <t>Screws adapted of your order:</t>
  </si>
  <si>
    <t>US 16-16 Green
HTML 009933</t>
  </si>
  <si>
    <t>US 17-13 Purple HTML 683075</t>
  </si>
  <si>
    <t>White RAL 9010</t>
  </si>
  <si>
    <r>
      <t xml:space="preserve">Crimps 1  </t>
    </r>
    <r>
      <rPr>
        <b/>
        <sz val="11"/>
        <color theme="0"/>
        <rFont val="Arial"/>
        <family val="2"/>
      </rPr>
      <t xml:space="preserve">(PU) </t>
    </r>
  </si>
  <si>
    <r>
      <t xml:space="preserve">Crimps 2  </t>
    </r>
    <r>
      <rPr>
        <b/>
        <sz val="11"/>
        <color theme="0"/>
        <rFont val="Arial"/>
        <family val="2"/>
      </rPr>
      <t xml:space="preserve">(PU) </t>
    </r>
  </si>
  <si>
    <r>
      <t xml:space="preserve">Crimps 3 </t>
    </r>
    <r>
      <rPr>
        <b/>
        <sz val="11"/>
        <color theme="0"/>
        <rFont val="Arial"/>
        <family val="2"/>
      </rPr>
      <t>(PU)</t>
    </r>
  </si>
  <si>
    <r>
      <t xml:space="preserve">Crimps 4  </t>
    </r>
    <r>
      <rPr>
        <b/>
        <sz val="11"/>
        <color theme="0"/>
        <rFont val="Arial"/>
        <family val="2"/>
      </rPr>
      <t>(PU)</t>
    </r>
  </si>
  <si>
    <r>
      <t xml:space="preserve">Edges </t>
    </r>
    <r>
      <rPr>
        <b/>
        <sz val="11"/>
        <color theme="0"/>
        <rFont val="Arial"/>
        <family val="2"/>
      </rPr>
      <t>(PU)</t>
    </r>
  </si>
  <si>
    <r>
      <t xml:space="preserve">Foot 1 </t>
    </r>
    <r>
      <rPr>
        <b/>
        <sz val="11"/>
        <color theme="0"/>
        <rFont val="Arial"/>
        <family val="2"/>
      </rPr>
      <t xml:space="preserve">(PU) </t>
    </r>
  </si>
  <si>
    <r>
      <t xml:space="preserve">Foot 2 </t>
    </r>
    <r>
      <rPr>
        <b/>
        <sz val="11"/>
        <color theme="0"/>
        <rFont val="Arial"/>
        <family val="2"/>
      </rPr>
      <t xml:space="preserve">(PU) </t>
    </r>
  </si>
  <si>
    <r>
      <t xml:space="preserve">Foot Hand </t>
    </r>
    <r>
      <rPr>
        <b/>
        <sz val="11"/>
        <color theme="0"/>
        <rFont val="Arial"/>
        <family val="2"/>
      </rPr>
      <t xml:space="preserve"> (PU) </t>
    </r>
  </si>
  <si>
    <r>
      <t xml:space="preserve">Incut Edges </t>
    </r>
    <r>
      <rPr>
        <b/>
        <sz val="11"/>
        <color theme="0"/>
        <rFont val="Arial"/>
        <family val="2"/>
      </rPr>
      <t>(PU)</t>
    </r>
  </si>
  <si>
    <r>
      <t xml:space="preserve">Mega 1  </t>
    </r>
    <r>
      <rPr>
        <b/>
        <sz val="11"/>
        <color theme="0"/>
        <rFont val="Arial"/>
        <family val="2"/>
      </rPr>
      <t xml:space="preserve">(PU) </t>
    </r>
  </si>
  <si>
    <r>
      <t xml:space="preserve">Mega 2  </t>
    </r>
    <r>
      <rPr>
        <b/>
        <sz val="11"/>
        <color theme="0"/>
        <rFont val="Arial"/>
        <family val="2"/>
      </rPr>
      <t xml:space="preserve">(PU) </t>
    </r>
  </si>
  <si>
    <r>
      <t xml:space="preserve">Pinches 1  </t>
    </r>
    <r>
      <rPr>
        <b/>
        <sz val="11"/>
        <color theme="0"/>
        <rFont val="Arial"/>
        <family val="2"/>
      </rPr>
      <t>(PU)</t>
    </r>
  </si>
  <si>
    <r>
      <t xml:space="preserve">Pinches 2 </t>
    </r>
    <r>
      <rPr>
        <b/>
        <sz val="11"/>
        <color theme="0"/>
        <rFont val="Arial"/>
        <family val="2"/>
      </rPr>
      <t>(PU)</t>
    </r>
  </si>
  <si>
    <r>
      <t xml:space="preserve">Pockets 1 </t>
    </r>
    <r>
      <rPr>
        <b/>
        <sz val="11"/>
        <color theme="0"/>
        <rFont val="Arial"/>
        <family val="2"/>
      </rPr>
      <t xml:space="preserve">(PU) </t>
    </r>
  </si>
  <si>
    <r>
      <t xml:space="preserve">Pockets 2 </t>
    </r>
    <r>
      <rPr>
        <b/>
        <sz val="11"/>
        <color theme="0"/>
        <rFont val="Arial"/>
        <family val="2"/>
      </rPr>
      <t xml:space="preserve">(PU) </t>
    </r>
  </si>
  <si>
    <r>
      <t xml:space="preserve">Screw-ons 1 </t>
    </r>
    <r>
      <rPr>
        <b/>
        <sz val="11"/>
        <color theme="0"/>
        <rFont val="Arial"/>
        <family val="2"/>
      </rPr>
      <t xml:space="preserve">(PU) </t>
    </r>
  </si>
  <si>
    <r>
      <t xml:space="preserve">Screw-ons 2 </t>
    </r>
    <r>
      <rPr>
        <b/>
        <sz val="11"/>
        <color theme="0"/>
        <rFont val="Arial"/>
        <family val="2"/>
      </rPr>
      <t xml:space="preserve">(PU) </t>
    </r>
  </si>
  <si>
    <r>
      <t xml:space="preserve">Slopers 1  </t>
    </r>
    <r>
      <rPr>
        <b/>
        <sz val="11"/>
        <color theme="0"/>
        <rFont val="Arial"/>
        <family val="2"/>
      </rPr>
      <t>(PU)</t>
    </r>
    <r>
      <rPr>
        <sz val="11"/>
        <color theme="0"/>
        <rFont val="Arial"/>
        <family val="2"/>
      </rPr>
      <t xml:space="preserve"> </t>
    </r>
  </si>
  <si>
    <r>
      <t xml:space="preserve">Slopers 2 </t>
    </r>
    <r>
      <rPr>
        <b/>
        <sz val="11"/>
        <color theme="0"/>
        <rFont val="Arial"/>
        <family val="2"/>
      </rPr>
      <t>(PU)</t>
    </r>
    <r>
      <rPr>
        <sz val="11"/>
        <color theme="0"/>
        <rFont val="Arial"/>
        <family val="2"/>
      </rPr>
      <t xml:space="preserve"> </t>
    </r>
  </si>
  <si>
    <t>FatLine :</t>
  </si>
  <si>
    <r>
      <t xml:space="preserve">Bleau 1  </t>
    </r>
    <r>
      <rPr>
        <b/>
        <sz val="11"/>
        <color theme="0"/>
        <rFont val="Arial"/>
        <family val="2"/>
      </rPr>
      <t>(PU)</t>
    </r>
  </si>
  <si>
    <r>
      <t xml:space="preserve">Bleau 2 </t>
    </r>
    <r>
      <rPr>
        <b/>
        <sz val="11"/>
        <color theme="0"/>
        <rFont val="Arial"/>
        <family val="2"/>
      </rPr>
      <t>(PU)</t>
    </r>
  </si>
  <si>
    <r>
      <t xml:space="preserve">Bleau 3 </t>
    </r>
    <r>
      <rPr>
        <b/>
        <sz val="11"/>
        <color theme="0"/>
        <rFont val="Arial"/>
        <family val="2"/>
      </rPr>
      <t>(PU)</t>
    </r>
  </si>
  <si>
    <r>
      <t>Boulder 1</t>
    </r>
    <r>
      <rPr>
        <b/>
        <sz val="11"/>
        <color rgb="FFFFFFFF"/>
        <rFont val="Arial"/>
        <family val="2"/>
      </rPr>
      <t xml:space="preserve"> (PU)</t>
    </r>
  </si>
  <si>
    <r>
      <t xml:space="preserve">Boulder 2 </t>
    </r>
    <r>
      <rPr>
        <b/>
        <sz val="11"/>
        <color rgb="FFFFFFFF"/>
        <rFont val="Arial"/>
        <family val="2"/>
      </rPr>
      <t xml:space="preserve">(PU) </t>
    </r>
  </si>
  <si>
    <r>
      <t>Boulder 3</t>
    </r>
    <r>
      <rPr>
        <b/>
        <sz val="11"/>
        <color rgb="FFFFFFFF"/>
        <rFont val="Arial"/>
        <family val="2"/>
      </rPr>
      <t xml:space="preserve"> (PU)</t>
    </r>
  </si>
  <si>
    <r>
      <t>Boulder 4</t>
    </r>
    <r>
      <rPr>
        <b/>
        <sz val="11"/>
        <color rgb="FFFFFFFF"/>
        <rFont val="Arial"/>
        <family val="2"/>
      </rPr>
      <t xml:space="preserve"> (PU)</t>
    </r>
  </si>
  <si>
    <r>
      <t>Boulder 5</t>
    </r>
    <r>
      <rPr>
        <b/>
        <sz val="11"/>
        <color rgb="FFFFFFFF"/>
        <rFont val="Arial"/>
        <family val="2"/>
      </rPr>
      <t xml:space="preserve"> (PU)</t>
    </r>
  </si>
  <si>
    <r>
      <t>Boulder 6</t>
    </r>
    <r>
      <rPr>
        <b/>
        <sz val="11"/>
        <color rgb="FFFFFFFF"/>
        <rFont val="Arial"/>
        <family val="2"/>
      </rPr>
      <t xml:space="preserve"> (PU)</t>
    </r>
  </si>
  <si>
    <r>
      <t>Boulder 7</t>
    </r>
    <r>
      <rPr>
        <b/>
        <sz val="11"/>
        <color rgb="FFFFFFFF"/>
        <rFont val="Arial"/>
        <family val="2"/>
      </rPr>
      <t xml:space="preserve"> (PU)</t>
    </r>
  </si>
  <si>
    <r>
      <t>Boulder 8</t>
    </r>
    <r>
      <rPr>
        <b/>
        <sz val="11"/>
        <color rgb="FFFFFFFF"/>
        <rFont val="Arial"/>
        <family val="2"/>
      </rPr>
      <t xml:space="preserve"> (PU) </t>
    </r>
  </si>
  <si>
    <r>
      <t>Boulder 9</t>
    </r>
    <r>
      <rPr>
        <b/>
        <sz val="11"/>
        <color rgb="FFFFFFFF"/>
        <rFont val="Arial"/>
        <family val="2"/>
      </rPr>
      <t xml:space="preserve"> (PU)</t>
    </r>
  </si>
  <si>
    <r>
      <t xml:space="preserve">Hueco 1 </t>
    </r>
    <r>
      <rPr>
        <b/>
        <sz val="11"/>
        <color theme="0"/>
        <rFont val="Arial"/>
        <family val="2"/>
      </rPr>
      <t xml:space="preserve"> (PU)</t>
    </r>
  </si>
  <si>
    <r>
      <t xml:space="preserve">Hueco 2 </t>
    </r>
    <r>
      <rPr>
        <b/>
        <sz val="11"/>
        <color theme="0"/>
        <rFont val="Arial"/>
        <family val="2"/>
      </rPr>
      <t>(PU)</t>
    </r>
  </si>
  <si>
    <r>
      <t xml:space="preserve">Limestone 1 </t>
    </r>
    <r>
      <rPr>
        <b/>
        <sz val="11"/>
        <color theme="0"/>
        <rFont val="Arial"/>
        <family val="2"/>
      </rPr>
      <t>(PU)</t>
    </r>
  </si>
  <si>
    <r>
      <t xml:space="preserve">Limestone 2 </t>
    </r>
    <r>
      <rPr>
        <b/>
        <sz val="11"/>
        <color theme="0"/>
        <rFont val="Arial"/>
        <family val="2"/>
      </rPr>
      <t>(PU)</t>
    </r>
  </si>
  <si>
    <r>
      <t xml:space="preserve">Limestone 3 </t>
    </r>
    <r>
      <rPr>
        <b/>
        <sz val="11"/>
        <color theme="0"/>
        <rFont val="Arial"/>
        <family val="2"/>
      </rPr>
      <t xml:space="preserve">(PU) </t>
    </r>
  </si>
  <si>
    <r>
      <t xml:space="preserve">Limestone 4 </t>
    </r>
    <r>
      <rPr>
        <b/>
        <sz val="11"/>
        <color theme="0"/>
        <rFont val="Arial"/>
        <family val="2"/>
      </rPr>
      <t xml:space="preserve">(PU) </t>
    </r>
  </si>
  <si>
    <r>
      <t xml:space="preserve">Limestone 5 </t>
    </r>
    <r>
      <rPr>
        <b/>
        <sz val="11"/>
        <color theme="0"/>
        <rFont val="Arial"/>
        <family val="2"/>
      </rPr>
      <t xml:space="preserve">(PU) </t>
    </r>
  </si>
  <si>
    <r>
      <t xml:space="preserve">Monster 1 </t>
    </r>
    <r>
      <rPr>
        <b/>
        <sz val="11"/>
        <color theme="0"/>
        <rFont val="Arial"/>
        <family val="2"/>
      </rPr>
      <t xml:space="preserve"> (PU)</t>
    </r>
  </si>
  <si>
    <r>
      <t xml:space="preserve">Monster 2   </t>
    </r>
    <r>
      <rPr>
        <b/>
        <sz val="11"/>
        <color theme="0"/>
        <rFont val="Arial"/>
        <family val="2"/>
      </rPr>
      <t>(PU)</t>
    </r>
  </si>
  <si>
    <r>
      <t xml:space="preserve">Monster 3  </t>
    </r>
    <r>
      <rPr>
        <b/>
        <sz val="11"/>
        <color theme="0"/>
        <rFont val="Arial"/>
        <family val="2"/>
      </rPr>
      <t>(PU)</t>
    </r>
  </si>
  <si>
    <r>
      <t xml:space="preserve">Monster 4  </t>
    </r>
    <r>
      <rPr>
        <b/>
        <sz val="11"/>
        <color theme="0"/>
        <rFont val="Arial"/>
        <family val="2"/>
      </rPr>
      <t>(PU)</t>
    </r>
  </si>
  <si>
    <r>
      <t xml:space="preserve">Monster 5 </t>
    </r>
    <r>
      <rPr>
        <b/>
        <sz val="11"/>
        <color theme="0"/>
        <rFont val="Arial"/>
        <family val="2"/>
      </rPr>
      <t xml:space="preserve"> (PU)</t>
    </r>
  </si>
  <si>
    <r>
      <t xml:space="preserve">Monster 6  </t>
    </r>
    <r>
      <rPr>
        <b/>
        <sz val="11"/>
        <color theme="0"/>
        <rFont val="Arial"/>
        <family val="2"/>
      </rPr>
      <t xml:space="preserve">(PU) </t>
    </r>
  </si>
  <si>
    <r>
      <t xml:space="preserve">Monster 7  </t>
    </r>
    <r>
      <rPr>
        <b/>
        <sz val="11"/>
        <color theme="0"/>
        <rFont val="Arial"/>
        <family val="2"/>
      </rPr>
      <t>(PU)</t>
    </r>
    <r>
      <rPr>
        <sz val="11"/>
        <color theme="0"/>
        <rFont val="Arial"/>
        <family val="2"/>
      </rPr>
      <t xml:space="preserve"> </t>
    </r>
  </si>
  <si>
    <r>
      <t xml:space="preserve">Monster 8  </t>
    </r>
    <r>
      <rPr>
        <b/>
        <sz val="11"/>
        <color theme="0"/>
        <rFont val="Arial"/>
        <family val="2"/>
      </rPr>
      <t xml:space="preserve">(PU) </t>
    </r>
  </si>
  <si>
    <r>
      <t xml:space="preserve">Monster 9  </t>
    </r>
    <r>
      <rPr>
        <b/>
        <sz val="11"/>
        <color theme="0"/>
        <rFont val="Arial"/>
        <family val="2"/>
      </rPr>
      <t>(PU)</t>
    </r>
    <r>
      <rPr>
        <sz val="11"/>
        <color theme="0"/>
        <rFont val="Arial"/>
        <family val="2"/>
      </rPr>
      <t xml:space="preserve"> </t>
    </r>
  </si>
  <si>
    <r>
      <t xml:space="preserve">Monster 10 </t>
    </r>
    <r>
      <rPr>
        <b/>
        <sz val="11"/>
        <color theme="0"/>
        <rFont val="Arial"/>
        <family val="2"/>
      </rPr>
      <t>(PU)</t>
    </r>
  </si>
  <si>
    <r>
      <t xml:space="preserve">Monster 11  </t>
    </r>
    <r>
      <rPr>
        <b/>
        <sz val="11"/>
        <color theme="0"/>
        <rFont val="Arial"/>
        <family val="2"/>
      </rPr>
      <t>(PU)</t>
    </r>
    <r>
      <rPr>
        <sz val="11"/>
        <color theme="0"/>
        <rFont val="Arial"/>
        <family val="2"/>
      </rPr>
      <t xml:space="preserve"> </t>
    </r>
  </si>
  <si>
    <r>
      <rPr>
        <sz val="11"/>
        <color rgb="FFFFFFFF"/>
        <rFont val="Arial"/>
        <family val="2"/>
      </rPr>
      <t>Pure 1</t>
    </r>
    <r>
      <rPr>
        <b/>
        <sz val="11"/>
        <color rgb="FFFFFFFF"/>
        <rFont val="Arial"/>
        <family val="2"/>
      </rPr>
      <t xml:space="preserve"> (PU) </t>
    </r>
  </si>
  <si>
    <r>
      <rPr>
        <sz val="11"/>
        <color rgb="FFFFFFFF"/>
        <rFont val="Arial"/>
        <family val="2"/>
      </rPr>
      <t>Pure 2</t>
    </r>
    <r>
      <rPr>
        <b/>
        <sz val="11"/>
        <color rgb="FFFFFFFF"/>
        <rFont val="Arial"/>
        <family val="2"/>
      </rPr>
      <t xml:space="preserve"> (PU) </t>
    </r>
  </si>
  <si>
    <r>
      <t xml:space="preserve">The Drop </t>
    </r>
    <r>
      <rPr>
        <b/>
        <sz val="11"/>
        <color rgb="FFFFFFFF"/>
        <rFont val="Arial"/>
        <family val="2"/>
      </rPr>
      <t xml:space="preserve">(PU) </t>
    </r>
  </si>
  <si>
    <r>
      <t xml:space="preserve">Twins 1 </t>
    </r>
    <r>
      <rPr>
        <b/>
        <sz val="11"/>
        <color theme="0"/>
        <rFont val="Arial"/>
        <family val="2"/>
      </rPr>
      <t>(PU)</t>
    </r>
  </si>
  <si>
    <r>
      <t xml:space="preserve">Twins 2 </t>
    </r>
    <r>
      <rPr>
        <b/>
        <sz val="11"/>
        <color theme="0"/>
        <rFont val="Arial"/>
        <family val="2"/>
      </rPr>
      <t>(PU)</t>
    </r>
  </si>
  <si>
    <r>
      <t xml:space="preserve">Twins 3 </t>
    </r>
    <r>
      <rPr>
        <b/>
        <sz val="11"/>
        <color theme="0"/>
        <rFont val="Arial"/>
        <family val="2"/>
      </rPr>
      <t>(PU)</t>
    </r>
  </si>
  <si>
    <r>
      <t>Twins 4</t>
    </r>
    <r>
      <rPr>
        <b/>
        <sz val="11"/>
        <color theme="0"/>
        <rFont val="Arial"/>
        <family val="2"/>
      </rPr>
      <t xml:space="preserve"> (PU) </t>
    </r>
  </si>
  <si>
    <r>
      <t>Bridges</t>
    </r>
    <r>
      <rPr>
        <b/>
        <sz val="11"/>
        <color theme="0"/>
        <rFont val="Arial"/>
        <family val="2"/>
      </rPr>
      <t xml:space="preserve"> (PU)</t>
    </r>
  </si>
  <si>
    <r>
      <t xml:space="preserve">Crimps 1  </t>
    </r>
    <r>
      <rPr>
        <b/>
        <sz val="11"/>
        <color theme="0"/>
        <rFont val="Arial"/>
        <family val="2"/>
      </rPr>
      <t>(PU)</t>
    </r>
  </si>
  <si>
    <r>
      <t xml:space="preserve">Crimps 2 </t>
    </r>
    <r>
      <rPr>
        <b/>
        <sz val="11"/>
        <color theme="0"/>
        <rFont val="Arial"/>
        <family val="2"/>
      </rPr>
      <t>(PU)</t>
    </r>
  </si>
  <si>
    <r>
      <t>Edges 1</t>
    </r>
    <r>
      <rPr>
        <b/>
        <sz val="11"/>
        <color theme="0"/>
        <rFont val="Arial"/>
        <family val="2"/>
      </rPr>
      <t xml:space="preserve"> (PU)</t>
    </r>
  </si>
  <si>
    <r>
      <t xml:space="preserve">Edges 2 </t>
    </r>
    <r>
      <rPr>
        <b/>
        <sz val="11"/>
        <color theme="0"/>
        <rFont val="Arial"/>
        <family val="2"/>
      </rPr>
      <t>(PU)</t>
    </r>
  </si>
  <si>
    <r>
      <t xml:space="preserve">Foot 1 </t>
    </r>
    <r>
      <rPr>
        <b/>
        <sz val="11"/>
        <color theme="0"/>
        <rFont val="Arial"/>
        <family val="2"/>
      </rPr>
      <t>(PU)</t>
    </r>
  </si>
  <si>
    <r>
      <t>Foot 2</t>
    </r>
    <r>
      <rPr>
        <b/>
        <sz val="11"/>
        <color theme="0"/>
        <rFont val="Arial"/>
        <family val="2"/>
      </rPr>
      <t xml:space="preserve"> (PU)</t>
    </r>
  </si>
  <si>
    <r>
      <t xml:space="preserve">Hybrid </t>
    </r>
    <r>
      <rPr>
        <b/>
        <sz val="11"/>
        <color theme="0"/>
        <rFont val="Arial"/>
        <family val="2"/>
      </rPr>
      <t>(PU)</t>
    </r>
  </si>
  <si>
    <r>
      <t xml:space="preserve">Jugs </t>
    </r>
    <r>
      <rPr>
        <b/>
        <sz val="11"/>
        <color theme="0"/>
        <rFont val="Arial"/>
        <family val="2"/>
      </rPr>
      <t>(PU)</t>
    </r>
  </si>
  <si>
    <r>
      <t xml:space="preserve">Large Slopers </t>
    </r>
    <r>
      <rPr>
        <b/>
        <sz val="11"/>
        <color theme="0"/>
        <rFont val="Arial"/>
        <family val="2"/>
      </rPr>
      <t>(PU)</t>
    </r>
  </si>
  <si>
    <r>
      <t xml:space="preserve">Mini Crimps </t>
    </r>
    <r>
      <rPr>
        <b/>
        <sz val="11"/>
        <color theme="0"/>
        <rFont val="Arial"/>
        <family val="2"/>
      </rPr>
      <t>(PU)</t>
    </r>
  </si>
  <si>
    <r>
      <t xml:space="preserve">Mini Jugs </t>
    </r>
    <r>
      <rPr>
        <b/>
        <sz val="11"/>
        <color theme="0"/>
        <rFont val="Arial"/>
        <family val="2"/>
      </rPr>
      <t>(PU)</t>
    </r>
  </si>
  <si>
    <r>
      <t xml:space="preserve">Mini Slopers </t>
    </r>
    <r>
      <rPr>
        <b/>
        <sz val="11"/>
        <color theme="0"/>
        <rFont val="Arial"/>
        <family val="2"/>
      </rPr>
      <t>(PU)</t>
    </r>
  </si>
  <si>
    <r>
      <t>Pinches 1</t>
    </r>
    <r>
      <rPr>
        <b/>
        <sz val="11"/>
        <color theme="0"/>
        <rFont val="Arial"/>
        <family val="2"/>
      </rPr>
      <t xml:space="preserve"> (PU)</t>
    </r>
  </si>
  <si>
    <r>
      <t xml:space="preserve">Pockets  </t>
    </r>
    <r>
      <rPr>
        <b/>
        <sz val="11"/>
        <color theme="0"/>
        <rFont val="Arial"/>
        <family val="2"/>
      </rPr>
      <t>(PU)</t>
    </r>
  </si>
  <si>
    <r>
      <t xml:space="preserve">Slopers </t>
    </r>
    <r>
      <rPr>
        <b/>
        <sz val="11"/>
        <color theme="0"/>
        <rFont val="Arial"/>
        <family val="2"/>
      </rPr>
      <t>(PU)</t>
    </r>
  </si>
  <si>
    <r>
      <t>Bleau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theme="0"/>
        <rFont val="Arial"/>
        <family val="2"/>
      </rPr>
      <t>(PU)</t>
    </r>
  </si>
  <si>
    <r>
      <t xml:space="preserve">Boulder Crimp 1 </t>
    </r>
    <r>
      <rPr>
        <b/>
        <sz val="11"/>
        <color theme="0"/>
        <rFont val="Arial"/>
        <family val="2"/>
      </rPr>
      <t>(PU)</t>
    </r>
  </si>
  <si>
    <r>
      <t xml:space="preserve">Boulder Crimp 2 </t>
    </r>
    <r>
      <rPr>
        <b/>
        <sz val="11"/>
        <color theme="0"/>
        <rFont val="Arial"/>
        <family val="2"/>
      </rPr>
      <t>(PU)</t>
    </r>
  </si>
  <si>
    <r>
      <t>Boulder Edge 1</t>
    </r>
    <r>
      <rPr>
        <b/>
        <sz val="11"/>
        <color theme="0"/>
        <rFont val="Arial"/>
        <family val="2"/>
      </rPr>
      <t xml:space="preserve"> (PU)</t>
    </r>
  </si>
  <si>
    <r>
      <t>Boulder Edge 2</t>
    </r>
    <r>
      <rPr>
        <b/>
        <sz val="11"/>
        <color theme="0"/>
        <rFont val="Arial"/>
        <family val="2"/>
      </rPr>
      <t xml:space="preserve"> (PU)</t>
    </r>
  </si>
  <si>
    <t xml:space="preserve"> </t>
  </si>
  <si>
    <r>
      <t xml:space="preserve">Boulder Pinches 1 </t>
    </r>
    <r>
      <rPr>
        <b/>
        <sz val="11"/>
        <color theme="0"/>
        <rFont val="Arial"/>
        <family val="2"/>
      </rPr>
      <t>(PU)</t>
    </r>
  </si>
  <si>
    <r>
      <t xml:space="preserve">Boulder Pocket 1 </t>
    </r>
    <r>
      <rPr>
        <b/>
        <sz val="11"/>
        <color theme="0"/>
        <rFont val="Arial"/>
        <family val="2"/>
      </rPr>
      <t>(PU)</t>
    </r>
  </si>
  <si>
    <r>
      <t xml:space="preserve">Boulder Pocket 2 </t>
    </r>
    <r>
      <rPr>
        <b/>
        <sz val="11"/>
        <color theme="0"/>
        <rFont val="Arial"/>
        <family val="2"/>
      </rPr>
      <t>(PU)</t>
    </r>
  </si>
  <si>
    <r>
      <t>Boulder Pocket 3</t>
    </r>
    <r>
      <rPr>
        <b/>
        <sz val="11"/>
        <color theme="0"/>
        <rFont val="Arial"/>
        <family val="2"/>
      </rPr>
      <t xml:space="preserve"> (PU)</t>
    </r>
  </si>
  <si>
    <r>
      <t>Boulder Pocket 4</t>
    </r>
    <r>
      <rPr>
        <b/>
        <sz val="11"/>
        <color theme="0"/>
        <rFont val="Arial"/>
        <family val="2"/>
      </rPr>
      <t xml:space="preserve"> (PU)</t>
    </r>
  </si>
  <si>
    <r>
      <t>Boulder Slopy Edges 1</t>
    </r>
    <r>
      <rPr>
        <b/>
        <sz val="11"/>
        <color theme="0"/>
        <rFont val="Arial"/>
        <family val="2"/>
      </rPr>
      <t xml:space="preserve"> (PU)</t>
    </r>
  </si>
  <si>
    <r>
      <t>Edges 1  (ProModel - Mike Fuselier)</t>
    </r>
    <r>
      <rPr>
        <b/>
        <sz val="11"/>
        <color theme="0"/>
        <rFont val="Arial"/>
        <family val="2"/>
      </rPr>
      <t xml:space="preserve"> (PU)</t>
    </r>
  </si>
  <si>
    <r>
      <t>Geometrics Twins S</t>
    </r>
    <r>
      <rPr>
        <b/>
        <sz val="11"/>
        <color theme="0"/>
        <rFont val="Arial"/>
        <family val="2"/>
      </rPr>
      <t xml:space="preserve"> (PU) </t>
    </r>
  </si>
  <si>
    <r>
      <t>Geometrics Twins M</t>
    </r>
    <r>
      <rPr>
        <b/>
        <sz val="11"/>
        <color theme="0"/>
        <rFont val="Arial"/>
        <family val="2"/>
      </rPr>
      <t xml:space="preserve"> (PU) </t>
    </r>
  </si>
  <si>
    <r>
      <t>Geometrics Twins L1</t>
    </r>
    <r>
      <rPr>
        <b/>
        <sz val="11"/>
        <color theme="0"/>
        <rFont val="Arial"/>
        <family val="2"/>
      </rPr>
      <t xml:space="preserve"> (PU) </t>
    </r>
  </si>
  <si>
    <r>
      <t xml:space="preserve">Geometrics Twins L2 </t>
    </r>
    <r>
      <rPr>
        <b/>
        <sz val="11"/>
        <color theme="0"/>
        <rFont val="Arial"/>
        <family val="2"/>
      </rPr>
      <t xml:space="preserve">(PU) </t>
    </r>
  </si>
  <si>
    <r>
      <t>Geometrics Twins XL</t>
    </r>
    <r>
      <rPr>
        <b/>
        <sz val="11"/>
        <color theme="0"/>
        <rFont val="Arial"/>
        <family val="2"/>
      </rPr>
      <t xml:space="preserve"> (PU) </t>
    </r>
  </si>
  <si>
    <r>
      <t xml:space="preserve">Pack Geometric Twins </t>
    </r>
    <r>
      <rPr>
        <b/>
        <sz val="11"/>
        <color theme="0"/>
        <rFont val="Arial"/>
        <family val="2"/>
      </rPr>
      <t xml:space="preserve">(PU) </t>
    </r>
  </si>
  <si>
    <t>S to XL</t>
  </si>
  <si>
    <r>
      <t xml:space="preserve">Geometrics 1 </t>
    </r>
    <r>
      <rPr>
        <b/>
        <sz val="11"/>
        <color theme="0"/>
        <rFont val="Arial"/>
        <family val="2"/>
      </rPr>
      <t>(PU)</t>
    </r>
  </si>
  <si>
    <r>
      <t xml:space="preserve">Geometrics 2 </t>
    </r>
    <r>
      <rPr>
        <b/>
        <sz val="11"/>
        <color theme="0"/>
        <rFont val="Arial"/>
        <family val="2"/>
      </rPr>
      <t>(PU)</t>
    </r>
  </si>
  <si>
    <r>
      <t xml:space="preserve">Geometrics 3 </t>
    </r>
    <r>
      <rPr>
        <b/>
        <sz val="11"/>
        <color theme="0"/>
        <rFont val="Arial"/>
        <family val="2"/>
      </rPr>
      <t xml:space="preserve">(PU) </t>
    </r>
  </si>
  <si>
    <r>
      <t xml:space="preserve">Geometrics 4 </t>
    </r>
    <r>
      <rPr>
        <b/>
        <sz val="11"/>
        <color theme="0"/>
        <rFont val="Arial"/>
        <family val="2"/>
      </rPr>
      <t>(PU)</t>
    </r>
  </si>
  <si>
    <r>
      <t xml:space="preserve">Geometrics 5 </t>
    </r>
    <r>
      <rPr>
        <b/>
        <sz val="11"/>
        <color theme="0"/>
        <rFont val="Arial"/>
        <family val="2"/>
      </rPr>
      <t>(PU)</t>
    </r>
  </si>
  <si>
    <r>
      <t xml:space="preserve">Geometrics 6 </t>
    </r>
    <r>
      <rPr>
        <b/>
        <sz val="11"/>
        <color theme="0"/>
        <rFont val="Arial"/>
        <family val="2"/>
      </rPr>
      <t>(PU)</t>
    </r>
  </si>
  <si>
    <r>
      <t xml:space="preserve">Geometrics 7 </t>
    </r>
    <r>
      <rPr>
        <b/>
        <sz val="11"/>
        <color theme="0"/>
        <rFont val="Arial"/>
        <family val="2"/>
      </rPr>
      <t xml:space="preserve">(PU) </t>
    </r>
  </si>
  <si>
    <r>
      <t xml:space="preserve">Geometrics 8 </t>
    </r>
    <r>
      <rPr>
        <b/>
        <sz val="11"/>
        <color theme="0"/>
        <rFont val="Arial"/>
        <family val="2"/>
      </rPr>
      <t>(PU)</t>
    </r>
  </si>
  <si>
    <r>
      <t xml:space="preserve">Geometrics 9 </t>
    </r>
    <r>
      <rPr>
        <b/>
        <sz val="11"/>
        <color theme="0"/>
        <rFont val="Arial"/>
        <family val="2"/>
      </rPr>
      <t>(PU)</t>
    </r>
  </si>
  <si>
    <r>
      <t xml:space="preserve">Hueco </t>
    </r>
    <r>
      <rPr>
        <b/>
        <sz val="11"/>
        <color theme="0"/>
        <rFont val="Arial"/>
        <family val="2"/>
      </rPr>
      <t>(PU)</t>
    </r>
  </si>
  <si>
    <r>
      <t xml:space="preserve">Large Edges </t>
    </r>
    <r>
      <rPr>
        <b/>
        <sz val="11"/>
        <color theme="0"/>
        <rFont val="Arial"/>
        <family val="2"/>
      </rPr>
      <t>(PU)</t>
    </r>
    <r>
      <rPr>
        <sz val="11"/>
        <color theme="0"/>
        <rFont val="Arial"/>
        <family val="2"/>
      </rPr>
      <t xml:space="preserve"> (ProModel - Vincent De Girolamo)</t>
    </r>
  </si>
  <si>
    <r>
      <t>Pinches  (ProModel - Mike Fuselier)</t>
    </r>
    <r>
      <rPr>
        <b/>
        <sz val="11"/>
        <color theme="0"/>
        <rFont val="Arial"/>
        <family val="2"/>
      </rPr>
      <t xml:space="preserve"> (PU)</t>
    </r>
  </si>
  <si>
    <r>
      <rPr>
        <sz val="11"/>
        <color theme="0"/>
        <rFont val="Arial"/>
        <family val="2"/>
      </rPr>
      <t xml:space="preserve">Screw-ons 1 </t>
    </r>
    <r>
      <rPr>
        <b/>
        <sz val="11"/>
        <color theme="0"/>
        <rFont val="Arial"/>
        <family val="2"/>
      </rPr>
      <t>(PU)</t>
    </r>
  </si>
  <si>
    <r>
      <rPr>
        <sz val="11"/>
        <color theme="0"/>
        <rFont val="Arial"/>
        <family val="2"/>
      </rPr>
      <t xml:space="preserve">Screw-ons 2 </t>
    </r>
    <r>
      <rPr>
        <b/>
        <sz val="11"/>
        <color theme="0"/>
        <rFont val="Arial"/>
        <family val="2"/>
      </rPr>
      <t>(PU)</t>
    </r>
  </si>
  <si>
    <r>
      <rPr>
        <sz val="11"/>
        <color theme="0"/>
        <rFont val="Arial"/>
        <family val="2"/>
      </rPr>
      <t xml:space="preserve">Screw-ons 3 </t>
    </r>
    <r>
      <rPr>
        <b/>
        <sz val="11"/>
        <color theme="0"/>
        <rFont val="Arial"/>
        <family val="2"/>
      </rPr>
      <t>(PU)</t>
    </r>
  </si>
  <si>
    <r>
      <rPr>
        <sz val="11"/>
        <color theme="0"/>
        <rFont val="Arial"/>
        <family val="2"/>
      </rPr>
      <t xml:space="preserve">Screw-ons 4 </t>
    </r>
    <r>
      <rPr>
        <b/>
        <sz val="11"/>
        <color theme="0"/>
        <rFont val="Arial"/>
        <family val="2"/>
      </rPr>
      <t>(PU)</t>
    </r>
  </si>
  <si>
    <r>
      <rPr>
        <sz val="11"/>
        <color theme="0"/>
        <rFont val="Arial"/>
        <family val="2"/>
      </rPr>
      <t xml:space="preserve">Screw-ons 5 </t>
    </r>
    <r>
      <rPr>
        <b/>
        <sz val="11"/>
        <color theme="0"/>
        <rFont val="Arial"/>
        <family val="2"/>
      </rPr>
      <t>(PU)</t>
    </r>
  </si>
  <si>
    <r>
      <rPr>
        <sz val="11"/>
        <color theme="0"/>
        <rFont val="Arial"/>
        <family val="2"/>
      </rPr>
      <t xml:space="preserve">Screw-ons 6 </t>
    </r>
    <r>
      <rPr>
        <b/>
        <sz val="11"/>
        <color theme="0"/>
        <rFont val="Arial"/>
        <family val="2"/>
      </rPr>
      <t>(PU)</t>
    </r>
  </si>
  <si>
    <r>
      <rPr>
        <sz val="11"/>
        <color theme="0"/>
        <rFont val="Arial"/>
        <family val="2"/>
      </rPr>
      <t xml:space="preserve">Screw-ons 7 </t>
    </r>
    <r>
      <rPr>
        <b/>
        <sz val="11"/>
        <color theme="0"/>
        <rFont val="Arial"/>
        <family val="2"/>
      </rPr>
      <t xml:space="preserve">(PU) </t>
    </r>
  </si>
  <si>
    <r>
      <t xml:space="preserve">Slopers 1  </t>
    </r>
    <r>
      <rPr>
        <b/>
        <sz val="11"/>
        <color theme="0"/>
        <rFont val="Arial"/>
        <family val="2"/>
      </rPr>
      <t>(PU)</t>
    </r>
    <r>
      <rPr>
        <sz val="11"/>
        <color theme="0"/>
        <rFont val="Arial"/>
        <family val="2"/>
      </rPr>
      <t xml:space="preserve"> (ProModel - Vincent De Girolamo)</t>
    </r>
  </si>
  <si>
    <r>
      <t xml:space="preserve">Crimps </t>
    </r>
    <r>
      <rPr>
        <b/>
        <sz val="11"/>
        <color theme="0"/>
        <rFont val="Arial"/>
        <family val="2"/>
      </rPr>
      <t>(PU)</t>
    </r>
  </si>
  <si>
    <r>
      <t xml:space="preserve">Foot  </t>
    </r>
    <r>
      <rPr>
        <b/>
        <sz val="11"/>
        <color theme="0"/>
        <rFont val="Arial"/>
        <family val="2"/>
      </rPr>
      <t>(PU)</t>
    </r>
  </si>
  <si>
    <r>
      <t xml:space="preserve">Méga Jugs </t>
    </r>
    <r>
      <rPr>
        <b/>
        <sz val="11"/>
        <color theme="0"/>
        <rFont val="Arial"/>
        <family val="2"/>
      </rPr>
      <t>(PU)</t>
    </r>
  </si>
  <si>
    <r>
      <t>Mini Crimps</t>
    </r>
    <r>
      <rPr>
        <b/>
        <sz val="11"/>
        <color theme="0"/>
        <rFont val="Arial"/>
        <family val="2"/>
      </rPr>
      <t xml:space="preserve"> (PU)</t>
    </r>
  </si>
  <si>
    <r>
      <t xml:space="preserve">Mini Jugs  </t>
    </r>
    <r>
      <rPr>
        <b/>
        <sz val="11"/>
        <color theme="0"/>
        <rFont val="Arial"/>
        <family val="2"/>
      </rPr>
      <t>(PU)</t>
    </r>
  </si>
  <si>
    <r>
      <t>Pinches</t>
    </r>
    <r>
      <rPr>
        <b/>
        <sz val="11"/>
        <color theme="0"/>
        <rFont val="Arial"/>
        <family val="2"/>
      </rPr>
      <t xml:space="preserve"> (PU)</t>
    </r>
  </si>
  <si>
    <r>
      <t>Pockets</t>
    </r>
    <r>
      <rPr>
        <b/>
        <sz val="11"/>
        <color theme="0"/>
        <rFont val="Arial"/>
        <family val="2"/>
      </rPr>
      <t xml:space="preserve"> (PU)</t>
    </r>
  </si>
  <si>
    <r>
      <t xml:space="preserve">Drop S1 </t>
    </r>
    <r>
      <rPr>
        <b/>
        <sz val="11"/>
        <color theme="0"/>
        <rFont val="Arial"/>
        <family val="2"/>
      </rPr>
      <t xml:space="preserve">(PU) </t>
    </r>
  </si>
  <si>
    <r>
      <t xml:space="preserve">Drop M1 </t>
    </r>
    <r>
      <rPr>
        <b/>
        <sz val="11"/>
        <color theme="0"/>
        <rFont val="Arial"/>
        <family val="2"/>
      </rPr>
      <t xml:space="preserve">(PU) </t>
    </r>
  </si>
  <si>
    <r>
      <t xml:space="preserve">Drop XL1 </t>
    </r>
    <r>
      <rPr>
        <b/>
        <sz val="11"/>
        <color theme="0"/>
        <rFont val="Arial"/>
        <family val="2"/>
      </rPr>
      <t xml:space="preserve">(PU) </t>
    </r>
  </si>
  <si>
    <r>
      <t>Drop XL2</t>
    </r>
    <r>
      <rPr>
        <b/>
        <sz val="11"/>
        <color theme="0"/>
        <rFont val="Arial"/>
        <family val="2"/>
      </rPr>
      <t xml:space="preserve"> (PU)</t>
    </r>
    <r>
      <rPr>
        <b/>
        <sz val="11"/>
        <color rgb="FFFF0000"/>
        <rFont val="Arial"/>
        <family val="2"/>
      </rPr>
      <t xml:space="preserve"> </t>
    </r>
  </si>
  <si>
    <r>
      <t>Drop XL3</t>
    </r>
    <r>
      <rPr>
        <b/>
        <sz val="11"/>
        <color theme="0"/>
        <rFont val="Arial"/>
        <family val="2"/>
      </rPr>
      <t xml:space="preserve"> (PU)</t>
    </r>
    <r>
      <rPr>
        <sz val="11"/>
        <color theme="0"/>
        <rFont val="Arial"/>
        <family val="2"/>
      </rPr>
      <t xml:space="preserve"> </t>
    </r>
  </si>
  <si>
    <r>
      <t xml:space="preserve">Drop XL4 </t>
    </r>
    <r>
      <rPr>
        <b/>
        <sz val="11"/>
        <color theme="0"/>
        <rFont val="Arial"/>
        <family val="2"/>
      </rPr>
      <t>(PU)</t>
    </r>
    <r>
      <rPr>
        <sz val="11"/>
        <color theme="0"/>
        <rFont val="Arial"/>
        <family val="2"/>
      </rPr>
      <t xml:space="preserve"> </t>
    </r>
  </si>
  <si>
    <r>
      <t>Drop XL5</t>
    </r>
    <r>
      <rPr>
        <b/>
        <sz val="11"/>
        <color theme="0"/>
        <rFont val="Arial"/>
        <family val="2"/>
      </rPr>
      <t xml:space="preserve"> (PU)</t>
    </r>
    <r>
      <rPr>
        <sz val="11"/>
        <color theme="0"/>
        <rFont val="Arial"/>
        <family val="2"/>
      </rPr>
      <t xml:space="preserve"> </t>
    </r>
  </si>
  <si>
    <r>
      <t xml:space="preserve">Jugs S1 </t>
    </r>
    <r>
      <rPr>
        <b/>
        <sz val="11"/>
        <color theme="0"/>
        <rFont val="Arial"/>
        <family val="2"/>
      </rPr>
      <t xml:space="preserve">(PU) </t>
    </r>
    <r>
      <rPr>
        <sz val="11"/>
        <color theme="0"/>
        <rFont val="Arial"/>
        <family val="2"/>
      </rPr>
      <t>feet</t>
    </r>
    <r>
      <rPr>
        <b/>
        <sz val="11"/>
        <color theme="0"/>
        <rFont val="Arial"/>
        <family val="2"/>
      </rPr>
      <t xml:space="preserve"> </t>
    </r>
  </si>
  <si>
    <r>
      <t xml:space="preserve">Jugs S2 </t>
    </r>
    <r>
      <rPr>
        <b/>
        <sz val="11"/>
        <color theme="0"/>
        <rFont val="Arial"/>
        <family val="2"/>
      </rPr>
      <t xml:space="preserve">(PU) </t>
    </r>
    <r>
      <rPr>
        <sz val="11"/>
        <color theme="0"/>
        <rFont val="Arial"/>
        <family val="2"/>
      </rPr>
      <t>feet</t>
    </r>
    <r>
      <rPr>
        <b/>
        <sz val="11"/>
        <color rgb="FFFF0000"/>
        <rFont val="Arial"/>
        <family val="2"/>
      </rPr>
      <t xml:space="preserve"> </t>
    </r>
  </si>
  <si>
    <r>
      <t>Jugs M/L 1</t>
    </r>
    <r>
      <rPr>
        <b/>
        <sz val="11"/>
        <color theme="0"/>
        <rFont val="Arial"/>
        <family val="2"/>
      </rPr>
      <t xml:space="preserve"> (PU) </t>
    </r>
  </si>
  <si>
    <r>
      <t xml:space="preserve">Jugs M/L 2 </t>
    </r>
    <r>
      <rPr>
        <b/>
        <sz val="11"/>
        <color theme="0"/>
        <rFont val="Arial"/>
        <family val="2"/>
      </rPr>
      <t xml:space="preserve"> (PU)</t>
    </r>
  </si>
  <si>
    <r>
      <t xml:space="preserve">Jugs M1 </t>
    </r>
    <r>
      <rPr>
        <b/>
        <sz val="11"/>
        <color theme="0"/>
        <rFont val="Arial"/>
        <family val="2"/>
      </rPr>
      <t xml:space="preserve"> (PU)</t>
    </r>
  </si>
  <si>
    <r>
      <t xml:space="preserve">Jugs M2 </t>
    </r>
    <r>
      <rPr>
        <b/>
        <sz val="11"/>
        <color theme="0"/>
        <rFont val="Arial"/>
        <family val="2"/>
      </rPr>
      <t xml:space="preserve"> (PU)</t>
    </r>
  </si>
  <si>
    <r>
      <t xml:space="preserve">Jugs L1 </t>
    </r>
    <r>
      <rPr>
        <b/>
        <sz val="11"/>
        <color theme="0"/>
        <rFont val="Arial"/>
        <family val="2"/>
      </rPr>
      <t xml:space="preserve">(PU) </t>
    </r>
  </si>
  <si>
    <r>
      <t>Jugs L2</t>
    </r>
    <r>
      <rPr>
        <b/>
        <sz val="11"/>
        <color theme="0"/>
        <rFont val="Arial"/>
        <family val="2"/>
      </rPr>
      <t xml:space="preserve"> (PU) </t>
    </r>
  </si>
  <si>
    <r>
      <t xml:space="preserve">Jugs L3 </t>
    </r>
    <r>
      <rPr>
        <b/>
        <sz val="11"/>
        <color theme="0"/>
        <rFont val="Arial"/>
        <family val="2"/>
      </rPr>
      <t xml:space="preserve">(PU) </t>
    </r>
  </si>
  <si>
    <r>
      <t>Jugs L4</t>
    </r>
    <r>
      <rPr>
        <b/>
        <sz val="11"/>
        <color theme="0"/>
        <rFont val="Arial"/>
        <family val="2"/>
      </rPr>
      <t xml:space="preserve"> (PU)</t>
    </r>
  </si>
  <si>
    <r>
      <t>Jugs XL1</t>
    </r>
    <r>
      <rPr>
        <b/>
        <sz val="11"/>
        <color theme="0"/>
        <rFont val="Arial"/>
        <family val="2"/>
      </rPr>
      <t xml:space="preserve"> (PU) </t>
    </r>
  </si>
  <si>
    <r>
      <t>Jugs XL2</t>
    </r>
    <r>
      <rPr>
        <b/>
        <sz val="11"/>
        <color theme="0"/>
        <rFont val="Arial"/>
        <family val="2"/>
      </rPr>
      <t xml:space="preserve"> (PU)</t>
    </r>
    <r>
      <rPr>
        <b/>
        <sz val="11"/>
        <color rgb="FFFF0000"/>
        <rFont val="Arial"/>
        <family val="2"/>
      </rPr>
      <t xml:space="preserve"> </t>
    </r>
  </si>
  <si>
    <r>
      <t>Jugs XL3</t>
    </r>
    <r>
      <rPr>
        <b/>
        <sz val="11"/>
        <color theme="0"/>
        <rFont val="Arial"/>
        <family val="2"/>
      </rPr>
      <t xml:space="preserve"> (PU) </t>
    </r>
  </si>
  <si>
    <r>
      <t>Jugs XL4</t>
    </r>
    <r>
      <rPr>
        <b/>
        <sz val="11"/>
        <color theme="0"/>
        <rFont val="Arial"/>
        <family val="2"/>
      </rPr>
      <t xml:space="preserve"> (PU) </t>
    </r>
  </si>
  <si>
    <r>
      <t>Jugs XXL1</t>
    </r>
    <r>
      <rPr>
        <b/>
        <sz val="11"/>
        <color theme="0"/>
        <rFont val="Arial"/>
        <family val="2"/>
      </rPr>
      <t xml:space="preserve"> (PU) </t>
    </r>
  </si>
  <si>
    <r>
      <t>Jugs XXL2</t>
    </r>
    <r>
      <rPr>
        <b/>
        <sz val="11"/>
        <color theme="0"/>
        <rFont val="Arial"/>
        <family val="2"/>
      </rPr>
      <t xml:space="preserve"> (PU)</t>
    </r>
    <r>
      <rPr>
        <b/>
        <sz val="11"/>
        <color rgb="FFFF0000"/>
        <rFont val="Arial"/>
        <family val="2"/>
      </rPr>
      <t xml:space="preserve"> </t>
    </r>
  </si>
  <si>
    <r>
      <t>Pinches S1</t>
    </r>
    <r>
      <rPr>
        <b/>
        <sz val="11"/>
        <color theme="0"/>
        <rFont val="Arial"/>
        <family val="2"/>
      </rPr>
      <t xml:space="preserve"> (PU)</t>
    </r>
    <r>
      <rPr>
        <sz val="11"/>
        <color theme="0"/>
        <rFont val="Arial"/>
        <family val="2"/>
      </rPr>
      <t xml:space="preserve">  </t>
    </r>
  </si>
  <si>
    <r>
      <t>Pockets XL1</t>
    </r>
    <r>
      <rPr>
        <b/>
        <sz val="11"/>
        <color theme="0"/>
        <rFont val="Arial"/>
        <family val="2"/>
      </rPr>
      <t xml:space="preserve"> (PU)</t>
    </r>
    <r>
      <rPr>
        <sz val="11"/>
        <color theme="0"/>
        <rFont val="Arial"/>
        <family val="2"/>
      </rPr>
      <t xml:space="preserve">  </t>
    </r>
  </si>
  <si>
    <r>
      <t>Pockets XL2</t>
    </r>
    <r>
      <rPr>
        <b/>
        <sz val="11"/>
        <color theme="0"/>
        <rFont val="Arial"/>
        <family val="2"/>
      </rPr>
      <t xml:space="preserve"> (PU)</t>
    </r>
    <r>
      <rPr>
        <sz val="11"/>
        <color theme="0"/>
        <rFont val="Arial"/>
        <family val="2"/>
      </rPr>
      <t xml:space="preserve">  </t>
    </r>
  </si>
  <si>
    <r>
      <t xml:space="preserve">Twins L1 </t>
    </r>
    <r>
      <rPr>
        <b/>
        <sz val="11"/>
        <color theme="0"/>
        <rFont val="Arial"/>
        <family val="2"/>
      </rPr>
      <t xml:space="preserve">(PU) </t>
    </r>
  </si>
  <si>
    <r>
      <t xml:space="preserve">Twins M1 </t>
    </r>
    <r>
      <rPr>
        <b/>
        <sz val="11"/>
        <color theme="0"/>
        <rFont val="Arial"/>
        <family val="2"/>
      </rPr>
      <t xml:space="preserve">(PU) </t>
    </r>
  </si>
  <si>
    <r>
      <t xml:space="preserve">Twins S1 </t>
    </r>
    <r>
      <rPr>
        <b/>
        <sz val="11"/>
        <color theme="0"/>
        <rFont val="Arial"/>
        <family val="2"/>
      </rPr>
      <t xml:space="preserve">(PU) </t>
    </r>
  </si>
  <si>
    <t>Volume Size of your order :</t>
  </si>
  <si>
    <t xml:space="preserve">WOOD </t>
  </si>
  <si>
    <t>Size</t>
  </si>
  <si>
    <t>Green RAL 6017</t>
  </si>
  <si>
    <t>Yellow RAL 1023</t>
  </si>
  <si>
    <t>Red RAL 2002</t>
  </si>
  <si>
    <t>Blue RAL 5015</t>
  </si>
  <si>
    <t>Violet RAL 4006</t>
  </si>
  <si>
    <t>Grey RAL 7038</t>
  </si>
  <si>
    <t>Black RAL 9011</t>
  </si>
  <si>
    <t>White RAL 9003</t>
  </si>
  <si>
    <t>Orange RAL 1028</t>
  </si>
  <si>
    <t>WoodLine :</t>
  </si>
  <si>
    <t>60 mm</t>
  </si>
  <si>
    <t>80 mm</t>
  </si>
  <si>
    <t>Dual Pack S1</t>
  </si>
  <si>
    <t>30 x 30 x 6 cm</t>
  </si>
  <si>
    <t xml:space="preserve">Dual Pack S2 </t>
  </si>
  <si>
    <t xml:space="preserve">Dual S1 </t>
  </si>
  <si>
    <t>50 x 21 x 13 cm</t>
  </si>
  <si>
    <t xml:space="preserve">Dual M1 </t>
  </si>
  <si>
    <t>80 x 34 x 23 cm</t>
  </si>
  <si>
    <t xml:space="preserve">Dual M2 </t>
  </si>
  <si>
    <t>70 x 10 x 6 + 90 x10 x 6 cm</t>
  </si>
  <si>
    <t xml:space="preserve">Dual M3 </t>
  </si>
  <si>
    <t>70 x 10 x 9 + 90 x 10 x 9 cm</t>
  </si>
  <si>
    <t xml:space="preserve">Dual L1 </t>
  </si>
  <si>
    <t>100 x 70 x 23 cm</t>
  </si>
  <si>
    <t xml:space="preserve">Dual L2 </t>
  </si>
  <si>
    <t xml:space="preserve">Dual L3 </t>
  </si>
  <si>
    <t xml:space="preserve">Dual L4 </t>
  </si>
  <si>
    <t>100 x 42 x 30 cm</t>
  </si>
  <si>
    <t xml:space="preserve">Dual XL1 </t>
  </si>
  <si>
    <t xml:space="preserve">150 x 35 x 25 cm </t>
  </si>
  <si>
    <t xml:space="preserve">Element S1 </t>
  </si>
  <si>
    <t xml:space="preserve">30 x 30 x 9 cm </t>
  </si>
  <si>
    <t xml:space="preserve">Element S1 - Bolt </t>
  </si>
  <si>
    <t xml:space="preserve">30x 30 x 9 cm </t>
  </si>
  <si>
    <t>Element  S2</t>
  </si>
  <si>
    <t xml:space="preserve">Element S3 </t>
  </si>
  <si>
    <t xml:space="preserve">30 x 30 x 8 cm </t>
  </si>
  <si>
    <t xml:space="preserve">Element S3 - Bolt </t>
  </si>
  <si>
    <t>30 x 30 x 8 cm</t>
  </si>
  <si>
    <t xml:space="preserve">Element S4 </t>
  </si>
  <si>
    <t>30x 30 x 6 cm</t>
  </si>
  <si>
    <t xml:space="preserve">Element S4 - Bolt  </t>
  </si>
  <si>
    <t xml:space="preserve">Element S5 </t>
  </si>
  <si>
    <t>50x 30 x 7 cm</t>
  </si>
  <si>
    <t xml:space="preserve">Element S5 - Bolt </t>
  </si>
  <si>
    <t xml:space="preserve">Element S6 </t>
  </si>
  <si>
    <t xml:space="preserve">Element S6 - Bolt  </t>
  </si>
  <si>
    <t xml:space="preserve">Element S7 </t>
  </si>
  <si>
    <t>50x 30 x 9 cm</t>
  </si>
  <si>
    <t>Element S8</t>
  </si>
  <si>
    <t>50 x 10 x 9 cm</t>
  </si>
  <si>
    <t xml:space="preserve">Element S9 </t>
  </si>
  <si>
    <t xml:space="preserve">Element S10 </t>
  </si>
  <si>
    <t>50 x 17 x 17 cm</t>
  </si>
  <si>
    <t>Element S11</t>
  </si>
  <si>
    <t>50 x 30 x 16 cm</t>
  </si>
  <si>
    <t xml:space="preserve">Element M1 </t>
  </si>
  <si>
    <t>50 x 50 x 12 cm</t>
  </si>
  <si>
    <t xml:space="preserve">Element M1 - Bolt </t>
  </si>
  <si>
    <t xml:space="preserve">Element M2 </t>
  </si>
  <si>
    <t>50 x 50 x 13 cm</t>
  </si>
  <si>
    <t xml:space="preserve">Element M2 - Bolt </t>
  </si>
  <si>
    <t>Element M3</t>
  </si>
  <si>
    <t xml:space="preserve">Element M3 - Bolt </t>
  </si>
  <si>
    <t>Element M4</t>
  </si>
  <si>
    <t>80 x 50 x 15 cm</t>
  </si>
  <si>
    <t>Element M5</t>
  </si>
  <si>
    <t>60 x 50 x 14 cm</t>
  </si>
  <si>
    <t xml:space="preserve">Element M6 </t>
  </si>
  <si>
    <t>80 x 16 x 13 cm</t>
  </si>
  <si>
    <t xml:space="preserve">Element M7 </t>
  </si>
  <si>
    <t>80 x 17 x 14 cm</t>
  </si>
  <si>
    <t xml:space="preserve">Element M8 </t>
  </si>
  <si>
    <t>80 x 27 x 22 cm</t>
  </si>
  <si>
    <t xml:space="preserve">Element M9 </t>
  </si>
  <si>
    <t>50 x 50 x 18 cm</t>
  </si>
  <si>
    <t xml:space="preserve">Element M10 </t>
  </si>
  <si>
    <t>70 x 35 x 15 cm</t>
  </si>
  <si>
    <t xml:space="preserve">Element M11 </t>
  </si>
  <si>
    <t>70 x 70 x 5 cm</t>
  </si>
  <si>
    <t>Unavailable</t>
  </si>
  <si>
    <t xml:space="preserve">Element M12 </t>
  </si>
  <si>
    <t>40 x 35 x 18 cm</t>
  </si>
  <si>
    <t xml:space="preserve">Element M13 </t>
  </si>
  <si>
    <t>40 x 40 x 25 cm</t>
  </si>
  <si>
    <t xml:space="preserve">Element M14 </t>
  </si>
  <si>
    <t>40 x 35 x 16 cm</t>
  </si>
  <si>
    <t xml:space="preserve">Element L1 </t>
  </si>
  <si>
    <t>100 x 30 x 13 cm</t>
  </si>
  <si>
    <t>Element L2</t>
  </si>
  <si>
    <t>100 x 30 x 16 cm</t>
  </si>
  <si>
    <t>Element L3</t>
  </si>
  <si>
    <t>90 x 50 x 10 cm</t>
  </si>
  <si>
    <t>Element L4</t>
  </si>
  <si>
    <t>100 x 50 x 13 cm</t>
  </si>
  <si>
    <t xml:space="preserve">Element L5 </t>
  </si>
  <si>
    <t>100 x 50 x 16 cm</t>
  </si>
  <si>
    <t>Element L6</t>
  </si>
  <si>
    <t>100 x 100 x 16 cm</t>
  </si>
  <si>
    <t xml:space="preserve">Element L7 </t>
  </si>
  <si>
    <t>65 x 60 x 27 cm</t>
  </si>
  <si>
    <t xml:space="preserve">Element L8 </t>
  </si>
  <si>
    <t>70 x 70 x 37 cm</t>
  </si>
  <si>
    <t xml:space="preserve">Element L9 </t>
  </si>
  <si>
    <t>70 x 60 x 34 cm</t>
  </si>
  <si>
    <t xml:space="preserve">Element L10 </t>
  </si>
  <si>
    <t>80 x 40 x 30 cm</t>
  </si>
  <si>
    <t xml:space="preserve">Element L11 </t>
  </si>
  <si>
    <t xml:space="preserve">Element XL1  </t>
  </si>
  <si>
    <t>150 x 80 x 24 cm</t>
  </si>
  <si>
    <t xml:space="preserve">Element XL2 </t>
  </si>
  <si>
    <t>150 x 50 x 40 cm</t>
  </si>
  <si>
    <t xml:space="preserve">Twins S1 </t>
  </si>
  <si>
    <t>30 x 25 x 7 cm / 50 x 25 x 9 cm</t>
  </si>
  <si>
    <t xml:space="preserve">Twins M1 </t>
  </si>
  <si>
    <t>60 x 30 x 14 cm / 45 x 30 x 13 cm</t>
  </si>
  <si>
    <t xml:space="preserve">Twins M2 </t>
  </si>
  <si>
    <t>70 x 33 x 11 + 70 x 33 x 11 cm</t>
  </si>
  <si>
    <t xml:space="preserve">Twins L1 </t>
  </si>
  <si>
    <t>90 x 50 x 16 cm / 90 x 50 x 16 cm</t>
  </si>
  <si>
    <t>Twins L2</t>
  </si>
  <si>
    <t>85 x 80 x 20 cm / 45 x 30 x 16 cm</t>
  </si>
  <si>
    <t xml:space="preserve">Twins L3 </t>
  </si>
  <si>
    <t>100 x60 x 17 + 100 x 80 x 17 cm</t>
  </si>
  <si>
    <t>ArtLab</t>
  </si>
  <si>
    <t>Fibreglass</t>
  </si>
  <si>
    <t>Green RAL 6018</t>
  </si>
  <si>
    <t>Yellow RAL 1018</t>
  </si>
  <si>
    <t>Red RAL 3000</t>
  </si>
  <si>
    <t>Grey RAL 7001</t>
  </si>
  <si>
    <t>Black RAL 9005</t>
  </si>
  <si>
    <t>White</t>
  </si>
  <si>
    <t>Orange RAL 2011</t>
  </si>
  <si>
    <t>Pink RAL 4003</t>
  </si>
  <si>
    <t>Violet US S4050-R60B/M</t>
  </si>
  <si>
    <t>Blue Mint 6027</t>
  </si>
  <si>
    <t>FatLine</t>
  </si>
  <si>
    <t>Mercy 1 XXXL</t>
  </si>
  <si>
    <t>82 x 32 x 12,5 cm</t>
  </si>
  <si>
    <t>Mercy 2 XXXL</t>
  </si>
  <si>
    <t>82 x 32 x 13 cm</t>
  </si>
  <si>
    <t>Mercy 3 XXXL</t>
  </si>
  <si>
    <t>82 x 32 x 14 cm</t>
  </si>
  <si>
    <t>Mercy 4 XXXL</t>
  </si>
  <si>
    <t>82 x 32 x 10 cm</t>
  </si>
  <si>
    <t>Mercy 5 XXXL</t>
  </si>
  <si>
    <t>82 x 32 x 11 cm</t>
  </si>
  <si>
    <t>Mercy XXXL complete series</t>
  </si>
  <si>
    <r>
      <t>Mercy 1  XXL</t>
    </r>
    <r>
      <rPr>
        <b/>
        <sz val="11"/>
        <color rgb="FFFF0000"/>
        <rFont val="Arial"/>
        <family val="2"/>
      </rPr>
      <t xml:space="preserve"> </t>
    </r>
  </si>
  <si>
    <t>66 x 17 x 5 cm</t>
  </si>
  <si>
    <t xml:space="preserve">Mercy 2 XXL </t>
  </si>
  <si>
    <t>66 x 15 x 6 cm</t>
  </si>
  <si>
    <r>
      <t>Mercy 3  XXL</t>
    </r>
    <r>
      <rPr>
        <b/>
        <sz val="11"/>
        <color rgb="FFFF0000"/>
        <rFont val="Arial"/>
        <family val="2"/>
      </rPr>
      <t xml:space="preserve"> </t>
    </r>
  </si>
  <si>
    <t>66 x 17 x 6 cm</t>
  </si>
  <si>
    <t xml:space="preserve">Mercy 4  XXL </t>
  </si>
  <si>
    <t>66 x 18 x 8 cm</t>
  </si>
  <si>
    <t xml:space="preserve">Mercy 5  XXL </t>
  </si>
  <si>
    <t>66 x 18 x 7 cm</t>
  </si>
  <si>
    <t>Mercy  XXL complete series</t>
  </si>
  <si>
    <t>THE BLADE 1</t>
  </si>
  <si>
    <t>115 x 30 x 20 cm</t>
  </si>
  <si>
    <t>THE BLADE 2</t>
  </si>
  <si>
    <t>THE BLADE 3</t>
  </si>
  <si>
    <t>THE BLADE 4</t>
  </si>
  <si>
    <t>THE BLADE 5</t>
  </si>
  <si>
    <t>THE BLADE complete series</t>
  </si>
  <si>
    <r>
      <t>The Lobe</t>
    </r>
    <r>
      <rPr>
        <b/>
        <sz val="11"/>
        <color rgb="FFFF0000"/>
        <rFont val="Arial"/>
        <family val="2"/>
      </rPr>
      <t xml:space="preserve"> </t>
    </r>
  </si>
  <si>
    <t>80 x 45 x 30 cm</t>
  </si>
  <si>
    <t>FatLine Dual Texture</t>
  </si>
  <si>
    <r>
      <t>Mercy 1  DT XXL</t>
    </r>
    <r>
      <rPr>
        <b/>
        <sz val="11"/>
        <color rgb="FFFF0000"/>
        <rFont val="Arial"/>
        <family val="2"/>
      </rPr>
      <t xml:space="preserve"> </t>
    </r>
  </si>
  <si>
    <t xml:space="preserve">Mercy 2 DT XXL </t>
  </si>
  <si>
    <r>
      <t>Mercy 3  DT XXL</t>
    </r>
    <r>
      <rPr>
        <b/>
        <sz val="11"/>
        <color rgb="FFFF0000"/>
        <rFont val="Arial"/>
        <family val="2"/>
      </rPr>
      <t xml:space="preserve"> </t>
    </r>
  </si>
  <si>
    <t xml:space="preserve">Mercy 4  DT XXL </t>
  </si>
  <si>
    <t>Mercy 5 DT XXL</t>
  </si>
  <si>
    <t>Mercy XXL DT complete series</t>
  </si>
  <si>
    <t>MERCY XXXL1 DT</t>
  </si>
  <si>
    <t>MERCY XXXL2 DT</t>
  </si>
  <si>
    <t>MERCY XXXL3 DT</t>
  </si>
  <si>
    <t>MERCY XXXL4 DT</t>
  </si>
  <si>
    <t>MERCY XXXL5 DT</t>
  </si>
  <si>
    <t>Mercy XXXL DT complete series</t>
  </si>
  <si>
    <t>ABYSS 1 DT</t>
  </si>
  <si>
    <t>ABYSS 2 DT</t>
  </si>
  <si>
    <t>ABYSS 3 DT</t>
  </si>
  <si>
    <t>ABYSS 4 DT</t>
  </si>
  <si>
    <t>ABYSS DT complete series</t>
  </si>
  <si>
    <t>VORTEX 1 DT</t>
  </si>
  <si>
    <t>VORTEX 2 DT</t>
  </si>
  <si>
    <t>VORTEX 3 DT</t>
  </si>
  <si>
    <t>VORTEX 4 DT</t>
  </si>
  <si>
    <t>VORTEX 5 DT</t>
  </si>
  <si>
    <t>VORTEX DT complete series</t>
  </si>
  <si>
    <t xml:space="preserve">ArtLab </t>
  </si>
  <si>
    <r>
      <t>Slope S</t>
    </r>
    <r>
      <rPr>
        <b/>
        <sz val="11"/>
        <color theme="0"/>
        <rFont val="Arial"/>
        <family val="2"/>
      </rPr>
      <t xml:space="preserve"> (PU)</t>
    </r>
    <r>
      <rPr>
        <sz val="11"/>
        <color theme="0"/>
        <rFont val="Arial"/>
        <family val="2"/>
      </rPr>
      <t xml:space="preserve"> </t>
    </r>
  </si>
  <si>
    <r>
      <t xml:space="preserve">Slope M </t>
    </r>
    <r>
      <rPr>
        <b/>
        <sz val="11"/>
        <color theme="0"/>
        <rFont val="Arial"/>
        <family val="2"/>
      </rPr>
      <t>(PU)</t>
    </r>
    <r>
      <rPr>
        <sz val="11"/>
        <color theme="0"/>
        <rFont val="Arial"/>
        <family val="2"/>
      </rPr>
      <t xml:space="preserve"> </t>
    </r>
  </si>
  <si>
    <t xml:space="preserve">Slope L </t>
  </si>
  <si>
    <t xml:space="preserve">L : Ø 23cm </t>
  </si>
  <si>
    <t xml:space="preserve">Slope XL </t>
  </si>
  <si>
    <t xml:space="preserve">XL : Ø 30 cm </t>
  </si>
  <si>
    <t xml:space="preserve">Slope 1  XXXL </t>
  </si>
  <si>
    <t xml:space="preserve">XXXL : Ø 55 cm </t>
  </si>
  <si>
    <t xml:space="preserve">Slope 2  XXXL </t>
  </si>
  <si>
    <t>Slope 3  XXXL</t>
  </si>
  <si>
    <t xml:space="preserve">Slope 4 XXXL </t>
  </si>
  <si>
    <t xml:space="preserve">Slope 5  XXXL </t>
  </si>
  <si>
    <t>Slope XXXL complete series</t>
  </si>
  <si>
    <t>Slope S to XXXL complete series</t>
  </si>
  <si>
    <t>S to XXXL</t>
  </si>
  <si>
    <t xml:space="preserve">Slope Méga 1 - 25° Ø 90 cm </t>
  </si>
  <si>
    <t>XXXL+ : Ø 90 cm</t>
  </si>
  <si>
    <t xml:space="preserve">Slope Méga 2 - 35° Ø 90 cm </t>
  </si>
  <si>
    <r>
      <t>Slope Méga 3 - 30° Ø 120 cm</t>
    </r>
    <r>
      <rPr>
        <b/>
        <sz val="11"/>
        <color rgb="FFFF0000"/>
        <rFont val="Arial"/>
        <family val="2"/>
      </rPr>
      <t xml:space="preserve"> </t>
    </r>
  </si>
  <si>
    <t>XXXL+ : Ø 120 cm</t>
  </si>
  <si>
    <r>
      <t>Slope Méga 4 - 40° Ø 120 cm</t>
    </r>
    <r>
      <rPr>
        <b/>
        <sz val="11"/>
        <color rgb="FFFF0000"/>
        <rFont val="Arial"/>
        <family val="2"/>
      </rPr>
      <t xml:space="preserve"> </t>
    </r>
  </si>
  <si>
    <r>
      <t>Slices M</t>
    </r>
    <r>
      <rPr>
        <b/>
        <sz val="11"/>
        <color theme="0"/>
        <rFont val="Arial"/>
        <family val="2"/>
      </rPr>
      <t xml:space="preserve"> (PU)</t>
    </r>
    <r>
      <rPr>
        <sz val="11"/>
        <color theme="0"/>
        <rFont val="Arial"/>
        <family val="2"/>
      </rPr>
      <t xml:space="preserve"> </t>
    </r>
  </si>
  <si>
    <r>
      <t>Slices L</t>
    </r>
    <r>
      <rPr>
        <b/>
        <sz val="11"/>
        <color theme="0"/>
        <rFont val="Arial"/>
        <family val="2"/>
      </rPr>
      <t xml:space="preserve"> (PU)</t>
    </r>
    <r>
      <rPr>
        <sz val="11"/>
        <color theme="0"/>
        <rFont val="Arial"/>
        <family val="2"/>
      </rPr>
      <t xml:space="preserve"> </t>
    </r>
  </si>
  <si>
    <t xml:space="preserve">Slices  XL </t>
  </si>
  <si>
    <t xml:space="preserve">Slices  XXL1 </t>
  </si>
  <si>
    <t xml:space="preserve">XXXL 78* 18 cm / 10° </t>
  </si>
  <si>
    <t xml:space="preserve">Slices  XXL2 </t>
  </si>
  <si>
    <t>XXXL 80 * 17,5 cm / 20°</t>
  </si>
  <si>
    <t xml:space="preserve">Slices  XXL3 </t>
  </si>
  <si>
    <t>XXXL 80*18 cm / 25°</t>
  </si>
  <si>
    <t xml:space="preserve">Slices  XXL4 </t>
  </si>
  <si>
    <t xml:space="preserve"> XXXL 79*71 cm / 30°</t>
  </si>
  <si>
    <r>
      <t>Slices  XXL5</t>
    </r>
    <r>
      <rPr>
        <b/>
        <sz val="11"/>
        <color rgb="FFFF0000"/>
        <rFont val="Arial"/>
        <family val="2"/>
      </rPr>
      <t xml:space="preserve"> </t>
    </r>
  </si>
  <si>
    <t>XXXL 80*17,5 cm / 40°</t>
  </si>
  <si>
    <r>
      <t>Slices  XXL complete series</t>
    </r>
    <r>
      <rPr>
        <b/>
        <sz val="11"/>
        <color rgb="FFFF0000"/>
        <rFont val="Arial"/>
        <family val="2"/>
      </rPr>
      <t xml:space="preserve"> </t>
    </r>
  </si>
  <si>
    <r>
      <t>Slices  XXXL1 DT</t>
    </r>
    <r>
      <rPr>
        <b/>
        <sz val="11"/>
        <color rgb="FFFF0000"/>
        <rFont val="Arial"/>
        <family val="2"/>
      </rPr>
      <t xml:space="preserve"> </t>
    </r>
  </si>
  <si>
    <t>XXXL 101*25 cm /10°</t>
  </si>
  <si>
    <r>
      <t>Slices  XXXL2 DT</t>
    </r>
    <r>
      <rPr>
        <b/>
        <sz val="11"/>
        <color rgb="FFFF0000"/>
        <rFont val="Arial"/>
        <family val="2"/>
      </rPr>
      <t xml:space="preserve"> </t>
    </r>
  </si>
  <si>
    <t>XXXL 100*24 cm /20°</t>
  </si>
  <si>
    <r>
      <t>Slices  XXXL3 DT</t>
    </r>
    <r>
      <rPr>
        <b/>
        <sz val="11"/>
        <color rgb="FFFF0000"/>
        <rFont val="Arial"/>
        <family val="2"/>
      </rPr>
      <t xml:space="preserve"> </t>
    </r>
  </si>
  <si>
    <t xml:space="preserve">XXXL 101*27 cm / 25° </t>
  </si>
  <si>
    <t xml:space="preserve">Slices  XXXL4 DT </t>
  </si>
  <si>
    <t>XXXL 100*25,5 cm / 30°</t>
  </si>
  <si>
    <r>
      <t>Slices  XXXL5 DT</t>
    </r>
    <r>
      <rPr>
        <b/>
        <sz val="11"/>
        <color rgb="FFFF0000"/>
        <rFont val="Arial"/>
        <family val="2"/>
      </rPr>
      <t xml:space="preserve"> </t>
    </r>
  </si>
  <si>
    <t>XXXL 100*25,5 cm / 40°</t>
  </si>
  <si>
    <t xml:space="preserve">Slices  XXXL complete series </t>
  </si>
  <si>
    <r>
      <t>Slices XL to XXXL complete series</t>
    </r>
    <r>
      <rPr>
        <b/>
        <sz val="11"/>
        <color theme="0"/>
        <rFont val="Arial"/>
        <family val="2"/>
      </rPr>
      <t xml:space="preserve"> </t>
    </r>
  </si>
  <si>
    <t>XXL to XXXL</t>
  </si>
  <si>
    <r>
      <t>Slices  XXXL2 DT Reverse</t>
    </r>
    <r>
      <rPr>
        <b/>
        <sz val="11"/>
        <color rgb="FFFF0000"/>
        <rFont val="Arial"/>
        <family val="2"/>
      </rPr>
      <t xml:space="preserve"> </t>
    </r>
  </si>
  <si>
    <t xml:space="preserve">Slices  XXXL4 DT Reverse </t>
  </si>
  <si>
    <t xml:space="preserve">SLICES Méga 1 - 25° </t>
  </si>
  <si>
    <t>150x40x14 cm</t>
  </si>
  <si>
    <t xml:space="preserve">SLICES Méga 2 - 35° </t>
  </si>
  <si>
    <t>150x40x21 cm</t>
  </si>
  <si>
    <t xml:space="preserve">Green RAL 6002 </t>
  </si>
  <si>
    <t>Red RAL 3020</t>
  </si>
  <si>
    <t>Fluo Orange RAL 2005</t>
  </si>
  <si>
    <t>Fluo Yellow
RAL 1026</t>
  </si>
  <si>
    <t>Fluo Green
RAL 6028</t>
  </si>
  <si>
    <t>Pure Orange RAL 2009</t>
  </si>
  <si>
    <t xml:space="preserve">The Blade </t>
  </si>
  <si>
    <t>The Drop</t>
  </si>
  <si>
    <t>PE/PU</t>
  </si>
  <si>
    <t xml:space="preserve">Pack Homewall : PE, PU, Wood </t>
  </si>
  <si>
    <t xml:space="preserve">BEECHWOOD </t>
  </si>
  <si>
    <t>Nb of tools per Set</t>
  </si>
  <si>
    <t>Unity</t>
  </si>
  <si>
    <t>TrainingLine :</t>
  </si>
  <si>
    <t xml:space="preserve">ArtBoard </t>
  </si>
  <si>
    <t>62 x 17 x 6,5 cm</t>
  </si>
  <si>
    <t xml:space="preserve">Balls 8.0 </t>
  </si>
  <si>
    <t>(Ø 8 cm)</t>
  </si>
  <si>
    <t xml:space="preserve">Balls 10.0 </t>
  </si>
  <si>
    <t>(Ø 10 cm)</t>
  </si>
  <si>
    <t xml:space="preserve">Balls 12.0 </t>
  </si>
  <si>
    <t>(Ø 12 cm)</t>
  </si>
  <si>
    <t>Balls 30.0</t>
  </si>
  <si>
    <t>(Ø 30 cm)</t>
  </si>
  <si>
    <t>Hemisphere XS</t>
  </si>
  <si>
    <t>Ø8 cm</t>
  </si>
  <si>
    <t>Hemisphere S</t>
  </si>
  <si>
    <t>Ø10 cm</t>
  </si>
  <si>
    <t>Hemisphere M - 1/3</t>
  </si>
  <si>
    <t>Ø12 cm</t>
  </si>
  <si>
    <t>Hemisphere M - 1/2</t>
  </si>
  <si>
    <t>Ø11 cm</t>
  </si>
  <si>
    <t>Hemisphere M - 2/3</t>
  </si>
  <si>
    <t xml:space="preserve">Hemisphere L </t>
  </si>
  <si>
    <t>Ø15 cm</t>
  </si>
  <si>
    <t xml:space="preserve">Hemisphere XL </t>
  </si>
  <si>
    <t>Ø20 cm</t>
  </si>
  <si>
    <t xml:space="preserve">Slat Flat XS </t>
  </si>
  <si>
    <t>50 x 3 x 1,5 cm</t>
  </si>
  <si>
    <t xml:space="preserve">Slat Flat S </t>
  </si>
  <si>
    <t>50 x 3 x 2 cm</t>
  </si>
  <si>
    <t xml:space="preserve">Slat Flat M </t>
  </si>
  <si>
    <t>50 x 3 x 2,5 cm</t>
  </si>
  <si>
    <t xml:space="preserve">Slat Flat L </t>
  </si>
  <si>
    <t>50 x 3 x 3 cm</t>
  </si>
  <si>
    <t xml:space="preserve">Slat Flat XL </t>
  </si>
  <si>
    <t>50 x 5 x 5 cm</t>
  </si>
  <si>
    <t xml:space="preserve">Slat Round S </t>
  </si>
  <si>
    <t>50 x 2 x 1,8 cm</t>
  </si>
  <si>
    <t xml:space="preserve">Slat Round M </t>
  </si>
  <si>
    <t>50 x 2,8 x 2,5 cm</t>
  </si>
  <si>
    <t>Slat Round L</t>
  </si>
  <si>
    <t>50 x 3 x 2,8 cm</t>
  </si>
  <si>
    <t>Slat Round XL</t>
  </si>
  <si>
    <t>50 x 4 x 4,8 cm</t>
  </si>
  <si>
    <t>Slat Pipe 8.0</t>
  </si>
  <si>
    <t>50 x 8 x 7 cm</t>
  </si>
  <si>
    <t>Slat Pipe 10.0</t>
  </si>
  <si>
    <t>Homewall</t>
  </si>
  <si>
    <r>
      <t xml:space="preserve">Homewall </t>
    </r>
    <r>
      <rPr>
        <b/>
        <sz val="11"/>
        <color rgb="FFFF3300"/>
        <rFont val="Arial"/>
        <family val="2"/>
      </rPr>
      <t>New</t>
    </r>
  </si>
  <si>
    <r>
      <t xml:space="preserve">Pack Homewall Beginner Blue </t>
    </r>
    <r>
      <rPr>
        <b/>
        <sz val="11"/>
        <color rgb="FFFF3300"/>
        <rFont val="Arial"/>
        <family val="2"/>
      </rPr>
      <t>New</t>
    </r>
  </si>
  <si>
    <t>55 holds PE : FirstLine Foot Hand, Foot 2, Mini Jugs 2, Jugs 1, TribeLine Jugs M2</t>
  </si>
  <si>
    <r>
      <t xml:space="preserve">Pack Homewall Beginner Multicolor </t>
    </r>
    <r>
      <rPr>
        <b/>
        <sz val="11"/>
        <color rgb="FFFF3300"/>
        <rFont val="Arial"/>
        <family val="2"/>
      </rPr>
      <t>New</t>
    </r>
  </si>
  <si>
    <r>
      <t>Pack Homewall Intermediate Blue</t>
    </r>
    <r>
      <rPr>
        <b/>
        <sz val="11"/>
        <color rgb="FFFF3300"/>
        <rFont val="Arial"/>
        <family val="2"/>
      </rPr>
      <t xml:space="preserve"> New</t>
    </r>
  </si>
  <si>
    <t>55 holds PE: ProLine Edges 1, Pinches 1, TribeLine Jugs S1, Jugs M1, Twins M 1</t>
  </si>
  <si>
    <r>
      <t>Pack Homewall Intermediate Multicolor</t>
    </r>
    <r>
      <rPr>
        <b/>
        <sz val="11"/>
        <color rgb="FFFF3300"/>
        <rFont val="Arial"/>
        <family val="2"/>
      </rPr>
      <t xml:space="preserve"> New</t>
    </r>
  </si>
  <si>
    <t>55 holds PE : ProLine Edges 1, Pinches 1, TribeLine Jugs S1, Jugs M1, Twins M 1</t>
  </si>
  <si>
    <r>
      <t>Pack Homewall Volumes Grey</t>
    </r>
    <r>
      <rPr>
        <b/>
        <sz val="11"/>
        <color rgb="FFFF3300"/>
        <rFont val="Arial"/>
        <family val="2"/>
      </rPr>
      <t xml:space="preserve"> New</t>
    </r>
  </si>
  <si>
    <t>6 Volumes : Woodline 2xS1, 2xS2, M6, M9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</si>
</sst>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##\-000&quot; &quot;00&quot; &quot;00"/>
    <numFmt numFmtId="166" formatCode="&quot;£&quot;#,##0.00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0" tint="1"/>
      <name val="Arial"/>
      <family val="2"/>
    </font>
    <font>
      <b/>
      <sz val="28"/>
      <color theme="1"/>
      <name val="Arial"/>
      <family val="2"/>
    </font>
    <font>
      <sz val="28"/>
      <color theme="1"/>
      <name val="Arial"/>
      <family val="2"/>
    </font>
    <font>
      <b/>
      <sz val="16"/>
      <color rgb="FFFF0000"/>
      <name val="Arial"/>
      <family val="2"/>
    </font>
    <font>
      <b/>
      <sz val="16"/>
      <color theme="0"/>
      <name val="Arial"/>
      <family val="2"/>
    </font>
    <font>
      <b/>
      <i/>
      <sz val="26"/>
      <color theme="1"/>
      <name val="Arial"/>
      <family val="2"/>
    </font>
    <font>
      <b/>
      <sz val="24"/>
      <name val="Arial"/>
      <family val="2"/>
    </font>
    <font>
      <b/>
      <u/>
      <sz val="11"/>
      <color rgb="FFFF0000"/>
      <name val="Arial"/>
      <family val="2"/>
    </font>
    <font>
      <b/>
      <sz val="24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8"/>
      <color theme="1"/>
      <name val="Arial"/>
      <family val="2"/>
    </font>
    <font>
      <b/>
      <sz val="20"/>
      <name val="Arial"/>
      <family val="2"/>
    </font>
    <font>
      <b/>
      <sz val="2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26"/>
      <color theme="10"/>
      <name val="Arial"/>
      <family val="2"/>
    </font>
    <font>
      <b/>
      <sz val="28"/>
      <color theme="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330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i/>
      <sz val="14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CC00"/>
        <bgColor indexed="64"/>
      </patternFill>
    </fill>
    <fill>
      <patternFill patternType="lightDown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84BD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61993B"/>
        <bgColor indexed="64"/>
      </patternFill>
    </fill>
    <fill>
      <patternFill patternType="solid">
        <fgColor rgb="FFFACA30"/>
        <bgColor indexed="64"/>
      </patternFill>
    </fill>
    <fill>
      <patternFill patternType="solid">
        <fgColor rgb="FFA72920"/>
        <bgColor indexed="64"/>
      </patternFill>
    </fill>
    <fill>
      <patternFill patternType="solid">
        <fgColor rgb="FF007CB0"/>
        <bgColor indexed="64"/>
      </patternFill>
    </fill>
    <fill>
      <patternFill patternType="solid">
        <fgColor rgb="FF990066"/>
        <bgColor indexed="64"/>
      </patternFill>
    </fill>
    <fill>
      <patternFill patternType="solid">
        <fgColor rgb="FF8C969D"/>
        <bgColor indexed="64"/>
      </patternFill>
    </fill>
    <fill>
      <patternFill patternType="solid">
        <fgColor rgb="FFE26E0E"/>
        <bgColor indexed="64"/>
      </patternFill>
    </fill>
    <fill>
      <patternFill patternType="solid">
        <fgColor rgb="FFC4618C"/>
        <bgColor indexed="64"/>
      </patternFill>
    </fill>
    <fill>
      <patternFill patternType="solid">
        <fgColor rgb="FF49357C"/>
        <bgColor indexed="64"/>
      </patternFill>
    </fill>
    <fill>
      <patternFill patternType="solid">
        <fgColor rgb="FF7EBAB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2" fillId="0" borderId="0" applyNumberFormat="0" applyFill="0" applyBorder="0" applyAlignment="0" applyProtection="0"/>
  </cellStyleXfs>
  <cellXfs count="324">
    <xf numFmtId="0" fontId="0" fillId="0" borderId="0" xfId="0"/>
    <xf numFmtId="0" fontId="2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11" borderId="11" xfId="0" applyFont="1" applyFill="1" applyBorder="1"/>
    <xf numFmtId="0" fontId="5" fillId="11" borderId="11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 applyProtection="1">
      <alignment horizontal="center" vertical="center"/>
      <protection locked="0"/>
    </xf>
    <xf numFmtId="0" fontId="5" fillId="11" borderId="12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11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9" fillId="11" borderId="11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0" fontId="1" fillId="0" borderId="1" xfId="0" applyFont="1" applyBorder="1"/>
    <xf numFmtId="2" fontId="1" fillId="0" borderId="0" xfId="0" applyNumberFormat="1" applyFont="1"/>
    <xf numFmtId="0" fontId="1" fillId="0" borderId="8" xfId="0" applyFont="1" applyBorder="1" applyAlignment="1">
      <alignment horizontal="right"/>
    </xf>
    <xf numFmtId="0" fontId="1" fillId="0" borderId="8" xfId="0" applyFont="1" applyBorder="1"/>
    <xf numFmtId="0" fontId="13" fillId="11" borderId="1" xfId="0" applyFont="1" applyFill="1" applyBorder="1" applyAlignment="1">
      <alignment horizontal="right"/>
    </xf>
    <xf numFmtId="0" fontId="6" fillId="11" borderId="16" xfId="0" applyFont="1" applyFill="1" applyBorder="1"/>
    <xf numFmtId="1" fontId="8" fillId="0" borderId="0" xfId="0" applyNumberFormat="1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2" fillId="10" borderId="1" xfId="0" applyFont="1" applyFill="1" applyBorder="1"/>
    <xf numFmtId="0" fontId="2" fillId="10" borderId="9" xfId="0" applyFont="1" applyFill="1" applyBorder="1"/>
    <xf numFmtId="0" fontId="12" fillId="11" borderId="20" xfId="0" applyFont="1" applyFill="1" applyBorder="1" applyAlignment="1">
      <alignment horizontal="right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/>
    <xf numFmtId="0" fontId="1" fillId="13" borderId="3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 applyProtection="1">
      <alignment horizontal="center" vertical="center"/>
      <protection locked="0"/>
    </xf>
    <xf numFmtId="0" fontId="1" fillId="14" borderId="3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 applyProtection="1">
      <alignment horizontal="center" vertical="center"/>
      <protection locked="0"/>
    </xf>
    <xf numFmtId="0" fontId="1" fillId="12" borderId="3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 applyProtection="1">
      <alignment horizontal="center" vertical="center"/>
      <protection locked="0"/>
    </xf>
    <xf numFmtId="0" fontId="2" fillId="15" borderId="1" xfId="0" applyFont="1" applyFill="1" applyBorder="1" applyAlignment="1">
      <alignment horizontal="center"/>
    </xf>
    <xf numFmtId="0" fontId="2" fillId="15" borderId="9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2" fillId="8" borderId="2" xfId="0" applyFont="1" applyFill="1" applyBorder="1" applyAlignment="1" applyProtection="1">
      <alignment horizontal="center" vertical="center"/>
      <protection locked="0"/>
    </xf>
    <xf numFmtId="0" fontId="2" fillId="9" borderId="2" xfId="0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Border="1"/>
    <xf numFmtId="0" fontId="2" fillId="13" borderId="2" xfId="0" applyFont="1" applyFill="1" applyBorder="1" applyAlignment="1" applyProtection="1">
      <alignment horizontal="center" vertical="center"/>
      <protection locked="0"/>
    </xf>
    <xf numFmtId="0" fontId="2" fillId="14" borderId="4" xfId="0" applyFont="1" applyFill="1" applyBorder="1" applyAlignment="1" applyProtection="1">
      <alignment horizontal="center" vertical="center"/>
      <protection locked="0"/>
    </xf>
    <xf numFmtId="0" fontId="2" fillId="16" borderId="2" xfId="0" applyFont="1" applyFill="1" applyBorder="1" applyAlignment="1" applyProtection="1">
      <alignment horizontal="center" vertical="center"/>
      <protection locked="0"/>
    </xf>
    <xf numFmtId="0" fontId="6" fillId="11" borderId="12" xfId="0" applyFont="1" applyFill="1" applyBorder="1"/>
    <xf numFmtId="0" fontId="6" fillId="11" borderId="15" xfId="0" applyFont="1" applyFill="1" applyBorder="1"/>
    <xf numFmtId="0" fontId="2" fillId="0" borderId="9" xfId="0" applyFont="1" applyBorder="1" applyAlignment="1">
      <alignment horizontal="center"/>
    </xf>
    <xf numFmtId="0" fontId="6" fillId="11" borderId="10" xfId="0" applyFont="1" applyFill="1" applyBorder="1"/>
    <xf numFmtId="0" fontId="2" fillId="0" borderId="23" xfId="0" applyFont="1" applyBorder="1" applyAlignment="1">
      <alignment horizontal="center"/>
    </xf>
    <xf numFmtId="0" fontId="6" fillId="11" borderId="29" xfId="0" applyFont="1" applyFill="1" applyBorder="1"/>
    <xf numFmtId="0" fontId="1" fillId="7" borderId="1" xfId="0" applyFont="1" applyFill="1" applyBorder="1"/>
    <xf numFmtId="0" fontId="1" fillId="7" borderId="9" xfId="0" applyFont="1" applyFill="1" applyBorder="1"/>
    <xf numFmtId="0" fontId="2" fillId="0" borderId="1" xfId="0" applyFont="1" applyBorder="1"/>
    <xf numFmtId="0" fontId="6" fillId="0" borderId="0" xfId="0" applyFont="1" applyAlignment="1">
      <alignment horizontal="center"/>
    </xf>
    <xf numFmtId="0" fontId="5" fillId="11" borderId="16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" fillId="16" borderId="1" xfId="0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/>
    <xf numFmtId="0" fontId="12" fillId="0" borderId="1" xfId="0" applyFont="1" applyBorder="1" applyAlignment="1">
      <alignment horizontal="right" vertical="center"/>
    </xf>
    <xf numFmtId="0" fontId="6" fillId="11" borderId="31" xfId="0" applyFont="1" applyFill="1" applyBorder="1"/>
    <xf numFmtId="0" fontId="2" fillId="0" borderId="32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" fontId="8" fillId="11" borderId="9" xfId="0" applyNumberFormat="1" applyFont="1" applyFill="1" applyBorder="1" applyAlignment="1">
      <alignment horizontal="center" vertical="center"/>
    </xf>
    <xf numFmtId="0" fontId="6" fillId="11" borderId="32" xfId="0" applyFont="1" applyFill="1" applyBorder="1"/>
    <xf numFmtId="0" fontId="9" fillId="11" borderId="33" xfId="0" applyFont="1" applyFill="1" applyBorder="1" applyAlignment="1">
      <alignment horizontal="center"/>
    </xf>
    <xf numFmtId="0" fontId="5" fillId="11" borderId="33" xfId="0" applyFont="1" applyFill="1" applyBorder="1" applyAlignment="1">
      <alignment horizontal="center"/>
    </xf>
    <xf numFmtId="2" fontId="1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center" vertical="center"/>
    </xf>
    <xf numFmtId="0" fontId="6" fillId="11" borderId="0" xfId="0" applyFont="1" applyFill="1"/>
    <xf numFmtId="2" fontId="6" fillId="0" borderId="0" xfId="0" applyNumberFormat="1" applyFont="1" applyAlignment="1">
      <alignment horizontal="right"/>
    </xf>
    <xf numFmtId="1" fontId="1" fillId="0" borderId="0" xfId="0" applyNumberFormat="1" applyFont="1"/>
    <xf numFmtId="1" fontId="8" fillId="11" borderId="34" xfId="0" applyNumberFormat="1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/>
    </xf>
    <xf numFmtId="1" fontId="16" fillId="11" borderId="9" xfId="0" applyNumberFormat="1" applyFont="1" applyFill="1" applyBorder="1" applyAlignment="1">
      <alignment horizontal="center" vertical="center"/>
    </xf>
    <xf numFmtId="1" fontId="8" fillId="11" borderId="10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right"/>
    </xf>
    <xf numFmtId="1" fontId="6" fillId="11" borderId="11" xfId="0" applyNumberFormat="1" applyFont="1" applyFill="1" applyBorder="1"/>
    <xf numFmtId="0" fontId="6" fillId="11" borderId="24" xfId="0" applyFont="1" applyFill="1" applyBorder="1" applyAlignment="1">
      <alignment horizontal="right"/>
    </xf>
    <xf numFmtId="0" fontId="6" fillId="11" borderId="30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 vertical="center"/>
    </xf>
    <xf numFmtId="1" fontId="8" fillId="11" borderId="27" xfId="0" applyNumberFormat="1" applyFont="1" applyFill="1" applyBorder="1"/>
    <xf numFmtId="2" fontId="1" fillId="0" borderId="3" xfId="0" applyNumberFormat="1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6" fillId="11" borderId="17" xfId="0" applyFont="1" applyFill="1" applyBorder="1"/>
    <xf numFmtId="0" fontId="6" fillId="0" borderId="17" xfId="0" applyFont="1" applyBorder="1"/>
    <xf numFmtId="0" fontId="6" fillId="11" borderId="10" xfId="0" applyFont="1" applyFill="1" applyBorder="1" applyAlignment="1">
      <alignment horizontal="center"/>
    </xf>
    <xf numFmtId="0" fontId="6" fillId="11" borderId="29" xfId="0" applyFont="1" applyFill="1" applyBorder="1" applyAlignment="1">
      <alignment horizontal="center"/>
    </xf>
    <xf numFmtId="0" fontId="6" fillId="11" borderId="35" xfId="0" applyFont="1" applyFill="1" applyBorder="1"/>
    <xf numFmtId="0" fontId="6" fillId="11" borderId="36" xfId="0" applyFont="1" applyFill="1" applyBorder="1"/>
    <xf numFmtId="0" fontId="6" fillId="11" borderId="37" xfId="0" applyFont="1" applyFill="1" applyBorder="1"/>
    <xf numFmtId="0" fontId="5" fillId="11" borderId="38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 wrapText="1"/>
    </xf>
    <xf numFmtId="0" fontId="6" fillId="11" borderId="13" xfId="0" applyFont="1" applyFill="1" applyBorder="1"/>
    <xf numFmtId="0" fontId="14" fillId="0" borderId="0" xfId="0" applyFont="1" applyAlignment="1">
      <alignment wrapText="1"/>
    </xf>
    <xf numFmtId="0" fontId="19" fillId="0" borderId="2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2" fillId="6" borderId="1" xfId="1" applyNumberFormat="1" applyFont="1" applyFill="1" applyBorder="1" applyAlignment="1">
      <alignment horizontal="center" vertical="center"/>
    </xf>
    <xf numFmtId="2" fontId="16" fillId="0" borderId="9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11" borderId="17" xfId="0" applyFont="1" applyFill="1" applyBorder="1" applyAlignment="1">
      <alignment horizontal="center"/>
    </xf>
    <xf numFmtId="0" fontId="5" fillId="11" borderId="0" xfId="0" applyFont="1" applyFill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5" fillId="11" borderId="22" xfId="0" applyFont="1" applyFill="1" applyBorder="1" applyAlignment="1">
      <alignment horizontal="center"/>
    </xf>
    <xf numFmtId="0" fontId="5" fillId="11" borderId="28" xfId="0" applyFont="1" applyFill="1" applyBorder="1" applyAlignment="1">
      <alignment horizontal="center"/>
    </xf>
    <xf numFmtId="0" fontId="5" fillId="11" borderId="40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164" fontId="2" fillId="0" borderId="1" xfId="0" applyNumberFormat="1" applyFont="1" applyBorder="1"/>
    <xf numFmtId="0" fontId="5" fillId="11" borderId="12" xfId="0" applyFont="1" applyFill="1" applyBorder="1" applyAlignment="1" applyProtection="1">
      <alignment horizontal="center" vertical="center"/>
      <protection locked="0"/>
    </xf>
    <xf numFmtId="0" fontId="5" fillId="11" borderId="41" xfId="0" applyFont="1" applyFill="1" applyBorder="1" applyAlignment="1" applyProtection="1">
      <alignment horizontal="center" vertical="center"/>
      <protection locked="0"/>
    </xf>
    <xf numFmtId="0" fontId="5" fillId="11" borderId="42" xfId="0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1" fillId="20" borderId="3" xfId="0" applyFont="1" applyFill="1" applyBorder="1" applyAlignment="1">
      <alignment horizontal="center" vertical="center" wrapText="1"/>
    </xf>
    <xf numFmtId="0" fontId="2" fillId="20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 vertical="center" wrapText="1"/>
    </xf>
    <xf numFmtId="0" fontId="26" fillId="11" borderId="11" xfId="0" applyFont="1" applyFill="1" applyBorder="1" applyAlignment="1">
      <alignment horizontal="center"/>
    </xf>
    <xf numFmtId="0" fontId="5" fillId="11" borderId="42" xfId="0" applyFont="1" applyFill="1" applyBorder="1" applyAlignment="1" applyProtection="1">
      <alignment horizontal="center" vertical="center"/>
      <protection locked="0"/>
    </xf>
    <xf numFmtId="0" fontId="27" fillId="17" borderId="1" xfId="0" applyFont="1" applyFill="1" applyBorder="1" applyAlignment="1" applyProtection="1">
      <alignment horizontal="center" vertical="center"/>
      <protection locked="0"/>
    </xf>
    <xf numFmtId="0" fontId="27" fillId="4" borderId="1" xfId="0" applyFont="1" applyFill="1" applyBorder="1" applyAlignment="1" applyProtection="1">
      <alignment horizontal="center" vertical="center"/>
      <protection locked="0"/>
    </xf>
    <xf numFmtId="0" fontId="27" fillId="3" borderId="1" xfId="0" applyFont="1" applyFill="1" applyBorder="1" applyAlignment="1" applyProtection="1">
      <alignment horizontal="center" vertical="center"/>
      <protection locked="0"/>
    </xf>
    <xf numFmtId="0" fontId="27" fillId="13" borderId="1" xfId="0" applyFont="1" applyFill="1" applyBorder="1" applyAlignment="1" applyProtection="1">
      <alignment horizontal="center" vertical="center"/>
      <protection locked="0"/>
    </xf>
    <xf numFmtId="0" fontId="27" fillId="1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/>
    </xf>
    <xf numFmtId="0" fontId="1" fillId="21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16" borderId="1" xfId="0" applyFont="1" applyFill="1" applyBorder="1" applyAlignment="1" applyProtection="1">
      <alignment horizontal="center" vertical="center"/>
      <protection locked="0"/>
    </xf>
    <xf numFmtId="0" fontId="6" fillId="11" borderId="43" xfId="0" applyFont="1" applyFill="1" applyBorder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27" fillId="5" borderId="1" xfId="0" applyFont="1" applyFill="1" applyBorder="1" applyAlignment="1" applyProtection="1">
      <alignment horizontal="center" vertical="center"/>
      <protection locked="0"/>
    </xf>
    <xf numFmtId="0" fontId="8" fillId="21" borderId="1" xfId="0" applyFont="1" applyFill="1" applyBorder="1" applyAlignment="1">
      <alignment horizontal="center"/>
    </xf>
    <xf numFmtId="0" fontId="0" fillId="0" borderId="1" xfId="1" applyFont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1" fillId="10" borderId="1" xfId="0" applyFont="1" applyFill="1" applyBorder="1"/>
    <xf numFmtId="1" fontId="1" fillId="0" borderId="1" xfId="0" applyNumberFormat="1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" fontId="8" fillId="0" borderId="18" xfId="0" applyNumberFormat="1" applyFont="1" applyBorder="1" applyAlignment="1">
      <alignment horizontal="center" vertical="center"/>
    </xf>
    <xf numFmtId="164" fontId="8" fillId="11" borderId="27" xfId="0" applyNumberFormat="1" applyFont="1" applyFill="1" applyBorder="1"/>
    <xf numFmtId="0" fontId="29" fillId="0" borderId="0" xfId="0" applyFont="1" applyAlignment="1">
      <alignment horizontal="center"/>
    </xf>
    <xf numFmtId="0" fontId="29" fillId="0" borderId="0" xfId="0" applyFont="1"/>
    <xf numFmtId="1" fontId="8" fillId="0" borderId="1" xfId="0" applyNumberFormat="1" applyFont="1" applyBorder="1" applyAlignment="1">
      <alignment horizontal="center"/>
    </xf>
    <xf numFmtId="0" fontId="27" fillId="6" borderId="1" xfId="0" applyFont="1" applyFill="1" applyBorder="1" applyAlignment="1" applyProtection="1">
      <alignment horizontal="center" vertical="center"/>
      <protection locked="0"/>
    </xf>
    <xf numFmtId="0" fontId="27" fillId="7" borderId="1" xfId="0" applyFont="1" applyFill="1" applyBorder="1" applyAlignment="1" applyProtection="1">
      <alignment horizontal="center" vertical="center"/>
      <protection locked="0"/>
    </xf>
    <xf numFmtId="0" fontId="9" fillId="11" borderId="14" xfId="0" applyFont="1" applyFill="1" applyBorder="1" applyAlignment="1">
      <alignment horizontal="center"/>
    </xf>
    <xf numFmtId="0" fontId="9" fillId="11" borderId="22" xfId="0" applyFont="1" applyFill="1" applyBorder="1" applyAlignment="1">
      <alignment horizontal="center"/>
    </xf>
    <xf numFmtId="0" fontId="6" fillId="11" borderId="45" xfId="0" applyFont="1" applyFill="1" applyBorder="1"/>
    <xf numFmtId="0" fontId="8" fillId="0" borderId="1" xfId="0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12" fillId="0" borderId="8" xfId="0" applyFont="1" applyBorder="1" applyAlignment="1">
      <alignment horizontal="right" vertical="center"/>
    </xf>
    <xf numFmtId="0" fontId="7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5" fillId="11" borderId="44" xfId="0" applyFont="1" applyFill="1" applyBorder="1" applyAlignment="1">
      <alignment horizontal="center"/>
    </xf>
    <xf numFmtId="0" fontId="5" fillId="11" borderId="18" xfId="0" applyFont="1" applyFill="1" applyBorder="1" applyAlignment="1">
      <alignment horizontal="center"/>
    </xf>
    <xf numFmtId="0" fontId="5" fillId="11" borderId="0" xfId="0" applyFont="1" applyFill="1" applyAlignment="1" applyProtection="1">
      <alignment horizontal="center" vertical="center"/>
      <protection locked="0"/>
    </xf>
    <xf numFmtId="0" fontId="6" fillId="11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11" borderId="17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1" fillId="0" borderId="0" xfId="0" applyFont="1" applyAlignment="1">
      <alignment vertical="center"/>
    </xf>
    <xf numFmtId="2" fontId="12" fillId="0" borderId="1" xfId="0" applyNumberFormat="1" applyFont="1" applyBorder="1"/>
    <xf numFmtId="2" fontId="7" fillId="4" borderId="1" xfId="0" applyNumberFormat="1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/>
    </xf>
    <xf numFmtId="0" fontId="2" fillId="22" borderId="1" xfId="0" applyFont="1" applyFill="1" applyBorder="1" applyAlignment="1">
      <alignment horizontal="center"/>
    </xf>
    <xf numFmtId="2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64" fontId="2" fillId="0" borderId="1" xfId="1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2" fillId="3" borderId="1" xfId="0" quotePrefix="1" applyFont="1" applyFill="1" applyBorder="1" applyAlignment="1" applyProtection="1">
      <alignment horizontal="center" vertical="center"/>
      <protection locked="0"/>
    </xf>
    <xf numFmtId="0" fontId="2" fillId="5" borderId="1" xfId="0" quotePrefix="1" applyFont="1" applyFill="1" applyBorder="1" applyAlignment="1" applyProtection="1">
      <alignment horizontal="center" vertical="center"/>
      <protection locked="0"/>
    </xf>
    <xf numFmtId="0" fontId="2" fillId="17" borderId="1" xfId="0" quotePrefix="1" applyFont="1" applyFill="1" applyBorder="1" applyAlignment="1" applyProtection="1">
      <alignment horizontal="center" vertical="center"/>
      <protection locked="0"/>
    </xf>
    <xf numFmtId="0" fontId="2" fillId="14" borderId="3" xfId="0" quotePrefix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>
      <alignment horizontal="right"/>
    </xf>
    <xf numFmtId="3" fontId="6" fillId="11" borderId="30" xfId="0" applyNumberFormat="1" applyFont="1" applyFill="1" applyBorder="1" applyAlignment="1">
      <alignment horizontal="center"/>
    </xf>
    <xf numFmtId="0" fontId="5" fillId="23" borderId="11" xfId="0" applyFont="1" applyFill="1" applyBorder="1" applyAlignment="1">
      <alignment horizontal="center"/>
    </xf>
    <xf numFmtId="0" fontId="5" fillId="23" borderId="30" xfId="0" applyFont="1" applyFill="1" applyBorder="1" applyAlignment="1">
      <alignment horizontal="center"/>
    </xf>
    <xf numFmtId="0" fontId="5" fillId="23" borderId="28" xfId="0" applyFont="1" applyFill="1" applyBorder="1" applyAlignment="1">
      <alignment horizontal="center"/>
    </xf>
    <xf numFmtId="0" fontId="5" fillId="23" borderId="12" xfId="0" applyFont="1" applyFill="1" applyBorder="1" applyAlignment="1">
      <alignment horizontal="center"/>
    </xf>
    <xf numFmtId="164" fontId="0" fillId="0" borderId="1" xfId="0" applyNumberFormat="1" applyBorder="1"/>
    <xf numFmtId="0" fontId="9" fillId="11" borderId="12" xfId="0" applyFont="1" applyFill="1" applyBorder="1" applyAlignment="1">
      <alignment horizontal="center"/>
    </xf>
    <xf numFmtId="0" fontId="5" fillId="23" borderId="11" xfId="0" applyFont="1" applyFill="1" applyBorder="1" applyAlignment="1">
      <alignment horizontal="center" vertical="center"/>
    </xf>
    <xf numFmtId="0" fontId="5" fillId="23" borderId="14" xfId="0" applyFont="1" applyFill="1" applyBorder="1" applyAlignment="1">
      <alignment horizontal="center"/>
    </xf>
    <xf numFmtId="0" fontId="32" fillId="11" borderId="16" xfId="0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1" fillId="24" borderId="8" xfId="0" applyFont="1" applyFill="1" applyBorder="1" applyAlignment="1">
      <alignment vertical="center" wrapText="1"/>
    </xf>
    <xf numFmtId="0" fontId="1" fillId="25" borderId="8" xfId="0" applyFont="1" applyFill="1" applyBorder="1" applyAlignment="1">
      <alignment vertical="center" wrapText="1"/>
    </xf>
    <xf numFmtId="0" fontId="1" fillId="26" borderId="8" xfId="0" applyFont="1" applyFill="1" applyBorder="1" applyAlignment="1">
      <alignment vertical="center" wrapText="1"/>
    </xf>
    <xf numFmtId="0" fontId="1" fillId="27" borderId="8" xfId="0" applyFont="1" applyFill="1" applyBorder="1" applyAlignment="1">
      <alignment vertical="center" wrapText="1"/>
    </xf>
    <xf numFmtId="0" fontId="1" fillId="28" borderId="8" xfId="0" applyFont="1" applyFill="1" applyBorder="1" applyAlignment="1">
      <alignment vertical="center" wrapText="1"/>
    </xf>
    <xf numFmtId="0" fontId="1" fillId="29" borderId="8" xfId="0" applyFont="1" applyFill="1" applyBorder="1" applyAlignment="1">
      <alignment vertical="center" wrapText="1"/>
    </xf>
    <xf numFmtId="0" fontId="6" fillId="11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 wrapText="1"/>
    </xf>
    <xf numFmtId="0" fontId="1" fillId="30" borderId="8" xfId="0" applyFont="1" applyFill="1" applyBorder="1" applyAlignment="1">
      <alignment vertical="center" wrapText="1"/>
    </xf>
    <xf numFmtId="0" fontId="1" fillId="31" borderId="8" xfId="0" applyFont="1" applyFill="1" applyBorder="1" applyAlignment="1">
      <alignment vertical="center" wrapText="1"/>
    </xf>
    <xf numFmtId="0" fontId="1" fillId="32" borderId="8" xfId="0" applyFont="1" applyFill="1" applyBorder="1" applyAlignment="1">
      <alignment vertical="center" wrapText="1"/>
    </xf>
    <xf numFmtId="0" fontId="1" fillId="33" borderId="8" xfId="0" applyFont="1" applyFill="1" applyBorder="1" applyAlignment="1">
      <alignment vertical="center" wrapText="1"/>
    </xf>
    <xf numFmtId="14" fontId="34" fillId="0" borderId="0" xfId="0" applyNumberFormat="1" applyFont="1" applyAlignment="1">
      <alignment horizontal="center" vertical="center" wrapText="1"/>
    </xf>
    <xf numFmtId="1" fontId="8" fillId="0" borderId="47" xfId="0" applyNumberFormat="1" applyFont="1" applyBorder="1" applyAlignment="1">
      <alignment horizontal="center" vertical="center"/>
    </xf>
    <xf numFmtId="166" fontId="12" fillId="11" borderId="21" xfId="0" applyNumberFormat="1" applyFont="1" applyFill="1" applyBorder="1"/>
    <xf numFmtId="166" fontId="6" fillId="11" borderId="0" xfId="0" applyNumberFormat="1" applyFont="1" applyFill="1"/>
    <xf numFmtId="166" fontId="6" fillId="11" borderId="11" xfId="0" applyNumberFormat="1" applyFont="1" applyFill="1" applyBorder="1"/>
    <xf numFmtId="166" fontId="6" fillId="11" borderId="30" xfId="0" applyNumberFormat="1" applyFont="1" applyFill="1" applyBorder="1"/>
    <xf numFmtId="166" fontId="13" fillId="11" borderId="21" xfId="0" applyNumberFormat="1" applyFont="1" applyFill="1" applyBorder="1"/>
    <xf numFmtId="1" fontId="13" fillId="11" borderId="11" xfId="0" applyNumberFormat="1" applyFont="1" applyFill="1" applyBorder="1"/>
    <xf numFmtId="0" fontId="2" fillId="17" borderId="1" xfId="0" applyFont="1" applyFill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" fontId="13" fillId="11" borderId="1" xfId="0" applyNumberFormat="1" applyFont="1" applyFill="1" applyBorder="1"/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2" fillId="20" borderId="1" xfId="0" applyFont="1" applyFill="1" applyBorder="1" applyAlignment="1" applyProtection="1">
      <alignment horizontal="center"/>
      <protection locked="0"/>
    </xf>
    <xf numFmtId="0" fontId="2" fillId="15" borderId="1" xfId="0" applyFont="1" applyFill="1" applyBorder="1" applyAlignment="1" applyProtection="1">
      <alignment horizontal="center"/>
      <protection locked="0"/>
    </xf>
    <xf numFmtId="4" fontId="13" fillId="11" borderId="8" xfId="0" applyNumberFormat="1" applyFont="1" applyFill="1" applyBorder="1"/>
    <xf numFmtId="2" fontId="35" fillId="0" borderId="1" xfId="0" applyNumberFormat="1" applyFont="1" applyBorder="1"/>
    <xf numFmtId="0" fontId="1" fillId="24" borderId="1" xfId="0" applyFont="1" applyFill="1" applyBorder="1" applyAlignment="1" applyProtection="1">
      <alignment horizontal="center" vertical="center" wrapText="1"/>
      <protection locked="0"/>
    </xf>
    <xf numFmtId="0" fontId="1" fillId="25" borderId="1" xfId="0" applyFont="1" applyFill="1" applyBorder="1" applyAlignment="1" applyProtection="1">
      <alignment horizontal="center" vertical="center" wrapText="1"/>
      <protection locked="0"/>
    </xf>
    <xf numFmtId="0" fontId="1" fillId="26" borderId="1" xfId="0" applyFont="1" applyFill="1" applyBorder="1" applyAlignment="1" applyProtection="1">
      <alignment horizontal="center" vertical="center" wrapText="1"/>
      <protection locked="0"/>
    </xf>
    <xf numFmtId="0" fontId="1" fillId="27" borderId="1" xfId="0" applyFont="1" applyFill="1" applyBorder="1" applyAlignment="1" applyProtection="1">
      <alignment horizontal="center" vertical="center" wrapText="1"/>
      <protection locked="0"/>
    </xf>
    <xf numFmtId="0" fontId="1" fillId="28" borderId="1" xfId="0" applyFont="1" applyFill="1" applyBorder="1" applyAlignment="1" applyProtection="1">
      <alignment horizontal="center" vertical="center" wrapText="1"/>
      <protection locked="0"/>
    </xf>
    <xf numFmtId="0" fontId="1" fillId="29" borderId="1" xfId="0" applyFont="1" applyFill="1" applyBorder="1" applyAlignment="1" applyProtection="1">
      <alignment horizontal="center" vertical="center" wrapText="1"/>
      <protection locked="0"/>
    </xf>
    <xf numFmtId="0" fontId="1" fillId="30" borderId="1" xfId="0" applyFont="1" applyFill="1" applyBorder="1" applyAlignment="1" applyProtection="1">
      <alignment horizontal="center" vertical="center" wrapText="1"/>
      <protection locked="0"/>
    </xf>
    <xf numFmtId="0" fontId="1" fillId="31" borderId="1" xfId="0" applyFont="1" applyFill="1" applyBorder="1" applyAlignment="1" applyProtection="1">
      <alignment horizontal="center" vertical="center" wrapText="1"/>
      <protection locked="0"/>
    </xf>
    <xf numFmtId="0" fontId="1" fillId="32" borderId="1" xfId="0" applyFont="1" applyFill="1" applyBorder="1" applyAlignment="1" applyProtection="1">
      <alignment horizontal="center" vertical="center"/>
      <protection locked="0"/>
    </xf>
    <xf numFmtId="0" fontId="1" fillId="33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9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6" borderId="4" xfId="0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2" fillId="6" borderId="26" xfId="1" applyFont="1" applyFill="1" applyBorder="1" applyAlignment="1">
      <alignment horizontal="center" vertical="center"/>
    </xf>
    <xf numFmtId="1" fontId="2" fillId="6" borderId="1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3" fillId="0" borderId="0" xfId="2" applyFont="1" applyAlignment="1" applyProtection="1">
      <alignment horizontal="center"/>
    </xf>
    <xf numFmtId="165" fontId="20" fillId="0" borderId="0" xfId="0" quotePrefix="1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0" fontId="1" fillId="0" borderId="0" xfId="0" applyFont="1"/>
    <xf numFmtId="0" fontId="6" fillId="11" borderId="17" xfId="0" applyFont="1" applyFill="1" applyBorder="1" applyAlignment="1">
      <alignment horizontal="center"/>
    </xf>
    <xf numFmtId="0" fontId="6" fillId="11" borderId="13" xfId="0" applyFont="1" applyFill="1" applyBorder="1" applyAlignment="1">
      <alignment horizontal="center"/>
    </xf>
    <xf numFmtId="2" fontId="24" fillId="19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6" fillId="11" borderId="0" xfId="0" applyFont="1" applyFill="1" applyAlignment="1">
      <alignment horizontal="left"/>
    </xf>
    <xf numFmtId="0" fontId="6" fillId="11" borderId="39" xfId="0" applyFont="1" applyFill="1" applyBorder="1" applyAlignment="1">
      <alignment horizontal="left"/>
    </xf>
    <xf numFmtId="0" fontId="6" fillId="11" borderId="17" xfId="0" applyFont="1" applyFill="1" applyBorder="1" applyAlignment="1">
      <alignment horizontal="left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2" fontId="24" fillId="19" borderId="1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3">
    <cellStyle name="Excel Built-in Normal" xfId="1" xr:uid="{00000000-0005-0000-0000-000000000000}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CC00"/>
      <color rgb="FF084BD2"/>
      <color rgb="FFFF3300"/>
      <color rgb="FFCC00CC"/>
      <color rgb="FFFF99FF"/>
      <color rgb="FF009900"/>
      <color rgb="FFFFFFFF"/>
      <color rgb="FFFF9933"/>
      <color rgb="FFE9C7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258536</xdr:colOff>
      <xdr:row>0</xdr:row>
      <xdr:rowOff>149682</xdr:rowOff>
    </xdr:from>
    <xdr:to>
      <xdr:col>0</xdr:col>
      <xdr:colOff>2190752</xdr:colOff>
      <xdr:row>0</xdr:row>
      <xdr:rowOff>1908428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6" y="149682"/>
          <a:ext cx="1932216" cy="17587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1270001</xdr:colOff>
      <xdr:row>9</xdr:row>
      <xdr:rowOff>95250</xdr:rowOff>
    </xdr:from>
    <xdr:to>
      <xdr:col>0</xdr:col>
      <xdr:colOff>2722881</xdr:colOff>
      <xdr:row>9</xdr:row>
      <xdr:rowOff>1431829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1" y="2349500"/>
          <a:ext cx="1460500" cy="13365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1024042</xdr:colOff>
      <xdr:row>9</xdr:row>
      <xdr:rowOff>109166</xdr:rowOff>
    </xdr:from>
    <xdr:to>
      <xdr:col>0</xdr:col>
      <xdr:colOff>2476922</xdr:colOff>
      <xdr:row>9</xdr:row>
      <xdr:rowOff>1464795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042" y="2313523"/>
          <a:ext cx="1452880" cy="13480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1268971</xdr:colOff>
      <xdr:row>9</xdr:row>
      <xdr:rowOff>81952</xdr:rowOff>
    </xdr:from>
    <xdr:to>
      <xdr:col>0</xdr:col>
      <xdr:colOff>1275321</xdr:colOff>
      <xdr:row>9</xdr:row>
      <xdr:rowOff>189806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971" y="2225077"/>
          <a:ext cx="1460500" cy="1336579"/>
        </a:xfrm>
        <a:prstGeom prst="rect">
          <a:avLst/>
        </a:prstGeom>
      </xdr:spPr>
    </xdr:pic>
    <xdr:clientData/>
  </xdr:twoCellAnchor>
  <xdr:twoCellAnchor editAs="oneCell">
    <xdr:from>
      <xdr:col>0</xdr:col>
      <xdr:colOff>884466</xdr:colOff>
      <xdr:row>9</xdr:row>
      <xdr:rowOff>108847</xdr:rowOff>
    </xdr:from>
    <xdr:to>
      <xdr:col>0</xdr:col>
      <xdr:colOff>2323011</xdr:colOff>
      <xdr:row>9</xdr:row>
      <xdr:rowOff>1426916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466" y="2231561"/>
          <a:ext cx="1438545" cy="13314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1268971</xdr:colOff>
      <xdr:row>9</xdr:row>
      <xdr:rowOff>81952</xdr:rowOff>
    </xdr:from>
    <xdr:to>
      <xdr:col>0</xdr:col>
      <xdr:colOff>1275321</xdr:colOff>
      <xdr:row>9</xdr:row>
      <xdr:rowOff>189806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971" y="2225077"/>
          <a:ext cx="6350" cy="107854"/>
        </a:xfrm>
        <a:prstGeom prst="rect">
          <a:avLst/>
        </a:prstGeom>
      </xdr:spPr>
    </xdr:pic>
    <xdr:clientData/>
  </xdr:twoCellAnchor>
  <xdr:twoCellAnchor editAs="oneCell">
    <xdr:from>
      <xdr:col>0</xdr:col>
      <xdr:colOff>884466</xdr:colOff>
      <xdr:row>9</xdr:row>
      <xdr:rowOff>95239</xdr:rowOff>
    </xdr:from>
    <xdr:to>
      <xdr:col>0</xdr:col>
      <xdr:colOff>2321106</xdr:colOff>
      <xdr:row>9</xdr:row>
      <xdr:rowOff>1467938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466" y="2217953"/>
          <a:ext cx="1436640" cy="1372699"/>
        </a:xfrm>
        <a:prstGeom prst="rect">
          <a:avLst/>
        </a:prstGeom>
      </xdr:spPr>
    </xdr:pic>
    <xdr:clientData/>
  </xdr:twoCellAnchor>
  <xdr:twoCellAnchor editAs="oneCell">
    <xdr:from>
      <xdr:col>0</xdr:col>
      <xdr:colOff>1268971</xdr:colOff>
      <xdr:row>9</xdr:row>
      <xdr:rowOff>81952</xdr:rowOff>
    </xdr:from>
    <xdr:to>
      <xdr:col>0</xdr:col>
      <xdr:colOff>1275321</xdr:colOff>
      <xdr:row>9</xdr:row>
      <xdr:rowOff>189806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510D534-7010-4E20-A872-0A20AA677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781" y="2236507"/>
          <a:ext cx="6350" cy="105949"/>
        </a:xfrm>
        <a:prstGeom prst="rect">
          <a:avLst/>
        </a:prstGeom>
      </xdr:spPr>
    </xdr:pic>
    <xdr:clientData/>
  </xdr:twoCellAnchor>
  <xdr:twoCellAnchor editAs="oneCell">
    <xdr:from>
      <xdr:col>0</xdr:col>
      <xdr:colOff>884466</xdr:colOff>
      <xdr:row>9</xdr:row>
      <xdr:rowOff>95239</xdr:rowOff>
    </xdr:from>
    <xdr:to>
      <xdr:col>0</xdr:col>
      <xdr:colOff>2321106</xdr:colOff>
      <xdr:row>9</xdr:row>
      <xdr:rowOff>1467938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B2D5B86-0909-4339-B109-E3C1BE183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371" y="2251699"/>
          <a:ext cx="1434735" cy="1365079"/>
        </a:xfrm>
        <a:prstGeom prst="rect">
          <a:avLst/>
        </a:prstGeom>
      </xdr:spPr>
    </xdr:pic>
    <xdr:clientData/>
  </xdr:twoCellAnchor>
  <xdr:twoCellAnchor editAs="oneCell">
    <xdr:from>
      <xdr:col>0</xdr:col>
      <xdr:colOff>1268971</xdr:colOff>
      <xdr:row>9</xdr:row>
      <xdr:rowOff>81952</xdr:rowOff>
    </xdr:from>
    <xdr:to>
      <xdr:col>0</xdr:col>
      <xdr:colOff>1275321</xdr:colOff>
      <xdr:row>9</xdr:row>
      <xdr:rowOff>189806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1D970D79-7CFC-42D7-8F94-0D23221CA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781" y="2236507"/>
          <a:ext cx="6350" cy="105949"/>
        </a:xfrm>
        <a:prstGeom prst="rect">
          <a:avLst/>
        </a:prstGeom>
      </xdr:spPr>
    </xdr:pic>
    <xdr:clientData/>
  </xdr:twoCellAnchor>
  <xdr:twoCellAnchor editAs="oneCell">
    <xdr:from>
      <xdr:col>0</xdr:col>
      <xdr:colOff>884466</xdr:colOff>
      <xdr:row>9</xdr:row>
      <xdr:rowOff>95239</xdr:rowOff>
    </xdr:from>
    <xdr:to>
      <xdr:col>0</xdr:col>
      <xdr:colOff>2321106</xdr:colOff>
      <xdr:row>9</xdr:row>
      <xdr:rowOff>1467938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3E1A25C4-E32A-4039-A13F-49D415679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371" y="2251699"/>
          <a:ext cx="1434735" cy="13650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1268971</xdr:colOff>
      <xdr:row>9</xdr:row>
      <xdr:rowOff>81952</xdr:rowOff>
    </xdr:from>
    <xdr:to>
      <xdr:col>0</xdr:col>
      <xdr:colOff>1275321</xdr:colOff>
      <xdr:row>9</xdr:row>
      <xdr:rowOff>189806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AE0AA74-30EE-4F5E-893C-F68D57810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971" y="2225077"/>
          <a:ext cx="10160" cy="107854"/>
        </a:xfrm>
        <a:prstGeom prst="rect">
          <a:avLst/>
        </a:prstGeom>
      </xdr:spPr>
    </xdr:pic>
    <xdr:clientData/>
  </xdr:twoCellAnchor>
  <xdr:twoCellAnchor editAs="oneCell">
    <xdr:from>
      <xdr:col>0</xdr:col>
      <xdr:colOff>884466</xdr:colOff>
      <xdr:row>9</xdr:row>
      <xdr:rowOff>108847</xdr:rowOff>
    </xdr:from>
    <xdr:to>
      <xdr:col>0</xdr:col>
      <xdr:colOff>2323011</xdr:colOff>
      <xdr:row>9</xdr:row>
      <xdr:rowOff>1465762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A37DBA1-7EE4-48BB-A280-C3637D3AA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466" y="2231561"/>
          <a:ext cx="1438545" cy="1360725"/>
        </a:xfrm>
        <a:prstGeom prst="rect">
          <a:avLst/>
        </a:prstGeom>
      </xdr:spPr>
    </xdr:pic>
    <xdr:clientData/>
  </xdr:twoCellAnchor>
  <xdr:twoCellAnchor editAs="oneCell">
    <xdr:from>
      <xdr:col>0</xdr:col>
      <xdr:colOff>1268971</xdr:colOff>
      <xdr:row>9</xdr:row>
      <xdr:rowOff>81952</xdr:rowOff>
    </xdr:from>
    <xdr:to>
      <xdr:col>0</xdr:col>
      <xdr:colOff>1275321</xdr:colOff>
      <xdr:row>9</xdr:row>
      <xdr:rowOff>189806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5A50121-3DF8-4D8A-BCCC-45F276B43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971" y="2225077"/>
          <a:ext cx="10160" cy="107854"/>
        </a:xfrm>
        <a:prstGeom prst="rect">
          <a:avLst/>
        </a:prstGeom>
      </xdr:spPr>
    </xdr:pic>
    <xdr:clientData/>
  </xdr:twoCellAnchor>
  <xdr:twoCellAnchor editAs="oneCell">
    <xdr:from>
      <xdr:col>0</xdr:col>
      <xdr:colOff>884466</xdr:colOff>
      <xdr:row>9</xdr:row>
      <xdr:rowOff>108847</xdr:rowOff>
    </xdr:from>
    <xdr:to>
      <xdr:col>0</xdr:col>
      <xdr:colOff>2323011</xdr:colOff>
      <xdr:row>9</xdr:row>
      <xdr:rowOff>1426916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5C17896-4D43-4B29-B5E8-C7A6BB599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466" y="2251972"/>
          <a:ext cx="1438545" cy="1321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64"/>
  <sheetViews>
    <sheetView tabSelected="1" topLeftCell="A2" zoomScale="70" zoomScaleNormal="70" workbookViewId="0">
      <selection activeCell="G7" sqref="G7"/>
    </sheetView>
  </sheetViews>
  <sheetFormatPr defaultColWidth="11.44140625" defaultRowHeight="20.100000000000001" customHeight="1" x14ac:dyDescent="0.25"/>
  <cols>
    <col min="1" max="1" width="36.6640625" style="1" customWidth="1"/>
    <col min="2" max="2" width="18.109375" style="1" customWidth="1"/>
    <col min="3" max="3" width="21.33203125" style="1" customWidth="1"/>
    <col min="4" max="4" width="32" style="1" customWidth="1"/>
    <col min="5" max="5" width="18.33203125" style="1" customWidth="1"/>
    <col min="6" max="6" width="19.33203125" style="1" customWidth="1"/>
    <col min="7" max="7" width="19.5546875" style="1" customWidth="1"/>
    <col min="8" max="9" width="19.33203125" style="1" customWidth="1"/>
    <col min="10" max="16" width="14.44140625" style="1" customWidth="1"/>
    <col min="17" max="17" width="9.6640625" style="1" hidden="1" customWidth="1"/>
    <col min="18" max="18" width="10" style="1" hidden="1" customWidth="1"/>
    <col min="19" max="19" width="9.6640625" style="1" hidden="1" customWidth="1"/>
    <col min="20" max="21" width="9.6640625" style="1" customWidth="1"/>
    <col min="22" max="22" width="7.109375" style="1" customWidth="1"/>
    <col min="23" max="28" width="7.109375" style="14" customWidth="1"/>
    <col min="29" max="35" width="8.6640625" style="14" customWidth="1"/>
    <col min="36" max="42" width="8.88671875" style="1" bestFit="1" customWidth="1"/>
    <col min="43" max="43" width="10" style="1" bestFit="1" customWidth="1"/>
    <col min="44" max="44" width="9.5546875" style="1" bestFit="1" customWidth="1"/>
    <col min="45" max="47" width="10" style="1" bestFit="1" customWidth="1"/>
    <col min="48" max="54" width="8.88671875" style="1" bestFit="1" customWidth="1"/>
    <col min="55" max="55" width="10" style="1" bestFit="1" customWidth="1"/>
    <col min="56" max="56" width="9.5546875" style="1" bestFit="1" customWidth="1"/>
    <col min="57" max="59" width="10" style="1" bestFit="1" customWidth="1"/>
    <col min="60" max="16384" width="11.44140625" style="1"/>
  </cols>
  <sheetData>
    <row r="1" spans="1:35" ht="161.25" customHeight="1" x14ac:dyDescent="0.55000000000000004">
      <c r="A1" s="146"/>
      <c r="B1" s="296"/>
      <c r="C1" s="296"/>
      <c r="D1" s="296"/>
      <c r="E1" s="296"/>
      <c r="F1" s="297"/>
      <c r="G1" s="297"/>
      <c r="H1" s="297"/>
      <c r="I1" s="259">
        <v>44958</v>
      </c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35" ht="35.25" customHeight="1" x14ac:dyDescent="0.55000000000000004">
      <c r="A2" s="146"/>
      <c r="B2" s="147"/>
      <c r="C2" s="147"/>
      <c r="D2" s="147"/>
      <c r="E2" s="153"/>
      <c r="F2" s="154"/>
      <c r="G2" s="154"/>
      <c r="H2" s="154"/>
      <c r="I2" s="15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35" ht="30.75" customHeight="1" x14ac:dyDescent="0.25">
      <c r="B3" s="48" t="s">
        <v>0</v>
      </c>
      <c r="C3" s="48" t="s">
        <v>1</v>
      </c>
      <c r="D3" s="48" t="s">
        <v>2</v>
      </c>
      <c r="E3" s="125" t="s">
        <v>3</v>
      </c>
      <c r="G3" s="301" t="s">
        <v>4</v>
      </c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V3" s="14"/>
      <c r="AI3" s="1"/>
    </row>
    <row r="4" spans="1:35" ht="30" customHeight="1" x14ac:dyDescent="0.6">
      <c r="A4" s="65"/>
      <c r="B4" s="265">
        <f>SUM(B5:B10)</f>
        <v>0</v>
      </c>
      <c r="C4" s="261">
        <f>SUM(C5:C10)</f>
        <v>0</v>
      </c>
      <c r="D4" s="124"/>
      <c r="E4" s="266">
        <f>SUM(E5:E10)</f>
        <v>0</v>
      </c>
      <c r="G4" s="13" t="s">
        <v>5</v>
      </c>
      <c r="H4" s="149"/>
      <c r="I4" s="149"/>
      <c r="J4" s="298"/>
      <c r="K4" s="298"/>
      <c r="L4" s="298"/>
      <c r="M4" s="298"/>
      <c r="N4" s="298"/>
      <c r="O4" s="298"/>
      <c r="P4" s="298"/>
      <c r="V4" s="14"/>
      <c r="AI4" s="1"/>
    </row>
    <row r="5" spans="1:35" ht="27" customHeight="1" x14ac:dyDescent="0.4">
      <c r="A5" s="127" t="s">
        <v>6</v>
      </c>
      <c r="B5" s="263">
        <f>'ArtLine CX200 PE'!C2</f>
        <v>0</v>
      </c>
      <c r="C5" s="262">
        <f>B5*0.85</f>
        <v>0</v>
      </c>
      <c r="D5" s="46">
        <v>15</v>
      </c>
      <c r="E5" s="126">
        <f>'ArtLine CX200 PE'!AA1</f>
        <v>0</v>
      </c>
      <c r="H5" s="148"/>
      <c r="I5" s="148"/>
      <c r="J5" s="299"/>
      <c r="K5" s="300"/>
      <c r="L5" s="300"/>
      <c r="M5" s="300"/>
      <c r="N5" s="300"/>
      <c r="O5" s="300"/>
      <c r="P5" s="300"/>
      <c r="V5" s="14"/>
      <c r="AI5" s="1"/>
    </row>
    <row r="6" spans="1:35" ht="27" customHeight="1" x14ac:dyDescent="0.25">
      <c r="A6" s="127" t="s">
        <v>7</v>
      </c>
      <c r="B6" s="263">
        <f>'ArtLine Dannomond PU'!C2</f>
        <v>0</v>
      </c>
      <c r="C6" s="263">
        <f>B6*0.85</f>
        <v>0</v>
      </c>
      <c r="D6" s="128">
        <v>15</v>
      </c>
      <c r="E6" s="126">
        <f>'ArtLine Dannomond PU'!AA1</f>
        <v>0</v>
      </c>
      <c r="V6" s="14"/>
      <c r="AI6" s="1"/>
    </row>
    <row r="7" spans="1:35" ht="26.25" customHeight="1" x14ac:dyDescent="0.25">
      <c r="A7" s="182" t="s">
        <v>8</v>
      </c>
      <c r="B7" s="264">
        <f>'ArtLine Wood'!C2</f>
        <v>0</v>
      </c>
      <c r="C7" s="263">
        <f>B7*0.85</f>
        <v>0</v>
      </c>
      <c r="D7" s="128">
        <v>15</v>
      </c>
      <c r="E7" s="126">
        <f>'ArtLine Wood'!AA1</f>
        <v>0</v>
      </c>
      <c r="P7" s="2"/>
      <c r="V7" s="14"/>
      <c r="AI7" s="1"/>
    </row>
    <row r="8" spans="1:35" ht="26.25" customHeight="1" x14ac:dyDescent="0.25">
      <c r="A8" s="182" t="s">
        <v>9</v>
      </c>
      <c r="B8" s="264">
        <f>'ArtLine GRP 360'!C2</f>
        <v>0</v>
      </c>
      <c r="C8" s="263">
        <f>B8*0.95</f>
        <v>0</v>
      </c>
      <c r="D8" s="76">
        <v>5</v>
      </c>
      <c r="E8" s="126">
        <f>'ArtLine GRP 360'!Z1</f>
        <v>0</v>
      </c>
      <c r="P8" s="2"/>
      <c r="V8" s="14"/>
      <c r="AI8" s="1"/>
    </row>
    <row r="9" spans="1:35" ht="26.25" hidden="1" customHeight="1" x14ac:dyDescent="0.25">
      <c r="A9" s="182" t="s">
        <v>10</v>
      </c>
      <c r="B9" s="264">
        <f>'ArtLine - Kastline'!C2</f>
        <v>0</v>
      </c>
      <c r="C9" s="263">
        <f>B9*1</f>
        <v>0</v>
      </c>
      <c r="D9" s="236">
        <f>'ArtLine - Kastline'!D2</f>
        <v>0</v>
      </c>
      <c r="E9" s="126">
        <f>'ArtLine - Kastline'!AA1</f>
        <v>0</v>
      </c>
      <c r="P9" s="2"/>
      <c r="V9" s="14"/>
      <c r="AI9" s="1"/>
    </row>
    <row r="10" spans="1:35" ht="26.25" customHeight="1" x14ac:dyDescent="0.25">
      <c r="A10" s="182" t="s">
        <v>11</v>
      </c>
      <c r="B10" s="264">
        <f>'Training &amp; Homewall'!C2</f>
        <v>0</v>
      </c>
      <c r="C10" s="263">
        <f>B10*1</f>
        <v>0</v>
      </c>
      <c r="D10" s="76">
        <f>'Training &amp; Homewall'!D2</f>
        <v>0</v>
      </c>
      <c r="E10" s="126">
        <f>'Training &amp; Homewall'!Z1</f>
        <v>0</v>
      </c>
      <c r="P10" s="2"/>
      <c r="V10" s="14"/>
      <c r="AI10" s="1"/>
    </row>
    <row r="11" spans="1:35" ht="20.100000000000001" customHeight="1" x14ac:dyDescent="0.25">
      <c r="A11" s="183"/>
      <c r="B11" s="183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1:35" ht="20.100000000000001" customHeight="1" x14ac:dyDescent="0.25">
      <c r="A12" s="155" t="s">
        <v>12</v>
      </c>
      <c r="B12" s="99"/>
      <c r="C12" s="99"/>
      <c r="D12" s="99"/>
      <c r="E12" s="99"/>
      <c r="F12" s="96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1:35" ht="20.100000000000001" customHeight="1" x14ac:dyDescent="0.25">
      <c r="A13" s="49" t="s">
        <v>13</v>
      </c>
      <c r="B13" s="49" t="s">
        <v>14</v>
      </c>
      <c r="C13" s="49"/>
      <c r="D13" s="49" t="s">
        <v>15</v>
      </c>
      <c r="E13" s="49" t="s">
        <v>16</v>
      </c>
      <c r="F13" s="49" t="s">
        <v>17</v>
      </c>
      <c r="G13" s="49" t="s">
        <v>18</v>
      </c>
      <c r="H13" s="49" t="s">
        <v>19</v>
      </c>
      <c r="I13" s="242" t="s">
        <v>20</v>
      </c>
      <c r="J13" s="87" t="s">
        <v>21</v>
      </c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5" ht="20.100000000000001" customHeight="1" x14ac:dyDescent="0.25">
      <c r="A14" s="62">
        <f>'ArtLine CX200 PE'!H3+'ArtLine Dannomond PU'!H3+'ArtLine GRP 360'!H3+'ArtLine - Kastline'!H3</f>
        <v>0</v>
      </c>
      <c r="B14" s="62">
        <f>'ArtLine CX200 PE'!I3+'ArtLine Dannomond PU'!I3+'ArtLine GRP 360'!I3+'ArtLine - Kastline'!I3</f>
        <v>0</v>
      </c>
      <c r="C14" s="62"/>
      <c r="D14" s="62">
        <f>'ArtLine CX200 PE'!J3+'ArtLine Dannomond PU'!J3+'ArtLine GRP 360'!J3+'ArtLine - Kastline'!J3</f>
        <v>0</v>
      </c>
      <c r="E14" s="62">
        <f>'ArtLine CX200 PE'!K3+'ArtLine Dannomond PU'!K3+'ArtLine GRP 360'!K3+'ArtLine - Kastline'!K3</f>
        <v>0</v>
      </c>
      <c r="F14" s="62">
        <f>'ArtLine CX200 PE'!L3+'ArtLine Dannomond PU'!L3+'ArtLine GRP 360'!L3+'ArtLine - Kastline'!L3</f>
        <v>0</v>
      </c>
      <c r="G14" s="62">
        <f>'ArtLine CX200 PE'!M3+'ArtLine Dannomond PU'!M3+'ArtLine GRP 360'!M3+'ArtLine - Kastline'!M3</f>
        <v>0</v>
      </c>
      <c r="H14" s="62">
        <f>'ArtLine CX200 PE'!N3+'ArtLine Dannomond PU'!N3+'ArtLine GRP 360'!N3+'ArtLine - Kastline'!N3</f>
        <v>0</v>
      </c>
      <c r="I14" s="62">
        <f>'ArtLine GRP 360'!O3</f>
        <v>0</v>
      </c>
      <c r="J14" s="119">
        <f>SUM(A14:I14)</f>
        <v>0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1:35" ht="20.100000000000001" customHeight="1" x14ac:dyDescent="0.25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1:35" ht="20.100000000000001" customHeight="1" x14ac:dyDescent="0.25">
      <c r="A16" s="201" t="s">
        <v>22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5" ht="20.100000000000001" customHeight="1" x14ac:dyDescent="0.25">
      <c r="A17" s="200" t="s">
        <v>14</v>
      </c>
      <c r="B17" s="199" t="s">
        <v>15</v>
      </c>
      <c r="C17" s="199"/>
      <c r="D17" s="199" t="s">
        <v>16</v>
      </c>
      <c r="E17" s="199" t="s">
        <v>17</v>
      </c>
      <c r="F17" s="87" t="s">
        <v>21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1:35" ht="20.100000000000001" customHeight="1" x14ac:dyDescent="0.25">
      <c r="A18" s="202">
        <f>'ArtLine Wood'!I3</f>
        <v>0</v>
      </c>
      <c r="B18" s="202">
        <f>'ArtLine Wood'!J3</f>
        <v>0</v>
      </c>
      <c r="C18" s="202"/>
      <c r="D18" s="202">
        <f>'ArtLine Wood'!K3</f>
        <v>0</v>
      </c>
      <c r="E18" s="202">
        <f>'ArtLine Wood'!L3</f>
        <v>0</v>
      </c>
      <c r="F18" s="119">
        <f>SUM(A18:E18)</f>
        <v>0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1:35" ht="20.100000000000001" customHeight="1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1:35" ht="20.100000000000001" customHeight="1" x14ac:dyDescent="0.25">
      <c r="A20" s="155" t="s">
        <v>23</v>
      </c>
      <c r="B20" s="96"/>
      <c r="C20" s="96"/>
      <c r="D20" s="96"/>
      <c r="E20" s="96"/>
      <c r="F20" s="96"/>
      <c r="L20" s="14"/>
      <c r="M20" s="14"/>
      <c r="N20" s="14"/>
      <c r="O20" s="14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</row>
    <row r="21" spans="1:35" ht="20.100000000000001" customHeight="1" x14ac:dyDescent="0.25">
      <c r="A21" s="76" t="s">
        <v>24</v>
      </c>
      <c r="B21" s="118" t="s">
        <v>25</v>
      </c>
      <c r="C21" s="118"/>
      <c r="D21" s="118" t="s">
        <v>26</v>
      </c>
      <c r="E21" s="118" t="s">
        <v>27</v>
      </c>
      <c r="F21" s="76" t="s">
        <v>28</v>
      </c>
      <c r="G21" s="76" t="s">
        <v>29</v>
      </c>
      <c r="H21" s="76" t="s">
        <v>30</v>
      </c>
      <c r="I21" s="76" t="s">
        <v>31</v>
      </c>
      <c r="J21" s="76" t="s">
        <v>32</v>
      </c>
      <c r="K21" s="76" t="s">
        <v>33</v>
      </c>
      <c r="L21" s="76" t="s">
        <v>34</v>
      </c>
      <c r="M21" s="87" t="s">
        <v>21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1"/>
      <c r="AI21" s="1"/>
    </row>
    <row r="22" spans="1:35" ht="20.100000000000001" customHeight="1" x14ac:dyDescent="0.25">
      <c r="A22" s="62">
        <f>'ArtLine CX200 PE'!H8+'ArtLine Dannomond PU'!H8+'ArtLine Wood'!H8+'ArtLine GRP 360'!H8+'Training &amp; Homewall'!H8+'ArtLine - Kastline'!H8</f>
        <v>0</v>
      </c>
      <c r="B22" s="62">
        <f>'ArtLine CX200 PE'!I8+'ArtLine Dannomond PU'!I8+'ArtLine Wood'!I8+'ArtLine GRP 360'!I8+'Training &amp; Homewall'!I8+'ArtLine - Kastline'!I8</f>
        <v>0</v>
      </c>
      <c r="C22" s="62"/>
      <c r="D22" s="62">
        <f>'ArtLine CX200 PE'!J8+'ArtLine Dannomond PU'!J8+'ArtLine Wood'!J8+'ArtLine GRP 360'!J8+'Training &amp; Homewall'!J8+'ArtLine - Kastline'!J8</f>
        <v>0</v>
      </c>
      <c r="E22" s="62">
        <f>'ArtLine CX200 PE'!K8+'ArtLine Dannomond PU'!K8+'ArtLine Wood'!K8+'ArtLine GRP 360'!K8+'Training &amp; Homewall'!K8+'ArtLine - Kastline'!K8</f>
        <v>0</v>
      </c>
      <c r="F22" s="62">
        <f>'ArtLine CX200 PE'!L8+'ArtLine Dannomond PU'!L8+'ArtLine Wood'!L8+'ArtLine GRP 360'!L8+'Training &amp; Homewall'!L8+'ArtLine - Kastline'!L8</f>
        <v>0</v>
      </c>
      <c r="G22" s="62">
        <f>'ArtLine CX200 PE'!M8+'ArtLine Dannomond PU'!M8+'ArtLine Wood'!M8+'ArtLine GRP 360'!M8+'Training &amp; Homewall'!M8+'ArtLine - Kastline'!M8</f>
        <v>0</v>
      </c>
      <c r="H22" s="62">
        <f>'ArtLine CX200 PE'!N8+'ArtLine Dannomond PU'!N8+'ArtLine Wood'!N8+'ArtLine GRP 360'!N8+'Training &amp; Homewall'!N8+'ArtLine - Kastline'!N8</f>
        <v>0</v>
      </c>
      <c r="I22" s="62">
        <f>'ArtLine CX200 PE'!O8+'ArtLine Dannomond PU'!O8+'ArtLine Wood'!O8+'ArtLine GRP 360'!O8+'Training &amp; Homewall'!O8+'ArtLine - Kastline'!O8</f>
        <v>0</v>
      </c>
      <c r="J22" s="62">
        <f>'ArtLine CX200 PE'!P8+'ArtLine Dannomond PU'!P8+'ArtLine Wood'!P8+'ArtLine GRP 360'!P8+'Training &amp; Homewall'!P8+'ArtLine - Kastline'!P8</f>
        <v>0</v>
      </c>
      <c r="K22" s="62">
        <f>'ArtLine CX200 PE'!Q8+'ArtLine Dannomond PU'!Q8+'ArtLine Wood'!Q8+'ArtLine GRP 360'!Q8+'Training &amp; Homewall'!Q8+'ArtLine - Kastline'!Q8</f>
        <v>0</v>
      </c>
      <c r="L22" s="62">
        <f>'ArtLine CX200 PE'!R8+'ArtLine Dannomond PU'!R8+'ArtLine Wood'!R8+'ArtLine GRP 360'!R8+'Training &amp; Homewall'!R8+'ArtLine - Kastline'!R8</f>
        <v>0</v>
      </c>
      <c r="M22" s="119">
        <f>SUM(A22:L22)</f>
        <v>0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1"/>
      <c r="AI22" s="1"/>
    </row>
    <row r="23" spans="1:35" ht="20.100000000000001" customHeight="1" x14ac:dyDescent="0.25"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20.100000000000001" customHeight="1" x14ac:dyDescent="0.25">
      <c r="A24" s="136" t="s">
        <v>35</v>
      </c>
      <c r="B24" s="137"/>
      <c r="C24" s="137"/>
      <c r="D24" s="137"/>
      <c r="E24" s="137"/>
      <c r="F24" s="137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20.100000000000001" customHeight="1" x14ac:dyDescent="0.25">
      <c r="A25" s="138" t="s">
        <v>26</v>
      </c>
      <c r="B25" s="139" t="s">
        <v>27</v>
      </c>
      <c r="C25" s="128"/>
      <c r="D25" s="88" t="s">
        <v>21</v>
      </c>
      <c r="E25" s="14"/>
      <c r="F25" s="14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20.100000000000001" customHeight="1" x14ac:dyDescent="0.25">
      <c r="A26" s="52">
        <f>'ArtLine CX200 PE'!V8+'ArtLine Dannomond PU'!V8+'ArtLine Wood'!V8+'ArtLine GRP 360'!U8+'Training &amp; Homewall'!H3+'ArtLine - Kastline'!V8</f>
        <v>0</v>
      </c>
      <c r="B26" s="52">
        <f>'ArtLine CX200 PE'!W8+'ArtLine Dannomond PU'!W8+'ArtLine Wood'!W8+'ArtLine GRP 360'!V8+'Training &amp; Homewall'!I3+'ArtLine - Kastline'!W8</f>
        <v>0</v>
      </c>
      <c r="C26" s="260"/>
      <c r="D26" s="117">
        <f>SUM(A26:B26)</f>
        <v>0</v>
      </c>
      <c r="E26" s="14"/>
      <c r="F26" s="91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20.100000000000001" customHeight="1" x14ac:dyDescent="0.25">
      <c r="A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20.100000000000001" customHeight="1" x14ac:dyDescent="0.25">
      <c r="A28" s="25"/>
      <c r="B28" s="25"/>
      <c r="C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20.100000000000001" customHeight="1" x14ac:dyDescent="0.25">
      <c r="B29" s="25"/>
      <c r="C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20.100000000000001" customHeight="1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8" s="1" customFormat="1" ht="20.100000000000001" customHeight="1" x14ac:dyDescent="0.25"/>
    <row r="39" s="1" customFormat="1" ht="20.100000000000001" customHeight="1" x14ac:dyDescent="0.25"/>
    <row r="40" s="1" customFormat="1" ht="20.100000000000001" customHeight="1" x14ac:dyDescent="0.25"/>
    <row r="41" s="1" customFormat="1" ht="20.100000000000001" customHeight="1" x14ac:dyDescent="0.25"/>
    <row r="42" s="1" customFormat="1" ht="20.100000000000001" customHeight="1" x14ac:dyDescent="0.25"/>
    <row r="43" s="1" customFormat="1" ht="20.100000000000001" customHeight="1" x14ac:dyDescent="0.25"/>
    <row r="44" s="1" customFormat="1" ht="20.100000000000001" customHeight="1" x14ac:dyDescent="0.25"/>
    <row r="45" s="1" customFormat="1" ht="20.100000000000001" customHeight="1" x14ac:dyDescent="0.25"/>
    <row r="46" s="1" customFormat="1" ht="20.100000000000001" customHeight="1" x14ac:dyDescent="0.25"/>
    <row r="47" s="1" customFormat="1" ht="20.100000000000001" customHeight="1" x14ac:dyDescent="0.25"/>
    <row r="48" s="1" customFormat="1" ht="20.100000000000001" customHeight="1" x14ac:dyDescent="0.25"/>
    <row r="49" s="1" customFormat="1" ht="20.100000000000001" customHeight="1" x14ac:dyDescent="0.25"/>
    <row r="50" s="1" customFormat="1" ht="20.100000000000001" customHeight="1" x14ac:dyDescent="0.25"/>
    <row r="51" s="1" customFormat="1" ht="20.100000000000001" customHeight="1" x14ac:dyDescent="0.25"/>
    <row r="52" s="1" customFormat="1" ht="20.100000000000001" customHeight="1" x14ac:dyDescent="0.25"/>
    <row r="53" s="1" customFormat="1" ht="20.100000000000001" customHeight="1" x14ac:dyDescent="0.25"/>
    <row r="54" s="1" customFormat="1" ht="20.100000000000001" customHeight="1" x14ac:dyDescent="0.25"/>
    <row r="55" s="1" customFormat="1" ht="20.100000000000001" customHeight="1" x14ac:dyDescent="0.25"/>
    <row r="56" s="1" customFormat="1" ht="20.100000000000001" customHeight="1" x14ac:dyDescent="0.25"/>
    <row r="57" s="1" customFormat="1" ht="20.100000000000001" customHeight="1" x14ac:dyDescent="0.25"/>
    <row r="58" s="1" customFormat="1" ht="20.100000000000001" customHeight="1" x14ac:dyDescent="0.25"/>
    <row r="59" s="1" customFormat="1" ht="20.100000000000001" customHeight="1" x14ac:dyDescent="0.25"/>
    <row r="60" s="1" customFormat="1" ht="20.100000000000001" customHeight="1" x14ac:dyDescent="0.25"/>
    <row r="61" s="1" customFormat="1" ht="20.100000000000001" customHeight="1" x14ac:dyDescent="0.25"/>
    <row r="62" s="1" customFormat="1" ht="20.100000000000001" customHeight="1" x14ac:dyDescent="0.25"/>
    <row r="63" s="1" customFormat="1" ht="20.100000000000001" customHeight="1" x14ac:dyDescent="0.25"/>
    <row r="64" s="1" customFormat="1" ht="20.100000000000001" customHeight="1" x14ac:dyDescent="0.25"/>
    <row r="65" s="1" customFormat="1" ht="20.100000000000001" customHeight="1" x14ac:dyDescent="0.25"/>
    <row r="66" s="1" customFormat="1" ht="20.100000000000001" customHeight="1" x14ac:dyDescent="0.25"/>
    <row r="67" s="1" customFormat="1" ht="20.100000000000001" customHeight="1" x14ac:dyDescent="0.25"/>
    <row r="68" s="1" customFormat="1" ht="20.100000000000001" customHeight="1" x14ac:dyDescent="0.25"/>
    <row r="69" s="1" customFormat="1" ht="20.100000000000001" customHeight="1" x14ac:dyDescent="0.25"/>
    <row r="70" s="1" customFormat="1" ht="20.100000000000001" customHeight="1" x14ac:dyDescent="0.25"/>
    <row r="71" s="1" customFormat="1" ht="20.100000000000001" customHeight="1" x14ac:dyDescent="0.25"/>
    <row r="72" s="1" customFormat="1" ht="20.100000000000001" customHeight="1" x14ac:dyDescent="0.25"/>
    <row r="73" s="1" customFormat="1" ht="20.100000000000001" customHeight="1" x14ac:dyDescent="0.25"/>
    <row r="74" s="1" customFormat="1" ht="20.100000000000001" customHeight="1" x14ac:dyDescent="0.25"/>
    <row r="75" s="1" customFormat="1" ht="20.100000000000001" customHeight="1" x14ac:dyDescent="0.25"/>
    <row r="76" s="1" customFormat="1" ht="20.100000000000001" customHeight="1" x14ac:dyDescent="0.25"/>
    <row r="77" s="1" customFormat="1" ht="20.100000000000001" customHeight="1" x14ac:dyDescent="0.25"/>
    <row r="78" s="1" customFormat="1" ht="20.100000000000001" customHeight="1" x14ac:dyDescent="0.25"/>
    <row r="79" s="1" customFormat="1" ht="20.100000000000001" customHeight="1" x14ac:dyDescent="0.25"/>
    <row r="80" s="1" customFormat="1" ht="20.100000000000001" customHeight="1" x14ac:dyDescent="0.25"/>
    <row r="81" s="1" customFormat="1" ht="20.100000000000001" customHeight="1" x14ac:dyDescent="0.25"/>
    <row r="82" s="1" customFormat="1" ht="20.100000000000001" customHeight="1" x14ac:dyDescent="0.25"/>
    <row r="83" s="1" customFormat="1" ht="20.100000000000001" customHeight="1" x14ac:dyDescent="0.25"/>
    <row r="84" s="1" customFormat="1" ht="20.100000000000001" customHeight="1" x14ac:dyDescent="0.25"/>
    <row r="85" s="1" customFormat="1" ht="20.100000000000001" customHeight="1" x14ac:dyDescent="0.25"/>
    <row r="86" s="1" customFormat="1" ht="20.100000000000001" customHeight="1" x14ac:dyDescent="0.25"/>
    <row r="87" s="1" customFormat="1" ht="20.100000000000001" customHeight="1" x14ac:dyDescent="0.25"/>
    <row r="88" s="1" customFormat="1" ht="20.100000000000001" customHeight="1" x14ac:dyDescent="0.25"/>
    <row r="89" s="1" customFormat="1" ht="20.100000000000001" customHeight="1" x14ac:dyDescent="0.25"/>
    <row r="90" s="1" customFormat="1" ht="20.100000000000001" customHeight="1" x14ac:dyDescent="0.25"/>
    <row r="91" s="1" customFormat="1" ht="20.100000000000001" customHeight="1" x14ac:dyDescent="0.25"/>
    <row r="92" s="1" customFormat="1" ht="20.100000000000001" customHeight="1" x14ac:dyDescent="0.25"/>
    <row r="93" s="1" customFormat="1" ht="20.100000000000001" customHeight="1" x14ac:dyDescent="0.25"/>
    <row r="94" s="1" customFormat="1" ht="20.100000000000001" customHeight="1" x14ac:dyDescent="0.25"/>
    <row r="95" s="1" customFormat="1" ht="20.100000000000001" customHeight="1" x14ac:dyDescent="0.25"/>
    <row r="96" s="1" customFormat="1" ht="20.100000000000001" customHeight="1" x14ac:dyDescent="0.25"/>
    <row r="97" s="1" customFormat="1" ht="20.100000000000001" customHeight="1" x14ac:dyDescent="0.25"/>
    <row r="98" s="1" customFormat="1" ht="20.100000000000001" customHeight="1" x14ac:dyDescent="0.25"/>
    <row r="99" s="1" customFormat="1" ht="20.100000000000001" customHeight="1" x14ac:dyDescent="0.25"/>
    <row r="100" s="1" customFormat="1" ht="20.100000000000001" customHeight="1" x14ac:dyDescent="0.25"/>
    <row r="101" s="1" customFormat="1" ht="20.100000000000001" customHeight="1" x14ac:dyDescent="0.25"/>
    <row r="102" s="1" customFormat="1" ht="20.100000000000001" customHeight="1" x14ac:dyDescent="0.25"/>
    <row r="103" s="1" customFormat="1" ht="20.100000000000001" customHeight="1" x14ac:dyDescent="0.25"/>
    <row r="104" s="1" customFormat="1" ht="20.100000000000001" customHeight="1" x14ac:dyDescent="0.25"/>
    <row r="105" s="1" customFormat="1" ht="20.100000000000001" customHeight="1" x14ac:dyDescent="0.25"/>
    <row r="106" s="1" customFormat="1" ht="20.100000000000001" customHeight="1" x14ac:dyDescent="0.25"/>
    <row r="107" s="1" customFormat="1" ht="20.100000000000001" customHeight="1" x14ac:dyDescent="0.25"/>
    <row r="108" s="1" customFormat="1" ht="20.100000000000001" customHeight="1" x14ac:dyDescent="0.25"/>
    <row r="109" s="1" customFormat="1" ht="20.100000000000001" customHeight="1" x14ac:dyDescent="0.25"/>
    <row r="110" s="1" customFormat="1" ht="20.100000000000001" customHeight="1" x14ac:dyDescent="0.25"/>
    <row r="111" s="1" customFormat="1" ht="20.100000000000001" customHeight="1" x14ac:dyDescent="0.25"/>
    <row r="112" s="1" customFormat="1" ht="20.100000000000001" customHeight="1" x14ac:dyDescent="0.25"/>
    <row r="113" s="1" customFormat="1" ht="20.100000000000001" customHeight="1" x14ac:dyDescent="0.25"/>
    <row r="114" s="1" customFormat="1" ht="20.100000000000001" customHeight="1" x14ac:dyDescent="0.25"/>
    <row r="115" s="1" customFormat="1" ht="20.100000000000001" customHeight="1" x14ac:dyDescent="0.25"/>
    <row r="116" s="1" customFormat="1" ht="20.100000000000001" customHeight="1" x14ac:dyDescent="0.25"/>
    <row r="117" s="1" customFormat="1" ht="20.100000000000001" customHeight="1" x14ac:dyDescent="0.25"/>
    <row r="118" s="1" customFormat="1" ht="20.100000000000001" customHeight="1" x14ac:dyDescent="0.25"/>
    <row r="119" s="1" customFormat="1" ht="20.100000000000001" customHeight="1" x14ac:dyDescent="0.25"/>
    <row r="120" s="1" customFormat="1" ht="20.100000000000001" customHeight="1" x14ac:dyDescent="0.25"/>
    <row r="121" s="1" customFormat="1" ht="20.100000000000001" customHeight="1" x14ac:dyDescent="0.25"/>
    <row r="122" s="1" customFormat="1" ht="20.100000000000001" customHeight="1" x14ac:dyDescent="0.25"/>
    <row r="123" s="1" customFormat="1" ht="20.100000000000001" customHeight="1" x14ac:dyDescent="0.25"/>
    <row r="124" s="1" customFormat="1" ht="20.100000000000001" customHeight="1" x14ac:dyDescent="0.25"/>
    <row r="125" s="1" customFormat="1" ht="20.100000000000001" customHeight="1" x14ac:dyDescent="0.25"/>
    <row r="126" s="1" customFormat="1" ht="20.100000000000001" customHeight="1" x14ac:dyDescent="0.25"/>
    <row r="127" s="1" customFormat="1" ht="20.100000000000001" customHeight="1" x14ac:dyDescent="0.25"/>
    <row r="128" s="1" customFormat="1" ht="20.100000000000001" customHeight="1" x14ac:dyDescent="0.25"/>
    <row r="129" s="1" customFormat="1" ht="20.100000000000001" customHeight="1" x14ac:dyDescent="0.25"/>
    <row r="130" s="1" customFormat="1" ht="20.100000000000001" customHeight="1" x14ac:dyDescent="0.25"/>
    <row r="131" s="1" customFormat="1" ht="20.100000000000001" customHeight="1" x14ac:dyDescent="0.25"/>
    <row r="132" s="1" customFormat="1" ht="20.100000000000001" customHeight="1" x14ac:dyDescent="0.25"/>
    <row r="133" s="1" customFormat="1" ht="20.100000000000001" customHeight="1" x14ac:dyDescent="0.25"/>
    <row r="134" s="1" customFormat="1" ht="20.100000000000001" customHeight="1" x14ac:dyDescent="0.25"/>
    <row r="135" s="1" customFormat="1" ht="20.100000000000001" customHeight="1" x14ac:dyDescent="0.25"/>
    <row r="136" s="1" customFormat="1" ht="20.100000000000001" customHeight="1" x14ac:dyDescent="0.25"/>
    <row r="137" s="1" customFormat="1" ht="20.100000000000001" customHeight="1" x14ac:dyDescent="0.25"/>
    <row r="138" s="1" customFormat="1" ht="20.100000000000001" customHeight="1" x14ac:dyDescent="0.25"/>
    <row r="139" s="1" customFormat="1" ht="20.100000000000001" customHeight="1" x14ac:dyDescent="0.25"/>
    <row r="140" s="1" customFormat="1" ht="20.100000000000001" customHeight="1" x14ac:dyDescent="0.25"/>
    <row r="141" s="1" customFormat="1" ht="20.100000000000001" customHeight="1" x14ac:dyDescent="0.25"/>
    <row r="142" s="1" customFormat="1" ht="20.100000000000001" customHeight="1" x14ac:dyDescent="0.25"/>
    <row r="143" s="1" customFormat="1" ht="20.100000000000001" customHeight="1" x14ac:dyDescent="0.25"/>
    <row r="144" s="1" customFormat="1" ht="20.100000000000001" customHeight="1" x14ac:dyDescent="0.25"/>
    <row r="145" s="1" customFormat="1" ht="20.100000000000001" customHeight="1" x14ac:dyDescent="0.25"/>
    <row r="146" s="1" customFormat="1" ht="20.100000000000001" customHeight="1" x14ac:dyDescent="0.25"/>
    <row r="147" s="1" customFormat="1" ht="20.100000000000001" customHeight="1" x14ac:dyDescent="0.25"/>
    <row r="148" s="1" customFormat="1" ht="20.100000000000001" customHeight="1" x14ac:dyDescent="0.25"/>
    <row r="149" s="1" customFormat="1" ht="20.100000000000001" customHeight="1" x14ac:dyDescent="0.25"/>
    <row r="150" s="1" customFormat="1" ht="20.100000000000001" customHeight="1" x14ac:dyDescent="0.25"/>
    <row r="151" s="1" customFormat="1" ht="20.100000000000001" customHeight="1" x14ac:dyDescent="0.25"/>
    <row r="152" s="1" customFormat="1" ht="20.100000000000001" customHeight="1" x14ac:dyDescent="0.25"/>
    <row r="153" s="1" customFormat="1" ht="20.100000000000001" customHeight="1" x14ac:dyDescent="0.25"/>
    <row r="154" s="1" customFormat="1" ht="20.100000000000001" customHeight="1" x14ac:dyDescent="0.25"/>
    <row r="155" s="1" customFormat="1" ht="20.100000000000001" customHeight="1" x14ac:dyDescent="0.25"/>
    <row r="156" s="1" customFormat="1" ht="20.100000000000001" customHeight="1" x14ac:dyDescent="0.25"/>
    <row r="157" s="1" customFormat="1" ht="20.100000000000001" customHeight="1" x14ac:dyDescent="0.25"/>
    <row r="158" s="1" customFormat="1" ht="20.100000000000001" customHeight="1" x14ac:dyDescent="0.25"/>
    <row r="159" s="1" customFormat="1" ht="20.100000000000001" customHeight="1" x14ac:dyDescent="0.25"/>
    <row r="160" s="1" customFormat="1" ht="20.100000000000001" customHeight="1" x14ac:dyDescent="0.25"/>
    <row r="161" s="1" customFormat="1" ht="20.100000000000001" customHeight="1" x14ac:dyDescent="0.25"/>
    <row r="162" s="1" customFormat="1" ht="20.100000000000001" customHeight="1" x14ac:dyDescent="0.25"/>
    <row r="163" s="1" customFormat="1" ht="20.100000000000001" customHeight="1" x14ac:dyDescent="0.25"/>
    <row r="164" s="1" customFormat="1" ht="20.100000000000001" customHeight="1" x14ac:dyDescent="0.25"/>
    <row r="165" s="1" customFormat="1" ht="20.100000000000001" customHeight="1" x14ac:dyDescent="0.25"/>
    <row r="166" s="1" customFormat="1" ht="20.100000000000001" customHeight="1" x14ac:dyDescent="0.25"/>
    <row r="167" s="1" customFormat="1" ht="20.100000000000001" customHeight="1" x14ac:dyDescent="0.25"/>
    <row r="168" s="1" customFormat="1" ht="20.100000000000001" customHeight="1" x14ac:dyDescent="0.25"/>
    <row r="169" s="1" customFormat="1" ht="20.100000000000001" customHeight="1" x14ac:dyDescent="0.25"/>
    <row r="170" s="1" customFormat="1" ht="20.100000000000001" customHeight="1" x14ac:dyDescent="0.25"/>
    <row r="171" s="1" customFormat="1" ht="20.100000000000001" customHeight="1" x14ac:dyDescent="0.25"/>
    <row r="172" s="1" customFormat="1" ht="20.100000000000001" customHeight="1" x14ac:dyDescent="0.25"/>
    <row r="173" s="1" customFormat="1" ht="20.100000000000001" customHeight="1" x14ac:dyDescent="0.25"/>
    <row r="174" s="1" customFormat="1" ht="20.100000000000001" customHeight="1" x14ac:dyDescent="0.25"/>
    <row r="175" s="1" customFormat="1" ht="20.100000000000001" customHeight="1" x14ac:dyDescent="0.25"/>
    <row r="176" s="1" customFormat="1" ht="20.100000000000001" customHeight="1" x14ac:dyDescent="0.25"/>
    <row r="177" s="1" customFormat="1" ht="20.100000000000001" customHeight="1" x14ac:dyDescent="0.25"/>
    <row r="178" s="1" customFormat="1" ht="20.100000000000001" customHeight="1" x14ac:dyDescent="0.25"/>
    <row r="179" s="1" customFormat="1" ht="20.100000000000001" customHeight="1" x14ac:dyDescent="0.25"/>
    <row r="180" s="1" customFormat="1" ht="20.100000000000001" customHeight="1" x14ac:dyDescent="0.25"/>
    <row r="181" s="1" customFormat="1" ht="20.100000000000001" customHeight="1" x14ac:dyDescent="0.25"/>
    <row r="182" s="1" customFormat="1" ht="20.100000000000001" customHeight="1" x14ac:dyDescent="0.25"/>
    <row r="183" s="1" customFormat="1" ht="20.100000000000001" customHeight="1" x14ac:dyDescent="0.25"/>
    <row r="184" s="1" customFormat="1" ht="20.100000000000001" customHeight="1" x14ac:dyDescent="0.25"/>
    <row r="185" s="1" customFormat="1" ht="20.100000000000001" customHeight="1" x14ac:dyDescent="0.25"/>
    <row r="186" s="1" customFormat="1" ht="20.100000000000001" customHeight="1" x14ac:dyDescent="0.25"/>
    <row r="187" s="1" customFormat="1" ht="20.100000000000001" customHeight="1" x14ac:dyDescent="0.25"/>
    <row r="188" s="1" customFormat="1" ht="20.100000000000001" customHeight="1" x14ac:dyDescent="0.25"/>
    <row r="189" s="1" customFormat="1" ht="20.100000000000001" customHeight="1" x14ac:dyDescent="0.25"/>
    <row r="190" s="1" customFormat="1" ht="20.100000000000001" customHeight="1" x14ac:dyDescent="0.25"/>
    <row r="191" s="1" customFormat="1" ht="20.100000000000001" customHeight="1" x14ac:dyDescent="0.25"/>
    <row r="192" s="1" customFormat="1" ht="20.100000000000001" customHeight="1" x14ac:dyDescent="0.25"/>
    <row r="193" s="1" customFormat="1" ht="20.100000000000001" customHeight="1" x14ac:dyDescent="0.25"/>
    <row r="194" s="1" customFormat="1" ht="20.100000000000001" customHeight="1" x14ac:dyDescent="0.25"/>
    <row r="195" s="1" customFormat="1" ht="20.100000000000001" customHeight="1" x14ac:dyDescent="0.25"/>
    <row r="196" s="1" customFormat="1" ht="20.100000000000001" customHeight="1" x14ac:dyDescent="0.25"/>
    <row r="197" s="1" customFormat="1" ht="20.100000000000001" customHeight="1" x14ac:dyDescent="0.25"/>
    <row r="198" s="1" customFormat="1" ht="20.100000000000001" customHeight="1" x14ac:dyDescent="0.25"/>
    <row r="199" s="1" customFormat="1" ht="20.100000000000001" customHeight="1" x14ac:dyDescent="0.25"/>
    <row r="200" s="1" customFormat="1" ht="20.100000000000001" customHeight="1" x14ac:dyDescent="0.25"/>
    <row r="201" s="1" customFormat="1" ht="20.100000000000001" customHeight="1" x14ac:dyDescent="0.25"/>
    <row r="202" s="1" customFormat="1" ht="20.100000000000001" customHeight="1" x14ac:dyDescent="0.25"/>
    <row r="203" s="1" customFormat="1" ht="20.100000000000001" customHeight="1" x14ac:dyDescent="0.25"/>
    <row r="204" s="1" customFormat="1" ht="20.100000000000001" customHeight="1" x14ac:dyDescent="0.25"/>
    <row r="205" s="1" customFormat="1" ht="20.100000000000001" customHeight="1" x14ac:dyDescent="0.25"/>
    <row r="206" s="1" customFormat="1" ht="20.100000000000001" customHeight="1" x14ac:dyDescent="0.25"/>
    <row r="207" s="1" customFormat="1" ht="20.100000000000001" customHeight="1" x14ac:dyDescent="0.25"/>
    <row r="208" s="1" customFormat="1" ht="20.100000000000001" customHeight="1" x14ac:dyDescent="0.25"/>
    <row r="209" s="1" customFormat="1" ht="20.100000000000001" customHeight="1" x14ac:dyDescent="0.25"/>
    <row r="210" s="1" customFormat="1" ht="20.100000000000001" customHeight="1" x14ac:dyDescent="0.25"/>
    <row r="211" s="1" customFormat="1" ht="20.100000000000001" customHeight="1" x14ac:dyDescent="0.25"/>
    <row r="212" s="1" customFormat="1" ht="20.100000000000001" customHeight="1" x14ac:dyDescent="0.25"/>
    <row r="213" s="1" customFormat="1" ht="20.100000000000001" customHeight="1" x14ac:dyDescent="0.25"/>
    <row r="214" s="1" customFormat="1" ht="20.100000000000001" customHeight="1" x14ac:dyDescent="0.25"/>
    <row r="215" s="1" customFormat="1" ht="20.100000000000001" customHeight="1" x14ac:dyDescent="0.25"/>
    <row r="216" s="1" customFormat="1" ht="20.100000000000001" customHeight="1" x14ac:dyDescent="0.25"/>
    <row r="217" s="1" customFormat="1" ht="20.100000000000001" customHeight="1" x14ac:dyDescent="0.25"/>
    <row r="218" s="1" customFormat="1" ht="20.100000000000001" customHeight="1" x14ac:dyDescent="0.25"/>
    <row r="219" s="1" customFormat="1" ht="20.100000000000001" customHeight="1" x14ac:dyDescent="0.25"/>
    <row r="220" s="1" customFormat="1" ht="20.100000000000001" customHeight="1" x14ac:dyDescent="0.25"/>
    <row r="221" s="1" customFormat="1" ht="20.100000000000001" customHeight="1" x14ac:dyDescent="0.25"/>
    <row r="222" s="1" customFormat="1" ht="20.100000000000001" customHeight="1" x14ac:dyDescent="0.25"/>
    <row r="223" s="1" customFormat="1" ht="20.100000000000001" customHeight="1" x14ac:dyDescent="0.25"/>
    <row r="224" s="1" customFormat="1" ht="20.100000000000001" customHeight="1" x14ac:dyDescent="0.25"/>
    <row r="225" s="1" customFormat="1" ht="20.100000000000001" customHeight="1" x14ac:dyDescent="0.25"/>
    <row r="226" s="1" customFormat="1" ht="20.100000000000001" customHeight="1" x14ac:dyDescent="0.25"/>
    <row r="227" s="1" customFormat="1" ht="20.100000000000001" customHeight="1" x14ac:dyDescent="0.25"/>
    <row r="228" s="1" customFormat="1" ht="20.100000000000001" customHeight="1" x14ac:dyDescent="0.25"/>
    <row r="229" s="1" customFormat="1" ht="20.100000000000001" customHeight="1" x14ac:dyDescent="0.25"/>
    <row r="230" s="1" customFormat="1" ht="20.100000000000001" customHeight="1" x14ac:dyDescent="0.25"/>
    <row r="231" s="1" customFormat="1" ht="20.100000000000001" customHeight="1" x14ac:dyDescent="0.25"/>
    <row r="232" s="1" customFormat="1" ht="20.100000000000001" customHeight="1" x14ac:dyDescent="0.25"/>
    <row r="233" s="1" customFormat="1" ht="20.100000000000001" customHeight="1" x14ac:dyDescent="0.25"/>
    <row r="234" s="1" customFormat="1" ht="20.100000000000001" customHeight="1" x14ac:dyDescent="0.25"/>
    <row r="235" s="1" customFormat="1" ht="20.100000000000001" customHeight="1" x14ac:dyDescent="0.25"/>
    <row r="236" s="1" customFormat="1" ht="20.100000000000001" customHeight="1" x14ac:dyDescent="0.25"/>
    <row r="237" s="1" customFormat="1" ht="20.100000000000001" customHeight="1" x14ac:dyDescent="0.25"/>
    <row r="238" s="1" customFormat="1" ht="20.100000000000001" customHeight="1" x14ac:dyDescent="0.25"/>
    <row r="239" s="1" customFormat="1" ht="20.100000000000001" customHeight="1" x14ac:dyDescent="0.25"/>
    <row r="240" s="1" customFormat="1" ht="20.100000000000001" customHeight="1" x14ac:dyDescent="0.25"/>
    <row r="241" s="1" customFormat="1" ht="20.100000000000001" customHeight="1" x14ac:dyDescent="0.25"/>
    <row r="242" s="1" customFormat="1" ht="20.100000000000001" customHeight="1" x14ac:dyDescent="0.25"/>
    <row r="243" s="1" customFormat="1" ht="20.100000000000001" customHeight="1" x14ac:dyDescent="0.25"/>
    <row r="244" s="1" customFormat="1" ht="20.100000000000001" customHeight="1" x14ac:dyDescent="0.25"/>
    <row r="245" s="1" customFormat="1" ht="20.100000000000001" customHeight="1" x14ac:dyDescent="0.25"/>
    <row r="246" s="1" customFormat="1" ht="20.100000000000001" customHeight="1" x14ac:dyDescent="0.25"/>
    <row r="247" s="1" customFormat="1" ht="20.100000000000001" customHeight="1" x14ac:dyDescent="0.25"/>
    <row r="248" s="1" customFormat="1" ht="20.100000000000001" customHeight="1" x14ac:dyDescent="0.25"/>
    <row r="249" s="1" customFormat="1" ht="20.100000000000001" customHeight="1" x14ac:dyDescent="0.25"/>
    <row r="250" s="1" customFormat="1" ht="20.100000000000001" customHeight="1" x14ac:dyDescent="0.25"/>
    <row r="251" s="1" customFormat="1" ht="20.100000000000001" customHeight="1" x14ac:dyDescent="0.25"/>
    <row r="252" s="1" customFormat="1" ht="20.100000000000001" customHeight="1" x14ac:dyDescent="0.25"/>
    <row r="253" s="1" customFormat="1" ht="20.100000000000001" customHeight="1" x14ac:dyDescent="0.25"/>
    <row r="254" s="1" customFormat="1" ht="20.100000000000001" customHeight="1" x14ac:dyDescent="0.25"/>
    <row r="255" s="1" customFormat="1" ht="20.100000000000001" customHeight="1" x14ac:dyDescent="0.25"/>
    <row r="256" s="1" customFormat="1" ht="20.100000000000001" customHeight="1" x14ac:dyDescent="0.25"/>
    <row r="257" s="1" customFormat="1" ht="20.100000000000001" customHeight="1" x14ac:dyDescent="0.25"/>
    <row r="258" s="1" customFormat="1" ht="20.100000000000001" customHeight="1" x14ac:dyDescent="0.25"/>
    <row r="259" s="1" customFormat="1" ht="20.100000000000001" customHeight="1" x14ac:dyDescent="0.25"/>
    <row r="260" s="1" customFormat="1" ht="20.100000000000001" customHeight="1" x14ac:dyDescent="0.25"/>
    <row r="261" s="1" customFormat="1" ht="20.100000000000001" customHeight="1" x14ac:dyDescent="0.25"/>
    <row r="262" s="1" customFormat="1" ht="20.100000000000001" customHeight="1" x14ac:dyDescent="0.25"/>
    <row r="263" s="1" customFormat="1" ht="20.100000000000001" customHeight="1" x14ac:dyDescent="0.25"/>
    <row r="264" s="1" customFormat="1" ht="20.100000000000001" customHeight="1" x14ac:dyDescent="0.25"/>
    <row r="265" s="1" customFormat="1" ht="20.100000000000001" customHeight="1" x14ac:dyDescent="0.25"/>
    <row r="266" s="1" customFormat="1" ht="20.100000000000001" customHeight="1" x14ac:dyDescent="0.25"/>
    <row r="267" s="1" customFormat="1" ht="20.100000000000001" customHeight="1" x14ac:dyDescent="0.25"/>
    <row r="268" s="1" customFormat="1" ht="20.100000000000001" customHeight="1" x14ac:dyDescent="0.25"/>
    <row r="269" s="1" customFormat="1" ht="20.100000000000001" customHeight="1" x14ac:dyDescent="0.25"/>
    <row r="270" s="1" customFormat="1" ht="20.100000000000001" customHeight="1" x14ac:dyDescent="0.25"/>
    <row r="271" s="1" customFormat="1" ht="20.100000000000001" customHeight="1" x14ac:dyDescent="0.25"/>
    <row r="272" s="1" customFormat="1" ht="20.100000000000001" customHeight="1" x14ac:dyDescent="0.25"/>
    <row r="273" s="1" customFormat="1" ht="20.100000000000001" customHeight="1" x14ac:dyDescent="0.25"/>
    <row r="274" s="1" customFormat="1" ht="20.100000000000001" customHeight="1" x14ac:dyDescent="0.25"/>
    <row r="275" s="1" customFormat="1" ht="20.100000000000001" customHeight="1" x14ac:dyDescent="0.25"/>
    <row r="276" s="1" customFormat="1" ht="20.100000000000001" customHeight="1" x14ac:dyDescent="0.25"/>
    <row r="277" s="1" customFormat="1" ht="20.100000000000001" customHeight="1" x14ac:dyDescent="0.25"/>
    <row r="278" s="1" customFormat="1" ht="20.100000000000001" customHeight="1" x14ac:dyDescent="0.25"/>
    <row r="279" s="1" customFormat="1" ht="20.100000000000001" customHeight="1" x14ac:dyDescent="0.25"/>
    <row r="280" s="1" customFormat="1" ht="20.100000000000001" customHeight="1" x14ac:dyDescent="0.25"/>
    <row r="281" s="1" customFormat="1" ht="20.100000000000001" customHeight="1" x14ac:dyDescent="0.25"/>
    <row r="282" s="1" customFormat="1" ht="20.100000000000001" customHeight="1" x14ac:dyDescent="0.25"/>
    <row r="283" s="1" customFormat="1" ht="20.100000000000001" customHeight="1" x14ac:dyDescent="0.25"/>
    <row r="284" s="1" customFormat="1" ht="20.100000000000001" customHeight="1" x14ac:dyDescent="0.25"/>
    <row r="285" s="1" customFormat="1" ht="20.100000000000001" customHeight="1" x14ac:dyDescent="0.25"/>
    <row r="286" s="1" customFormat="1" ht="20.100000000000001" customHeight="1" x14ac:dyDescent="0.25"/>
    <row r="287" s="1" customFormat="1" ht="20.100000000000001" customHeight="1" x14ac:dyDescent="0.25"/>
    <row r="288" s="1" customFormat="1" ht="20.100000000000001" customHeight="1" x14ac:dyDescent="0.25"/>
    <row r="289" s="1" customFormat="1" ht="20.100000000000001" customHeight="1" x14ac:dyDescent="0.25"/>
    <row r="290" s="1" customFormat="1" ht="20.100000000000001" customHeight="1" x14ac:dyDescent="0.25"/>
    <row r="291" s="1" customFormat="1" ht="20.100000000000001" customHeight="1" x14ac:dyDescent="0.25"/>
    <row r="292" s="1" customFormat="1" ht="20.100000000000001" customHeight="1" x14ac:dyDescent="0.25"/>
    <row r="293" s="1" customFormat="1" ht="20.100000000000001" customHeight="1" x14ac:dyDescent="0.25"/>
    <row r="294" s="1" customFormat="1" ht="20.100000000000001" customHeight="1" x14ac:dyDescent="0.25"/>
    <row r="295" s="1" customFormat="1" ht="20.100000000000001" customHeight="1" x14ac:dyDescent="0.25"/>
    <row r="296" s="1" customFormat="1" ht="20.100000000000001" customHeight="1" x14ac:dyDescent="0.25"/>
    <row r="297" s="1" customFormat="1" ht="20.100000000000001" customHeight="1" x14ac:dyDescent="0.25"/>
    <row r="298" s="1" customFormat="1" ht="20.100000000000001" customHeight="1" x14ac:dyDescent="0.25"/>
    <row r="299" s="1" customFormat="1" ht="20.100000000000001" customHeight="1" x14ac:dyDescent="0.25"/>
    <row r="300" s="1" customFormat="1" ht="20.100000000000001" customHeight="1" x14ac:dyDescent="0.25"/>
    <row r="301" s="1" customFormat="1" ht="20.100000000000001" customHeight="1" x14ac:dyDescent="0.25"/>
    <row r="302" s="1" customFormat="1" ht="20.100000000000001" customHeight="1" x14ac:dyDescent="0.25"/>
    <row r="303" s="1" customFormat="1" ht="20.100000000000001" customHeight="1" x14ac:dyDescent="0.25"/>
    <row r="304" s="1" customFormat="1" ht="20.100000000000001" customHeight="1" x14ac:dyDescent="0.25"/>
    <row r="305" spans="1:35" ht="20.100000000000001" customHeight="1" x14ac:dyDescent="0.25"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ht="20.100000000000001" customHeight="1" x14ac:dyDescent="0.25"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ht="20.100000000000001" customHeight="1" x14ac:dyDescent="0.25"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ht="20.100000000000001" customHeight="1" x14ac:dyDescent="0.25"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ht="20.100000000000001" customHeight="1" x14ac:dyDescent="0.25"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8" spans="1:35" ht="20.100000000000001" customHeight="1" x14ac:dyDescent="0.2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</row>
    <row r="319" spans="1:35" ht="20.100000000000001" customHeight="1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</row>
    <row r="320" spans="1:35" ht="20.100000000000001" customHeight="1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</row>
    <row r="321" spans="1:35" ht="20.100000000000001" customHeight="1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</row>
    <row r="322" spans="1:35" ht="20.100000000000001" customHeight="1" x14ac:dyDescent="0.2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</row>
    <row r="323" spans="1:35" ht="20.100000000000001" customHeight="1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</row>
    <row r="324" spans="1:35" ht="20.100000000000001" customHeight="1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</row>
    <row r="325" spans="1:35" ht="20.100000000000001" customHeight="1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</row>
    <row r="326" spans="1:35" ht="20.100000000000001" customHeight="1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</row>
    <row r="327" spans="1:35" ht="20.100000000000001" customHeight="1" x14ac:dyDescent="0.2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</row>
    <row r="328" spans="1:35" ht="20.100000000000001" customHeight="1" x14ac:dyDescent="0.2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</row>
    <row r="329" spans="1:35" ht="20.100000000000001" customHeight="1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</row>
    <row r="330" spans="1:35" ht="20.100000000000001" customHeight="1" x14ac:dyDescent="0.2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</row>
    <row r="331" spans="1:35" ht="20.100000000000001" customHeight="1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</row>
    <row r="332" spans="1:35" ht="20.100000000000001" customHeight="1" x14ac:dyDescent="0.2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</row>
    <row r="333" spans="1:35" ht="20.100000000000001" customHeight="1" x14ac:dyDescent="0.2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</row>
    <row r="334" spans="1:35" ht="20.100000000000001" customHeight="1" x14ac:dyDescent="0.2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</row>
    <row r="335" spans="1:35" ht="20.100000000000001" customHeight="1" x14ac:dyDescent="0.2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</row>
    <row r="336" spans="1:35" ht="20.100000000000001" customHeight="1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</row>
    <row r="337" spans="1:35" ht="20.100000000000001" customHeight="1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</row>
    <row r="338" spans="1:35" ht="20.100000000000001" customHeight="1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</row>
    <row r="339" spans="1:35" ht="20.100000000000001" customHeight="1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</row>
    <row r="340" spans="1:35" ht="20.100000000000001" customHeight="1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</row>
    <row r="341" spans="1:35" ht="20.100000000000001" customHeight="1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</row>
    <row r="342" spans="1:35" ht="20.100000000000001" customHeight="1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</row>
    <row r="343" spans="1:35" ht="20.100000000000001" customHeight="1" x14ac:dyDescent="0.2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</row>
    <row r="344" spans="1:35" ht="20.100000000000001" customHeight="1" x14ac:dyDescent="0.2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</row>
    <row r="345" spans="1:35" ht="20.100000000000001" customHeight="1" x14ac:dyDescent="0.2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</row>
    <row r="346" spans="1:35" ht="20.100000000000001" customHeight="1" x14ac:dyDescent="0.2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</row>
    <row r="347" spans="1:35" ht="20.100000000000001" customHeight="1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</row>
    <row r="348" spans="1:35" ht="20.100000000000001" customHeight="1" x14ac:dyDescent="0.2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</row>
    <row r="349" spans="1:35" ht="20.100000000000001" customHeight="1" x14ac:dyDescent="0.2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</row>
    <row r="350" spans="1:35" ht="20.100000000000001" customHeight="1" x14ac:dyDescent="0.2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</row>
    <row r="351" spans="1:35" ht="20.100000000000001" customHeight="1" x14ac:dyDescent="0.2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</row>
    <row r="352" spans="1:35" ht="20.100000000000001" customHeight="1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</row>
    <row r="353" spans="1:35" ht="20.100000000000001" customHeight="1" x14ac:dyDescent="0.2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</row>
    <row r="354" spans="1:35" ht="20.100000000000001" customHeight="1" x14ac:dyDescent="0.2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</row>
    <row r="355" spans="1:35" ht="20.100000000000001" customHeight="1" x14ac:dyDescent="0.2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</row>
    <row r="356" spans="1:35" ht="20.100000000000001" customHeight="1" x14ac:dyDescent="0.2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</row>
    <row r="357" spans="1:35" ht="20.100000000000001" customHeight="1" x14ac:dyDescent="0.2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</row>
    <row r="358" spans="1:35" ht="20.100000000000001" customHeight="1" x14ac:dyDescent="0.2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</row>
    <row r="359" spans="1:35" ht="20.100000000000001" customHeight="1" x14ac:dyDescent="0.2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</row>
    <row r="360" spans="1:35" ht="20.100000000000001" customHeight="1" x14ac:dyDescent="0.2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</row>
    <row r="361" spans="1:35" ht="20.100000000000001" customHeight="1" x14ac:dyDescent="0.2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</row>
    <row r="362" spans="1:35" ht="20.100000000000001" customHeight="1" x14ac:dyDescent="0.2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</row>
    <row r="363" spans="1:35" ht="20.100000000000001" customHeight="1" x14ac:dyDescent="0.2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</row>
    <row r="364" spans="1:35" ht="20.100000000000001" customHeight="1" x14ac:dyDescent="0.2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</row>
    <row r="365" spans="1:35" ht="20.100000000000001" customHeight="1" x14ac:dyDescent="0.2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</row>
    <row r="366" spans="1:35" ht="20.100000000000001" customHeight="1" x14ac:dyDescent="0.2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</row>
    <row r="367" spans="1:35" ht="20.100000000000001" customHeight="1" x14ac:dyDescent="0.2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</row>
    <row r="368" spans="1:35" ht="20.100000000000001" customHeight="1" x14ac:dyDescent="0.2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</row>
    <row r="369" spans="1:35" ht="20.100000000000001" customHeight="1" x14ac:dyDescent="0.2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</row>
    <row r="370" spans="1:35" ht="20.100000000000001" customHeight="1" x14ac:dyDescent="0.2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</row>
    <row r="371" spans="1:35" ht="20.100000000000001" customHeight="1" x14ac:dyDescent="0.2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</row>
    <row r="372" spans="1:35" ht="20.100000000000001" customHeight="1" x14ac:dyDescent="0.2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</row>
    <row r="373" spans="1:35" ht="20.100000000000001" customHeight="1" x14ac:dyDescent="0.2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</row>
    <row r="374" spans="1:35" ht="20.100000000000001" customHeight="1" x14ac:dyDescent="0.2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</row>
    <row r="375" spans="1:35" ht="20.100000000000001" customHeight="1" x14ac:dyDescent="0.2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</row>
    <row r="376" spans="1:35" ht="20.100000000000001" customHeight="1" x14ac:dyDescent="0.2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</row>
    <row r="377" spans="1:35" ht="20.100000000000001" customHeight="1" x14ac:dyDescent="0.2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</row>
    <row r="378" spans="1:35" ht="20.100000000000001" customHeight="1" x14ac:dyDescent="0.2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</row>
    <row r="379" spans="1:35" ht="20.100000000000001" customHeight="1" x14ac:dyDescent="0.2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</row>
    <row r="380" spans="1:35" ht="20.100000000000001" customHeight="1" x14ac:dyDescent="0.2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</row>
    <row r="381" spans="1:35" ht="20.100000000000001" customHeight="1" x14ac:dyDescent="0.2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</row>
    <row r="382" spans="1:35" ht="20.100000000000001" customHeight="1" x14ac:dyDescent="0.2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</row>
    <row r="383" spans="1:35" ht="20.100000000000001" customHeight="1" x14ac:dyDescent="0.2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</row>
    <row r="384" spans="1:35" ht="20.100000000000001" customHeight="1" x14ac:dyDescent="0.2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</row>
    <row r="385" spans="1:35" ht="20.100000000000001" customHeight="1" x14ac:dyDescent="0.2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</row>
    <row r="386" spans="1:35" ht="20.100000000000001" customHeight="1" x14ac:dyDescent="0.2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</row>
    <row r="387" spans="1:35" ht="20.100000000000001" customHeight="1" x14ac:dyDescent="0.2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</row>
    <row r="388" spans="1:35" ht="20.100000000000001" customHeight="1" x14ac:dyDescent="0.2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</row>
    <row r="389" spans="1:35" ht="20.100000000000001" customHeight="1" x14ac:dyDescent="0.2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</row>
    <row r="390" spans="1:35" ht="20.100000000000001" customHeight="1" x14ac:dyDescent="0.2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</row>
    <row r="391" spans="1:35" ht="20.100000000000001" customHeight="1" x14ac:dyDescent="0.2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</row>
    <row r="392" spans="1:35" ht="20.100000000000001" customHeight="1" x14ac:dyDescent="0.2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</row>
    <row r="393" spans="1:35" ht="20.100000000000001" customHeight="1" x14ac:dyDescent="0.2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</row>
    <row r="394" spans="1:35" ht="20.100000000000001" customHeight="1" x14ac:dyDescent="0.2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</row>
    <row r="395" spans="1:35" ht="20.100000000000001" customHeight="1" x14ac:dyDescent="0.2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</row>
    <row r="396" spans="1:35" ht="20.100000000000001" customHeight="1" x14ac:dyDescent="0.2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</row>
    <row r="397" spans="1:35" ht="20.100000000000001" customHeight="1" x14ac:dyDescent="0.2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</row>
    <row r="398" spans="1:35" ht="20.100000000000001" customHeight="1" x14ac:dyDescent="0.2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</row>
    <row r="399" spans="1:35" ht="20.100000000000001" customHeight="1" x14ac:dyDescent="0.2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</row>
    <row r="400" spans="1:35" ht="20.100000000000001" customHeight="1" x14ac:dyDescent="0.2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</row>
    <row r="401" spans="1:35" ht="20.100000000000001" customHeight="1" x14ac:dyDescent="0.2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</row>
    <row r="402" spans="1:35" ht="20.100000000000001" customHeight="1" x14ac:dyDescent="0.2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</row>
    <row r="403" spans="1:35" ht="20.100000000000001" customHeight="1" x14ac:dyDescent="0.2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</row>
    <row r="404" spans="1:35" ht="20.100000000000001" customHeight="1" x14ac:dyDescent="0.2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</row>
    <row r="405" spans="1:35" ht="20.100000000000001" customHeight="1" x14ac:dyDescent="0.2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</row>
    <row r="406" spans="1:35" ht="20.100000000000001" customHeight="1" x14ac:dyDescent="0.2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</row>
    <row r="407" spans="1:35" ht="20.100000000000001" customHeight="1" x14ac:dyDescent="0.2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</row>
    <row r="408" spans="1:35" ht="20.100000000000001" customHeight="1" x14ac:dyDescent="0.2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</row>
    <row r="409" spans="1:35" ht="20.100000000000001" customHeight="1" x14ac:dyDescent="0.2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</row>
    <row r="410" spans="1:35" ht="20.100000000000001" customHeight="1" x14ac:dyDescent="0.2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</row>
    <row r="411" spans="1:35" ht="20.100000000000001" customHeight="1" x14ac:dyDescent="0.2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</row>
    <row r="412" spans="1:35" ht="20.100000000000001" customHeight="1" x14ac:dyDescent="0.2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</row>
    <row r="413" spans="1:35" ht="20.100000000000001" customHeight="1" x14ac:dyDescent="0.2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</row>
    <row r="414" spans="1:35" ht="20.100000000000001" customHeight="1" x14ac:dyDescent="0.2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</row>
    <row r="415" spans="1:35" ht="20.100000000000001" customHeight="1" x14ac:dyDescent="0.2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</row>
    <row r="416" spans="1:35" ht="20.100000000000001" customHeight="1" x14ac:dyDescent="0.2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</row>
    <row r="417" spans="1:35" ht="20.100000000000001" customHeight="1" x14ac:dyDescent="0.2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</row>
    <row r="418" spans="1:35" ht="20.100000000000001" customHeight="1" x14ac:dyDescent="0.2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</row>
    <row r="419" spans="1:35" ht="20.100000000000001" customHeight="1" x14ac:dyDescent="0.2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</row>
    <row r="420" spans="1:35" ht="20.100000000000001" customHeight="1" x14ac:dyDescent="0.2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</row>
    <row r="421" spans="1:35" ht="20.100000000000001" customHeight="1" x14ac:dyDescent="0.2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</row>
    <row r="422" spans="1:35" ht="20.100000000000001" customHeight="1" x14ac:dyDescent="0.2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</row>
    <row r="423" spans="1:35" ht="20.100000000000001" customHeight="1" x14ac:dyDescent="0.2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</row>
    <row r="424" spans="1:35" ht="20.100000000000001" customHeight="1" x14ac:dyDescent="0.2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</row>
    <row r="425" spans="1:35" ht="20.100000000000001" customHeight="1" x14ac:dyDescent="0.2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</row>
    <row r="426" spans="1:35" ht="20.100000000000001" customHeight="1" x14ac:dyDescent="0.2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</row>
    <row r="427" spans="1:35" ht="20.100000000000001" customHeight="1" x14ac:dyDescent="0.2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</row>
    <row r="428" spans="1:35" ht="20.100000000000001" customHeight="1" x14ac:dyDescent="0.2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</row>
    <row r="429" spans="1:35" ht="20.100000000000001" customHeight="1" x14ac:dyDescent="0.2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</row>
    <row r="430" spans="1:35" ht="20.100000000000001" customHeight="1" x14ac:dyDescent="0.2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</row>
    <row r="431" spans="1:35" ht="20.100000000000001" customHeight="1" x14ac:dyDescent="0.2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</row>
    <row r="432" spans="1:35" ht="20.100000000000001" customHeight="1" x14ac:dyDescent="0.2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</row>
    <row r="433" spans="1:35" ht="20.100000000000001" customHeight="1" x14ac:dyDescent="0.2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</row>
    <row r="434" spans="1:35" ht="20.100000000000001" customHeight="1" x14ac:dyDescent="0.2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</row>
    <row r="435" spans="1:35" ht="20.100000000000001" customHeight="1" x14ac:dyDescent="0.2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</row>
    <row r="436" spans="1:35" ht="20.100000000000001" customHeight="1" x14ac:dyDescent="0.2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</row>
    <row r="437" spans="1:35" ht="20.100000000000001" customHeight="1" x14ac:dyDescent="0.2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</row>
    <row r="438" spans="1:35" ht="20.100000000000001" customHeight="1" x14ac:dyDescent="0.2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</row>
    <row r="439" spans="1:35" ht="20.100000000000001" customHeight="1" x14ac:dyDescent="0.2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</row>
    <row r="440" spans="1:35" ht="20.100000000000001" customHeight="1" x14ac:dyDescent="0.2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</row>
    <row r="441" spans="1:35" ht="20.100000000000001" customHeight="1" x14ac:dyDescent="0.2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</row>
    <row r="442" spans="1:35" ht="20.100000000000001" customHeight="1" x14ac:dyDescent="0.2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</row>
    <row r="443" spans="1:35" ht="20.100000000000001" customHeight="1" x14ac:dyDescent="0.2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</row>
    <row r="444" spans="1:35" ht="20.100000000000001" customHeight="1" x14ac:dyDescent="0.2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</row>
    <row r="445" spans="1:35" ht="20.100000000000001" customHeight="1" x14ac:dyDescent="0.2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</row>
    <row r="446" spans="1:35" ht="20.100000000000001" customHeight="1" x14ac:dyDescent="0.2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</row>
    <row r="447" spans="1:35" ht="20.100000000000001" customHeight="1" x14ac:dyDescent="0.2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</row>
    <row r="448" spans="1:35" ht="20.100000000000001" customHeight="1" x14ac:dyDescent="0.2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</row>
    <row r="449" spans="1:35" ht="20.100000000000001" customHeight="1" x14ac:dyDescent="0.2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</row>
    <row r="450" spans="1:35" ht="20.100000000000001" customHeight="1" x14ac:dyDescent="0.2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</row>
    <row r="451" spans="1:35" ht="20.100000000000001" customHeight="1" x14ac:dyDescent="0.2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</row>
    <row r="452" spans="1:35" ht="20.100000000000001" customHeight="1" x14ac:dyDescent="0.2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</row>
    <row r="453" spans="1:35" ht="20.100000000000001" customHeight="1" x14ac:dyDescent="0.2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</row>
    <row r="454" spans="1:35" ht="20.100000000000001" customHeight="1" x14ac:dyDescent="0.2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</row>
    <row r="455" spans="1:35" ht="20.100000000000001" customHeight="1" x14ac:dyDescent="0.2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</row>
    <row r="456" spans="1:35" ht="20.100000000000001" customHeight="1" x14ac:dyDescent="0.2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</row>
    <row r="457" spans="1:35" ht="20.100000000000001" customHeight="1" x14ac:dyDescent="0.2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</row>
    <row r="458" spans="1:35" ht="20.100000000000001" customHeight="1" x14ac:dyDescent="0.2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</row>
    <row r="459" spans="1:35" ht="20.100000000000001" customHeight="1" x14ac:dyDescent="0.2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</row>
    <row r="460" spans="1:35" ht="20.100000000000001" customHeight="1" x14ac:dyDescent="0.2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</row>
    <row r="461" spans="1:35" ht="20.100000000000001" customHeight="1" x14ac:dyDescent="0.2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</row>
    <row r="462" spans="1:35" ht="20.100000000000001" customHeight="1" x14ac:dyDescent="0.2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</row>
    <row r="463" spans="1:35" ht="20.100000000000001" customHeight="1" x14ac:dyDescent="0.2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</row>
    <row r="464" spans="1:35" ht="20.100000000000001" customHeight="1" x14ac:dyDescent="0.2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</row>
    <row r="465" spans="1:35" ht="20.100000000000001" customHeight="1" x14ac:dyDescent="0.2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</row>
    <row r="466" spans="1:35" ht="20.100000000000001" customHeight="1" x14ac:dyDescent="0.2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</row>
    <row r="467" spans="1:35" ht="20.100000000000001" customHeight="1" x14ac:dyDescent="0.2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</row>
    <row r="468" spans="1:35" ht="20.100000000000001" customHeight="1" x14ac:dyDescent="0.2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</row>
    <row r="469" spans="1:35" ht="20.100000000000001" customHeight="1" x14ac:dyDescent="0.2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</row>
    <row r="470" spans="1:35" ht="20.100000000000001" customHeight="1" x14ac:dyDescent="0.2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</row>
    <row r="471" spans="1:35" ht="20.100000000000001" customHeight="1" x14ac:dyDescent="0.2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</row>
    <row r="472" spans="1:35" ht="20.100000000000001" customHeight="1" x14ac:dyDescent="0.2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</row>
    <row r="473" spans="1:35" ht="20.100000000000001" customHeight="1" x14ac:dyDescent="0.2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</row>
    <row r="474" spans="1:35" ht="20.100000000000001" customHeight="1" x14ac:dyDescent="0.2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</row>
    <row r="475" spans="1:35" ht="20.100000000000001" customHeight="1" x14ac:dyDescent="0.2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</row>
    <row r="476" spans="1:35" ht="20.100000000000001" customHeight="1" x14ac:dyDescent="0.2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</row>
    <row r="477" spans="1:35" ht="20.100000000000001" customHeight="1" x14ac:dyDescent="0.2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</row>
    <row r="478" spans="1:35" ht="20.100000000000001" customHeight="1" x14ac:dyDescent="0.2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</row>
    <row r="479" spans="1:35" ht="20.100000000000001" customHeight="1" x14ac:dyDescent="0.2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</row>
    <row r="480" spans="1:35" ht="20.100000000000001" customHeight="1" x14ac:dyDescent="0.2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</row>
    <row r="481" spans="1:35" ht="20.100000000000001" customHeight="1" x14ac:dyDescent="0.2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</row>
    <row r="482" spans="1:35" ht="20.100000000000001" customHeight="1" x14ac:dyDescent="0.2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</row>
    <row r="483" spans="1:35" ht="20.100000000000001" customHeight="1" x14ac:dyDescent="0.2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</row>
    <row r="484" spans="1:35" ht="20.100000000000001" customHeight="1" x14ac:dyDescent="0.2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</row>
    <row r="485" spans="1:35" ht="20.100000000000001" customHeight="1" x14ac:dyDescent="0.2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</row>
    <row r="486" spans="1:35" ht="20.100000000000001" customHeight="1" x14ac:dyDescent="0.2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</row>
    <row r="487" spans="1:35" ht="20.100000000000001" customHeight="1" x14ac:dyDescent="0.2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</row>
    <row r="488" spans="1:35" ht="20.100000000000001" customHeight="1" x14ac:dyDescent="0.2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</row>
    <row r="489" spans="1:35" ht="20.100000000000001" customHeight="1" x14ac:dyDescent="0.2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</row>
    <row r="490" spans="1:35" ht="20.100000000000001" customHeight="1" x14ac:dyDescent="0.2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</row>
    <row r="491" spans="1:35" ht="20.100000000000001" customHeight="1" x14ac:dyDescent="0.2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</row>
    <row r="492" spans="1:35" ht="20.100000000000001" customHeight="1" x14ac:dyDescent="0.2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</row>
    <row r="493" spans="1:35" ht="20.100000000000001" customHeight="1" x14ac:dyDescent="0.2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</row>
    <row r="494" spans="1:35" ht="20.100000000000001" customHeight="1" x14ac:dyDescent="0.2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</row>
    <row r="495" spans="1:35" ht="20.100000000000001" customHeight="1" x14ac:dyDescent="0.2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</row>
    <row r="496" spans="1:35" ht="20.100000000000001" customHeight="1" x14ac:dyDescent="0.2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</row>
    <row r="497" spans="1:35" ht="20.100000000000001" customHeight="1" x14ac:dyDescent="0.2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</row>
    <row r="498" spans="1:35" ht="20.100000000000001" customHeight="1" x14ac:dyDescent="0.2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</row>
    <row r="499" spans="1:35" ht="20.100000000000001" customHeight="1" x14ac:dyDescent="0.2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</row>
    <row r="500" spans="1:35" ht="20.100000000000001" customHeight="1" x14ac:dyDescent="0.2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</row>
    <row r="501" spans="1:35" ht="20.100000000000001" customHeight="1" x14ac:dyDescent="0.2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</row>
    <row r="502" spans="1:35" ht="20.100000000000001" customHeight="1" x14ac:dyDescent="0.2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</row>
    <row r="503" spans="1:35" ht="20.100000000000001" customHeight="1" x14ac:dyDescent="0.2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</row>
    <row r="504" spans="1:35" ht="20.100000000000001" customHeight="1" x14ac:dyDescent="0.2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</row>
    <row r="505" spans="1:35" ht="20.100000000000001" customHeight="1" x14ac:dyDescent="0.2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</row>
    <row r="506" spans="1:35" ht="20.100000000000001" customHeight="1" x14ac:dyDescent="0.2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</row>
    <row r="507" spans="1:35" ht="20.100000000000001" customHeight="1" x14ac:dyDescent="0.2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</row>
    <row r="508" spans="1:35" ht="20.100000000000001" customHeight="1" x14ac:dyDescent="0.2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</row>
    <row r="509" spans="1:35" ht="20.100000000000001" customHeight="1" x14ac:dyDescent="0.2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</row>
    <row r="510" spans="1:35" ht="20.100000000000001" customHeight="1" x14ac:dyDescent="0.2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</row>
    <row r="511" spans="1:35" ht="20.100000000000001" customHeight="1" x14ac:dyDescent="0.2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</row>
    <row r="512" spans="1:35" ht="20.100000000000001" customHeight="1" x14ac:dyDescent="0.2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</row>
    <row r="513" spans="1:35" ht="20.100000000000001" customHeight="1" x14ac:dyDescent="0.2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</row>
    <row r="514" spans="1:35" ht="20.100000000000001" customHeight="1" x14ac:dyDescent="0.2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</row>
    <row r="515" spans="1:35" ht="20.100000000000001" customHeight="1" x14ac:dyDescent="0.2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</row>
    <row r="516" spans="1:35" ht="20.100000000000001" customHeight="1" x14ac:dyDescent="0.2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</row>
    <row r="517" spans="1:35" ht="20.100000000000001" customHeight="1" x14ac:dyDescent="0.2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</row>
    <row r="518" spans="1:35" ht="20.100000000000001" customHeight="1" x14ac:dyDescent="0.2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</row>
    <row r="519" spans="1:35" ht="20.100000000000001" customHeight="1" x14ac:dyDescent="0.2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</row>
    <row r="520" spans="1:35" ht="20.100000000000001" customHeight="1" x14ac:dyDescent="0.2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</row>
    <row r="521" spans="1:35" ht="20.100000000000001" customHeight="1" x14ac:dyDescent="0.2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</row>
    <row r="522" spans="1:35" ht="20.100000000000001" customHeight="1" x14ac:dyDescent="0.2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</row>
    <row r="523" spans="1:35" ht="20.100000000000001" customHeight="1" x14ac:dyDescent="0.2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</row>
    <row r="524" spans="1:35" ht="20.100000000000001" customHeight="1" x14ac:dyDescent="0.2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</row>
    <row r="525" spans="1:35" ht="20.100000000000001" customHeight="1" x14ac:dyDescent="0.2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</row>
    <row r="526" spans="1:35" ht="20.100000000000001" customHeight="1" x14ac:dyDescent="0.2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</row>
    <row r="527" spans="1:35" ht="20.100000000000001" customHeight="1" x14ac:dyDescent="0.2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</row>
    <row r="528" spans="1:35" ht="20.100000000000001" customHeight="1" x14ac:dyDescent="0.2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</row>
    <row r="529" spans="1:35" ht="20.100000000000001" customHeight="1" x14ac:dyDescent="0.2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</row>
    <row r="530" spans="1:35" ht="20.100000000000001" customHeight="1" x14ac:dyDescent="0.2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</row>
    <row r="531" spans="1:35" ht="20.100000000000001" customHeight="1" x14ac:dyDescent="0.2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</row>
    <row r="532" spans="1:35" ht="20.100000000000001" customHeight="1" x14ac:dyDescent="0.2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</row>
    <row r="533" spans="1:35" ht="20.100000000000001" customHeight="1" x14ac:dyDescent="0.2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</row>
    <row r="534" spans="1:35" ht="20.100000000000001" customHeight="1" x14ac:dyDescent="0.2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</row>
    <row r="535" spans="1:35" ht="20.100000000000001" customHeight="1" x14ac:dyDescent="0.2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</row>
    <row r="536" spans="1:35" ht="20.100000000000001" customHeight="1" x14ac:dyDescent="0.2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</row>
    <row r="537" spans="1:35" ht="20.100000000000001" customHeight="1" x14ac:dyDescent="0.2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</row>
    <row r="538" spans="1:35" ht="20.100000000000001" customHeight="1" x14ac:dyDescent="0.2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</row>
    <row r="539" spans="1:35" ht="20.100000000000001" customHeight="1" x14ac:dyDescent="0.2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</row>
    <row r="540" spans="1:35" ht="20.100000000000001" customHeight="1" x14ac:dyDescent="0.2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</row>
    <row r="541" spans="1:35" ht="20.100000000000001" customHeight="1" x14ac:dyDescent="0.2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</row>
    <row r="542" spans="1:35" ht="20.100000000000001" customHeight="1" x14ac:dyDescent="0.2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</row>
    <row r="543" spans="1:35" ht="20.100000000000001" customHeight="1" x14ac:dyDescent="0.2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</row>
    <row r="544" spans="1:35" ht="20.100000000000001" customHeight="1" x14ac:dyDescent="0.2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</row>
    <row r="545" spans="1:35" ht="20.100000000000001" customHeight="1" x14ac:dyDescent="0.2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</row>
    <row r="546" spans="1:35" ht="20.100000000000001" customHeight="1" x14ac:dyDescent="0.2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</row>
    <row r="547" spans="1:35" ht="20.100000000000001" customHeight="1" x14ac:dyDescent="0.2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</row>
    <row r="548" spans="1:35" ht="20.100000000000001" customHeight="1" x14ac:dyDescent="0.2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</row>
    <row r="549" spans="1:35" ht="20.100000000000001" customHeight="1" x14ac:dyDescent="0.2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</row>
    <row r="550" spans="1:35" ht="20.100000000000001" customHeight="1" x14ac:dyDescent="0.2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</row>
    <row r="551" spans="1:35" ht="20.100000000000001" customHeight="1" x14ac:dyDescent="0.2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</row>
    <row r="552" spans="1:35" ht="20.100000000000001" customHeight="1" x14ac:dyDescent="0.2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</row>
    <row r="553" spans="1:35" ht="20.100000000000001" customHeight="1" x14ac:dyDescent="0.2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</row>
    <row r="554" spans="1:35" ht="20.100000000000001" customHeight="1" x14ac:dyDescent="0.2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</row>
    <row r="555" spans="1:35" ht="20.100000000000001" customHeight="1" x14ac:dyDescent="0.2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</row>
    <row r="556" spans="1:35" ht="20.100000000000001" customHeight="1" x14ac:dyDescent="0.2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</row>
    <row r="557" spans="1:35" ht="20.100000000000001" customHeight="1" x14ac:dyDescent="0.2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</row>
    <row r="558" spans="1:35" ht="20.100000000000001" customHeight="1" x14ac:dyDescent="0.2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</row>
    <row r="559" spans="1:35" ht="20.100000000000001" customHeight="1" x14ac:dyDescent="0.2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</row>
    <row r="560" spans="1:35" ht="20.100000000000001" customHeight="1" x14ac:dyDescent="0.2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</row>
    <row r="561" spans="1:35" ht="20.100000000000001" customHeight="1" x14ac:dyDescent="0.2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</row>
    <row r="562" spans="1:35" ht="20.100000000000001" customHeight="1" x14ac:dyDescent="0.2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</row>
    <row r="563" spans="1:35" ht="20.100000000000001" customHeight="1" x14ac:dyDescent="0.2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</row>
    <row r="564" spans="1:35" ht="20.100000000000001" customHeight="1" x14ac:dyDescent="0.2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</row>
    <row r="565" spans="1:35" ht="20.100000000000001" customHeight="1" x14ac:dyDescent="0.2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</row>
    <row r="566" spans="1:35" ht="20.100000000000001" customHeight="1" x14ac:dyDescent="0.2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</row>
    <row r="567" spans="1:35" ht="20.100000000000001" customHeight="1" x14ac:dyDescent="0.2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</row>
    <row r="568" spans="1:35" ht="20.100000000000001" customHeight="1" x14ac:dyDescent="0.2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</row>
    <row r="569" spans="1:35" ht="20.100000000000001" customHeight="1" x14ac:dyDescent="0.2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</row>
    <row r="570" spans="1:35" ht="20.100000000000001" customHeight="1" x14ac:dyDescent="0.2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</row>
    <row r="571" spans="1:35" ht="20.100000000000001" customHeight="1" x14ac:dyDescent="0.2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</row>
    <row r="572" spans="1:35" ht="20.100000000000001" customHeight="1" x14ac:dyDescent="0.2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</row>
    <row r="573" spans="1:35" ht="20.100000000000001" customHeight="1" x14ac:dyDescent="0.2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</row>
    <row r="574" spans="1:35" ht="20.100000000000001" customHeight="1" x14ac:dyDescent="0.2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</row>
    <row r="575" spans="1:35" ht="20.100000000000001" customHeight="1" x14ac:dyDescent="0.2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</row>
    <row r="576" spans="1:35" ht="20.100000000000001" customHeight="1" x14ac:dyDescent="0.2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</row>
    <row r="577" spans="1:35" ht="20.100000000000001" customHeight="1" x14ac:dyDescent="0.2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</row>
    <row r="578" spans="1:35" ht="20.100000000000001" customHeight="1" x14ac:dyDescent="0.2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</row>
    <row r="579" spans="1:35" ht="20.100000000000001" customHeight="1" x14ac:dyDescent="0.2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</row>
    <row r="580" spans="1:35" ht="20.100000000000001" customHeight="1" x14ac:dyDescent="0.2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</row>
    <row r="581" spans="1:35" ht="20.100000000000001" customHeight="1" x14ac:dyDescent="0.2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</row>
    <row r="582" spans="1:35" ht="20.100000000000001" customHeight="1" x14ac:dyDescent="0.2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</row>
    <row r="583" spans="1:35" ht="20.100000000000001" customHeight="1" x14ac:dyDescent="0.2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</row>
    <row r="584" spans="1:35" ht="20.100000000000001" customHeight="1" x14ac:dyDescent="0.2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</row>
    <row r="585" spans="1:35" ht="20.100000000000001" customHeight="1" x14ac:dyDescent="0.2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</row>
    <row r="586" spans="1:35" ht="20.100000000000001" customHeight="1" x14ac:dyDescent="0.2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</row>
    <row r="587" spans="1:35" ht="20.100000000000001" customHeight="1" x14ac:dyDescent="0.2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</row>
    <row r="588" spans="1:35" ht="20.100000000000001" customHeight="1" x14ac:dyDescent="0.2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</row>
    <row r="589" spans="1:35" ht="20.100000000000001" customHeight="1" x14ac:dyDescent="0.2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</row>
    <row r="590" spans="1:35" ht="20.100000000000001" customHeight="1" x14ac:dyDescent="0.2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</row>
    <row r="591" spans="1:35" ht="20.100000000000001" customHeight="1" x14ac:dyDescent="0.2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</row>
    <row r="592" spans="1:35" ht="20.100000000000001" customHeight="1" x14ac:dyDescent="0.2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</row>
    <row r="593" spans="1:35" ht="20.100000000000001" customHeight="1" x14ac:dyDescent="0.2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</row>
    <row r="594" spans="1:35" ht="20.100000000000001" customHeight="1" x14ac:dyDescent="0.2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</row>
    <row r="595" spans="1:35" ht="20.100000000000001" customHeight="1" x14ac:dyDescent="0.2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</row>
    <row r="596" spans="1:35" ht="20.100000000000001" customHeight="1" x14ac:dyDescent="0.2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</row>
    <row r="597" spans="1:35" ht="20.100000000000001" customHeight="1" x14ac:dyDescent="0.2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</row>
    <row r="598" spans="1:35" ht="20.100000000000001" customHeight="1" x14ac:dyDescent="0.2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</row>
    <row r="599" spans="1:35" ht="20.100000000000001" customHeight="1" x14ac:dyDescent="0.2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</row>
    <row r="600" spans="1:35" ht="20.100000000000001" customHeight="1" x14ac:dyDescent="0.2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</row>
    <row r="601" spans="1:35" ht="20.100000000000001" customHeight="1" x14ac:dyDescent="0.2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</row>
    <row r="602" spans="1:35" ht="20.100000000000001" customHeight="1" x14ac:dyDescent="0.2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</row>
    <row r="603" spans="1:35" ht="20.100000000000001" customHeight="1" x14ac:dyDescent="0.2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</row>
    <row r="604" spans="1:35" ht="20.100000000000001" customHeight="1" x14ac:dyDescent="0.2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</row>
    <row r="605" spans="1:35" ht="20.100000000000001" customHeight="1" x14ac:dyDescent="0.2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</row>
    <row r="606" spans="1:35" ht="20.100000000000001" customHeight="1" x14ac:dyDescent="0.2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</row>
    <row r="607" spans="1:35" ht="20.100000000000001" customHeight="1" x14ac:dyDescent="0.2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</row>
    <row r="608" spans="1:35" ht="20.100000000000001" customHeight="1" x14ac:dyDescent="0.2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</row>
    <row r="609" spans="1:35" ht="20.100000000000001" customHeight="1" x14ac:dyDescent="0.2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</row>
    <row r="610" spans="1:35" ht="20.100000000000001" customHeight="1" x14ac:dyDescent="0.2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</row>
    <row r="611" spans="1:35" ht="20.100000000000001" customHeight="1" x14ac:dyDescent="0.2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</row>
    <row r="612" spans="1:35" ht="20.100000000000001" customHeight="1" x14ac:dyDescent="0.2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</row>
    <row r="613" spans="1:35" ht="20.100000000000001" customHeight="1" x14ac:dyDescent="0.2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</row>
    <row r="614" spans="1:35" ht="20.100000000000001" customHeight="1" x14ac:dyDescent="0.2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</row>
    <row r="615" spans="1:35" ht="20.100000000000001" customHeight="1" x14ac:dyDescent="0.2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</row>
    <row r="616" spans="1:35" ht="20.100000000000001" customHeight="1" x14ac:dyDescent="0.2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</row>
    <row r="617" spans="1:35" ht="20.100000000000001" customHeight="1" x14ac:dyDescent="0.2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</row>
    <row r="618" spans="1:35" ht="20.100000000000001" customHeight="1" x14ac:dyDescent="0.2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</row>
    <row r="619" spans="1:35" ht="20.100000000000001" customHeight="1" x14ac:dyDescent="0.2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</row>
    <row r="620" spans="1:35" ht="20.100000000000001" customHeight="1" x14ac:dyDescent="0.2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</row>
    <row r="621" spans="1:35" ht="20.100000000000001" customHeight="1" x14ac:dyDescent="0.2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</row>
    <row r="622" spans="1:35" ht="20.100000000000001" customHeight="1" x14ac:dyDescent="0.2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</row>
    <row r="623" spans="1:35" ht="20.100000000000001" customHeight="1" x14ac:dyDescent="0.2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</row>
    <row r="624" spans="1:35" ht="20.100000000000001" customHeight="1" x14ac:dyDescent="0.2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</row>
    <row r="625" spans="1:35" ht="20.100000000000001" customHeight="1" x14ac:dyDescent="0.2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</row>
    <row r="626" spans="1:35" ht="20.100000000000001" customHeight="1" x14ac:dyDescent="0.2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</row>
    <row r="627" spans="1:35" ht="20.100000000000001" customHeight="1" x14ac:dyDescent="0.2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</row>
    <row r="628" spans="1:35" ht="20.100000000000001" customHeight="1" x14ac:dyDescent="0.2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</row>
    <row r="629" spans="1:35" ht="20.100000000000001" customHeight="1" x14ac:dyDescent="0.2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</row>
    <row r="630" spans="1:35" ht="20.100000000000001" customHeight="1" x14ac:dyDescent="0.2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</row>
    <row r="631" spans="1:35" ht="20.100000000000001" customHeight="1" x14ac:dyDescent="0.2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</row>
    <row r="632" spans="1:35" ht="20.100000000000001" customHeight="1" x14ac:dyDescent="0.2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</row>
    <row r="633" spans="1:35" ht="20.100000000000001" customHeight="1" x14ac:dyDescent="0.2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</row>
    <row r="634" spans="1:35" ht="20.100000000000001" customHeight="1" x14ac:dyDescent="0.2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</row>
    <row r="635" spans="1:35" ht="20.100000000000001" customHeight="1" x14ac:dyDescent="0.2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</row>
    <row r="636" spans="1:35" ht="20.100000000000001" customHeight="1" x14ac:dyDescent="0.2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</row>
    <row r="637" spans="1:35" ht="20.100000000000001" customHeight="1" x14ac:dyDescent="0.2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</row>
    <row r="638" spans="1:35" ht="20.100000000000001" customHeight="1" x14ac:dyDescent="0.2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</row>
    <row r="639" spans="1:35" ht="20.100000000000001" customHeight="1" x14ac:dyDescent="0.2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</row>
    <row r="640" spans="1:35" ht="20.100000000000001" customHeight="1" x14ac:dyDescent="0.2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</row>
    <row r="641" spans="1:35" ht="20.100000000000001" customHeight="1" x14ac:dyDescent="0.2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</row>
    <row r="642" spans="1:35" ht="20.100000000000001" customHeight="1" x14ac:dyDescent="0.2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</row>
    <row r="643" spans="1:35" ht="20.100000000000001" customHeight="1" x14ac:dyDescent="0.2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</row>
    <row r="644" spans="1:35" ht="20.100000000000001" customHeight="1" x14ac:dyDescent="0.2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</row>
    <row r="645" spans="1:35" ht="20.100000000000001" customHeight="1" x14ac:dyDescent="0.2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</row>
    <row r="646" spans="1:35" ht="20.100000000000001" customHeight="1" x14ac:dyDescent="0.2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</row>
    <row r="647" spans="1:35" ht="20.100000000000001" customHeight="1" x14ac:dyDescent="0.2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</row>
    <row r="648" spans="1:35" ht="20.100000000000001" customHeight="1" x14ac:dyDescent="0.2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</row>
    <row r="649" spans="1:35" ht="20.100000000000001" customHeight="1" x14ac:dyDescent="0.2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</row>
    <row r="650" spans="1:35" ht="20.100000000000001" customHeight="1" x14ac:dyDescent="0.2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</row>
    <row r="651" spans="1:35" ht="20.100000000000001" customHeight="1" x14ac:dyDescent="0.2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</row>
    <row r="652" spans="1:35" ht="20.100000000000001" customHeight="1" x14ac:dyDescent="0.2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</row>
    <row r="653" spans="1:35" ht="20.100000000000001" customHeight="1" x14ac:dyDescent="0.2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</row>
    <row r="654" spans="1:35" ht="20.100000000000001" customHeight="1" x14ac:dyDescent="0.2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</row>
    <row r="655" spans="1:35" ht="20.100000000000001" customHeight="1" x14ac:dyDescent="0.2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</row>
    <row r="656" spans="1:35" ht="20.100000000000001" customHeight="1" x14ac:dyDescent="0.2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</row>
    <row r="657" spans="1:35" ht="20.100000000000001" customHeight="1" x14ac:dyDescent="0.2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</row>
    <row r="658" spans="1:35" ht="20.100000000000001" customHeight="1" x14ac:dyDescent="0.2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</row>
    <row r="659" spans="1:35" ht="20.100000000000001" customHeight="1" x14ac:dyDescent="0.2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</row>
    <row r="660" spans="1:35" ht="20.100000000000001" customHeight="1" x14ac:dyDescent="0.2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</row>
    <row r="661" spans="1:35" ht="20.100000000000001" customHeight="1" x14ac:dyDescent="0.2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</row>
    <row r="662" spans="1:35" ht="20.100000000000001" customHeight="1" x14ac:dyDescent="0.2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</row>
    <row r="663" spans="1:35" ht="20.100000000000001" customHeight="1" x14ac:dyDescent="0.2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</row>
    <row r="664" spans="1:35" ht="20.100000000000001" customHeight="1" x14ac:dyDescent="0.2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</row>
  </sheetData>
  <sheetProtection algorithmName="SHA-512" hashValue="fYNkwPt0NRqAjD2MsEDNXT29E0fG44f/dmeEEgWdUiGS3ai2M2q+fDmPceFlR9YqKEudPpfbG42SDu+hGbTPjg==" saltValue="aqKIvCAZ95OhOAV2mc5Cag==" spinCount="100000" sheet="1" objects="1" scenarios="1" selectLockedCells="1"/>
  <mergeCells count="5">
    <mergeCell ref="B1:E1"/>
    <mergeCell ref="F1:H1"/>
    <mergeCell ref="J4:P4"/>
    <mergeCell ref="J5:P5"/>
    <mergeCell ref="G3:T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963"/>
  <sheetViews>
    <sheetView zoomScale="80" zoomScaleNormal="80" workbookViewId="0">
      <pane xSplit="1" ySplit="10" topLeftCell="E32" activePane="bottomRight" state="frozenSplit"/>
      <selection pane="topRight" activeCell="B1" sqref="B1"/>
      <selection pane="bottomLeft" activeCell="B65" sqref="B65"/>
      <selection pane="bottomRight" activeCell="H12" sqref="H12"/>
    </sheetView>
  </sheetViews>
  <sheetFormatPr defaultColWidth="11.44140625" defaultRowHeight="20.100000000000001" customHeight="1" x14ac:dyDescent="0.25"/>
  <cols>
    <col min="1" max="1" width="55" style="1" customWidth="1"/>
    <col min="2" max="2" width="25.44140625" style="1" customWidth="1"/>
    <col min="3" max="3" width="15.88671875" style="1" customWidth="1"/>
    <col min="4" max="4" width="16.44140625" style="1" bestFit="1" customWidth="1"/>
    <col min="5" max="5" width="22.5546875" style="1" bestFit="1" customWidth="1"/>
    <col min="6" max="6" width="13.6640625" style="1" customWidth="1"/>
    <col min="7" max="7" width="4.5546875" style="14" customWidth="1"/>
    <col min="8" max="13" width="11.44140625" style="1" customWidth="1"/>
    <col min="14" max="14" width="11.44140625" style="2" customWidth="1"/>
    <col min="15" max="20" width="11.44140625" style="1" customWidth="1"/>
    <col min="21" max="21" width="9.5546875" style="14" customWidth="1"/>
    <col min="22" max="22" width="8.6640625" style="1" customWidth="1"/>
    <col min="23" max="27" width="8.6640625" style="14" customWidth="1"/>
    <col min="28" max="28" width="6.6640625" style="14" bestFit="1" customWidth="1"/>
    <col min="29" max="29" width="4.109375" style="14" bestFit="1" customWidth="1"/>
    <col min="30" max="32" width="3.6640625" style="14" bestFit="1" customWidth="1"/>
    <col min="33" max="33" width="3.88671875" style="14" bestFit="1" customWidth="1"/>
    <col min="34" max="34" width="5.33203125" style="14" bestFit="1" customWidth="1"/>
    <col min="35" max="35" width="6.6640625" style="14" bestFit="1" customWidth="1"/>
    <col min="36" max="36" width="4.6640625" style="14" customWidth="1"/>
    <col min="37" max="46" width="8.6640625" style="1" customWidth="1"/>
    <col min="47" max="47" width="10.33203125" style="1" bestFit="1" customWidth="1"/>
    <col min="48" max="48" width="3.44140625" style="14" customWidth="1"/>
    <col min="49" max="49" width="8.109375" style="1" bestFit="1" customWidth="1"/>
    <col min="50" max="53" width="8.88671875" style="1" customWidth="1"/>
    <col min="54" max="58" width="10" style="1" customWidth="1"/>
    <col min="59" max="59" width="10.33203125" style="1" customWidth="1"/>
    <col min="60" max="60" width="4.88671875" style="14" customWidth="1"/>
    <col min="61" max="61" width="8.6640625" style="1" customWidth="1"/>
    <col min="62" max="62" width="7.6640625" style="1" customWidth="1"/>
    <col min="63" max="64" width="8.109375" style="1" bestFit="1" customWidth="1"/>
    <col min="65" max="65" width="5.5546875" style="1" customWidth="1"/>
    <col min="66" max="66" width="6.33203125" style="1" bestFit="1" customWidth="1"/>
    <col min="67" max="67" width="13.109375" style="1" customWidth="1"/>
    <col min="68" max="16384" width="11.44140625" style="1"/>
  </cols>
  <sheetData>
    <row r="1" spans="1:67" ht="20.100000000000001" customHeight="1" x14ac:dyDescent="0.25">
      <c r="C1" s="55"/>
      <c r="D1" s="53"/>
      <c r="F1" s="14"/>
      <c r="H1" s="302" t="s">
        <v>36</v>
      </c>
      <c r="I1" s="302"/>
      <c r="J1" s="302"/>
      <c r="K1" s="302"/>
      <c r="L1" s="303"/>
      <c r="N1" s="1"/>
      <c r="T1" s="14"/>
      <c r="V1" s="313" t="s">
        <v>37</v>
      </c>
      <c r="W1" s="313"/>
      <c r="X1" s="313"/>
      <c r="Y1" s="313"/>
      <c r="Z1" s="314"/>
      <c r="AA1" s="193">
        <f>BO24+BO60+BO71+BO85+BO121+BO40</f>
        <v>0</v>
      </c>
      <c r="AJ1" s="1"/>
      <c r="AU1" s="14"/>
      <c r="AV1" s="1"/>
      <c r="BH1" s="1"/>
    </row>
    <row r="2" spans="1:67" ht="21" customHeight="1" x14ac:dyDescent="0.4">
      <c r="A2" s="57" t="s">
        <v>38</v>
      </c>
      <c r="B2" s="57"/>
      <c r="C2" s="270">
        <f>F24+F40+F60+F71+F85+F121</f>
        <v>0</v>
      </c>
      <c r="D2" s="104"/>
      <c r="F2" s="14"/>
      <c r="H2" s="110" t="s">
        <v>13</v>
      </c>
      <c r="I2" s="49" t="s">
        <v>14</v>
      </c>
      <c r="J2" s="49" t="s">
        <v>15</v>
      </c>
      <c r="K2" s="49" t="s">
        <v>16</v>
      </c>
      <c r="L2" s="49" t="s">
        <v>17</v>
      </c>
      <c r="M2" s="49" t="s">
        <v>18</v>
      </c>
      <c r="N2" s="49" t="s">
        <v>19</v>
      </c>
      <c r="O2" s="87" t="s">
        <v>21</v>
      </c>
      <c r="T2" s="14"/>
      <c r="U2" s="1"/>
      <c r="V2" s="14"/>
      <c r="AJ2" s="1"/>
      <c r="AU2" s="14"/>
      <c r="AV2" s="1"/>
      <c r="BH2" s="1"/>
    </row>
    <row r="3" spans="1:67" ht="19.5" customHeight="1" x14ac:dyDescent="0.25">
      <c r="A3" s="112"/>
      <c r="B3" s="112"/>
      <c r="C3" s="54"/>
      <c r="D3" s="54"/>
      <c r="E3" s="47"/>
      <c r="H3" s="52">
        <f t="shared" ref="H3:N3" si="0">V24+V40+V60+V71+V85+V121</f>
        <v>0</v>
      </c>
      <c r="I3" s="52">
        <f t="shared" si="0"/>
        <v>0</v>
      </c>
      <c r="J3" s="52">
        <f t="shared" si="0"/>
        <v>0</v>
      </c>
      <c r="K3" s="52">
        <f t="shared" si="0"/>
        <v>0</v>
      </c>
      <c r="L3" s="52">
        <f t="shared" si="0"/>
        <v>0</v>
      </c>
      <c r="M3" s="52">
        <f t="shared" si="0"/>
        <v>0</v>
      </c>
      <c r="N3" s="52">
        <f t="shared" si="0"/>
        <v>0</v>
      </c>
      <c r="O3" s="108">
        <f>SUM(H3:N3)</f>
        <v>0</v>
      </c>
      <c r="P3" s="59"/>
    </row>
    <row r="4" spans="1:67" ht="19.5" customHeight="1" x14ac:dyDescent="0.25">
      <c r="A4" s="115"/>
      <c r="B4" s="115"/>
      <c r="C4" s="116"/>
      <c r="D4" s="54"/>
      <c r="E4" s="47"/>
      <c r="H4" s="59"/>
      <c r="I4" s="59"/>
      <c r="J4" s="59"/>
      <c r="K4" s="59"/>
      <c r="L4" s="59"/>
      <c r="M4" s="59"/>
      <c r="N4" s="59"/>
    </row>
    <row r="5" spans="1:67" ht="19.5" customHeight="1" x14ac:dyDescent="0.25">
      <c r="A5" s="304" t="s">
        <v>39</v>
      </c>
      <c r="B5" s="115"/>
      <c r="C5" s="54"/>
      <c r="D5" s="54"/>
      <c r="E5" s="47"/>
      <c r="F5" s="47"/>
      <c r="H5" s="47"/>
      <c r="I5" s="47"/>
      <c r="N5" s="1"/>
    </row>
    <row r="6" spans="1:67" ht="19.5" customHeight="1" x14ac:dyDescent="0.25">
      <c r="A6" s="304"/>
      <c r="B6" s="115"/>
      <c r="C6" s="54"/>
      <c r="D6" s="54"/>
      <c r="E6" s="47"/>
      <c r="H6" s="306" t="s">
        <v>40</v>
      </c>
      <c r="I6" s="302"/>
      <c r="J6" s="302"/>
      <c r="K6" s="302"/>
      <c r="L6" s="302"/>
      <c r="N6" s="1"/>
      <c r="R6" s="14"/>
      <c r="S6" s="14"/>
      <c r="T6" s="14"/>
      <c r="V6" s="315" t="s">
        <v>41</v>
      </c>
      <c r="W6" s="315"/>
      <c r="X6" s="315"/>
      <c r="Y6" s="315"/>
      <c r="Z6" s="315"/>
    </row>
    <row r="7" spans="1:67" ht="19.5" customHeight="1" x14ac:dyDescent="0.25">
      <c r="A7" s="54"/>
      <c r="B7" s="54"/>
      <c r="C7" s="54"/>
      <c r="D7" s="54"/>
      <c r="E7" s="47"/>
      <c r="G7" s="1"/>
      <c r="H7" s="109" t="s">
        <v>24</v>
      </c>
      <c r="I7" s="32" t="s">
        <v>25</v>
      </c>
      <c r="J7" s="32" t="s">
        <v>26</v>
      </c>
      <c r="K7" s="32" t="s">
        <v>27</v>
      </c>
      <c r="L7" s="32" t="s">
        <v>28</v>
      </c>
      <c r="M7" s="32" t="s">
        <v>29</v>
      </c>
      <c r="N7" s="32" t="s">
        <v>30</v>
      </c>
      <c r="O7" s="32" t="s">
        <v>31</v>
      </c>
      <c r="P7" s="32" t="s">
        <v>32</v>
      </c>
      <c r="Q7" s="32" t="s">
        <v>33</v>
      </c>
      <c r="R7" s="32" t="s">
        <v>42</v>
      </c>
      <c r="S7" s="87" t="s">
        <v>21</v>
      </c>
      <c r="V7" s="90" t="s">
        <v>26</v>
      </c>
      <c r="W7" s="92" t="s">
        <v>27</v>
      </c>
      <c r="X7" s="88" t="s">
        <v>21</v>
      </c>
      <c r="AG7" s="1"/>
      <c r="AH7" s="1"/>
      <c r="AI7" s="1"/>
      <c r="AJ7" s="1"/>
      <c r="AV7" s="1"/>
      <c r="BH7" s="1"/>
    </row>
    <row r="8" spans="1:67" ht="19.5" customHeight="1" x14ac:dyDescent="0.25">
      <c r="A8" s="54"/>
      <c r="B8" s="54"/>
      <c r="C8" s="54"/>
      <c r="D8" s="54"/>
      <c r="E8" s="47"/>
      <c r="F8" s="47"/>
      <c r="G8" s="1"/>
      <c r="H8" s="192">
        <f t="shared" ref="H8:R8" si="1">AK24+AK40+AK60+AK71+AK85+AK121</f>
        <v>0</v>
      </c>
      <c r="I8" s="192">
        <f t="shared" si="1"/>
        <v>0</v>
      </c>
      <c r="J8" s="192">
        <f t="shared" si="1"/>
        <v>0</v>
      </c>
      <c r="K8" s="192">
        <f t="shared" si="1"/>
        <v>0</v>
      </c>
      <c r="L8" s="192">
        <f t="shared" si="1"/>
        <v>0</v>
      </c>
      <c r="M8" s="192">
        <f t="shared" si="1"/>
        <v>0</v>
      </c>
      <c r="N8" s="192">
        <f t="shared" si="1"/>
        <v>0</v>
      </c>
      <c r="O8" s="192">
        <f t="shared" si="1"/>
        <v>0</v>
      </c>
      <c r="P8" s="192">
        <f t="shared" si="1"/>
        <v>0</v>
      </c>
      <c r="Q8" s="192">
        <f t="shared" si="1"/>
        <v>0</v>
      </c>
      <c r="R8" s="192">
        <f t="shared" si="1"/>
        <v>0</v>
      </c>
      <c r="S8" s="108">
        <f>SUM(H8:R8)</f>
        <v>0</v>
      </c>
      <c r="V8" s="52">
        <f>BI24+BI40+BI60+BI71+BI85+BI121</f>
        <v>0</v>
      </c>
      <c r="W8" s="52">
        <f>BJ24+BJ40+BJ60+BJ71+BJ85</f>
        <v>0</v>
      </c>
      <c r="X8" s="117">
        <f>SUM(V8:W8)</f>
        <v>0</v>
      </c>
      <c r="AG8" s="1"/>
      <c r="AH8" s="1"/>
      <c r="AI8" s="1"/>
      <c r="AJ8" s="1"/>
      <c r="AV8" s="1"/>
      <c r="BH8" s="1"/>
    </row>
    <row r="9" spans="1:67" ht="17.25" customHeight="1" x14ac:dyDescent="0.25">
      <c r="A9" s="54"/>
      <c r="B9" s="54"/>
    </row>
    <row r="10" spans="1:67" ht="117.75" customHeight="1" x14ac:dyDescent="0.25">
      <c r="A10" s="205"/>
      <c r="B10" s="206" t="s">
        <v>43</v>
      </c>
      <c r="C10" s="207" t="s">
        <v>44</v>
      </c>
      <c r="D10" s="207" t="s">
        <v>45</v>
      </c>
      <c r="E10" s="207" t="s">
        <v>46</v>
      </c>
      <c r="F10" s="207" t="s">
        <v>47</v>
      </c>
      <c r="H10" s="101" t="s">
        <v>48</v>
      </c>
      <c r="I10" s="4" t="s">
        <v>49</v>
      </c>
      <c r="J10" s="5" t="s">
        <v>50</v>
      </c>
      <c r="K10" s="68" t="s">
        <v>51</v>
      </c>
      <c r="L10" s="6" t="s">
        <v>52</v>
      </c>
      <c r="M10" s="70" t="s">
        <v>53</v>
      </c>
      <c r="N10" s="144" t="s">
        <v>54</v>
      </c>
      <c r="O10" s="291" t="s">
        <v>55</v>
      </c>
      <c r="P10" s="7" t="s">
        <v>56</v>
      </c>
      <c r="Q10" s="8" t="s">
        <v>57</v>
      </c>
      <c r="R10" s="4" t="s">
        <v>58</v>
      </c>
      <c r="S10" s="9" t="s">
        <v>59</v>
      </c>
      <c r="T10" s="100" t="s">
        <v>60</v>
      </c>
      <c r="V10" s="307" t="s">
        <v>61</v>
      </c>
      <c r="W10" s="308"/>
      <c r="X10" s="308"/>
      <c r="Y10" s="308"/>
      <c r="Z10" s="308"/>
      <c r="AA10" s="308"/>
      <c r="AB10" s="309"/>
      <c r="AC10" s="51"/>
      <c r="AK10" s="310" t="s">
        <v>62</v>
      </c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BI10" s="312" t="s">
        <v>63</v>
      </c>
      <c r="BJ10" s="312"/>
      <c r="BN10" s="305" t="s">
        <v>64</v>
      </c>
      <c r="BO10" s="305"/>
    </row>
    <row r="11" spans="1:67" ht="20.100000000000001" customHeight="1" x14ac:dyDescent="0.25">
      <c r="A11" s="37" t="s">
        <v>65</v>
      </c>
      <c r="B11" s="25"/>
      <c r="C11" s="25"/>
      <c r="D11" s="25"/>
      <c r="E11" s="17"/>
      <c r="F11" s="17"/>
      <c r="H11" s="25"/>
      <c r="I11" s="25"/>
      <c r="J11" s="25"/>
      <c r="K11" s="25"/>
      <c r="L11" s="25"/>
      <c r="M11" s="25"/>
      <c r="N11" s="26"/>
      <c r="O11" s="25"/>
      <c r="P11" s="25"/>
      <c r="Q11" s="25"/>
      <c r="R11" s="25"/>
      <c r="S11" s="25"/>
      <c r="T11" s="25"/>
      <c r="V11" s="10" t="s">
        <v>13</v>
      </c>
      <c r="W11" s="10" t="s">
        <v>14</v>
      </c>
      <c r="X11" s="10" t="s">
        <v>15</v>
      </c>
      <c r="Y11" s="10" t="s">
        <v>16</v>
      </c>
      <c r="Z11" s="10" t="s">
        <v>17</v>
      </c>
      <c r="AA11" s="10" t="s">
        <v>18</v>
      </c>
      <c r="AB11" s="10" t="s">
        <v>19</v>
      </c>
      <c r="AC11" s="18" t="s">
        <v>13</v>
      </c>
      <c r="AD11" s="18" t="s">
        <v>14</v>
      </c>
      <c r="AE11" s="18" t="s">
        <v>15</v>
      </c>
      <c r="AF11" s="18" t="s">
        <v>16</v>
      </c>
      <c r="AG11" s="18" t="s">
        <v>17</v>
      </c>
      <c r="AH11" s="18" t="s">
        <v>18</v>
      </c>
      <c r="AI11" s="18" t="s">
        <v>19</v>
      </c>
      <c r="AK11" s="10" t="s">
        <v>24</v>
      </c>
      <c r="AL11" s="10" t="s">
        <v>25</v>
      </c>
      <c r="AM11" s="10" t="s">
        <v>26</v>
      </c>
      <c r="AN11" s="10" t="s">
        <v>27</v>
      </c>
      <c r="AO11" s="10" t="s">
        <v>28</v>
      </c>
      <c r="AP11" s="10" t="s">
        <v>29</v>
      </c>
      <c r="AQ11" s="10" t="s">
        <v>30</v>
      </c>
      <c r="AR11" s="10" t="s">
        <v>31</v>
      </c>
      <c r="AS11" s="10" t="s">
        <v>32</v>
      </c>
      <c r="AT11" s="10" t="s">
        <v>33</v>
      </c>
      <c r="AU11" s="10" t="s">
        <v>42</v>
      </c>
      <c r="AW11" s="18" t="s">
        <v>24</v>
      </c>
      <c r="AX11" s="18" t="s">
        <v>25</v>
      </c>
      <c r="AY11" s="18" t="s">
        <v>26</v>
      </c>
      <c r="AZ11" s="18" t="s">
        <v>27</v>
      </c>
      <c r="BA11" s="18" t="s">
        <v>28</v>
      </c>
      <c r="BB11" s="18" t="s">
        <v>29</v>
      </c>
      <c r="BC11" s="18" t="s">
        <v>30</v>
      </c>
      <c r="BD11" s="18" t="s">
        <v>31</v>
      </c>
      <c r="BE11" s="18" t="s">
        <v>32</v>
      </c>
      <c r="BF11" s="18" t="s">
        <v>33</v>
      </c>
      <c r="BG11" s="18" t="s">
        <v>42</v>
      </c>
      <c r="BI11" s="94" t="s">
        <v>25</v>
      </c>
      <c r="BJ11" s="94" t="s">
        <v>27</v>
      </c>
      <c r="BK11" s="177" t="s">
        <v>25</v>
      </c>
      <c r="BL11" s="177" t="s">
        <v>27</v>
      </c>
      <c r="BN11" s="93" t="s">
        <v>66</v>
      </c>
      <c r="BO11" s="93" t="s">
        <v>67</v>
      </c>
    </row>
    <row r="12" spans="1:67" ht="20.100000000000001" customHeight="1" x14ac:dyDescent="0.25">
      <c r="A12" s="143" t="s">
        <v>68</v>
      </c>
      <c r="B12" s="28" t="s">
        <v>13</v>
      </c>
      <c r="C12" s="28">
        <v>15</v>
      </c>
      <c r="D12" s="152">
        <f t="shared" ref="D12:D13" si="2">SUM(H12:T12)</f>
        <v>0</v>
      </c>
      <c r="E12" s="12">
        <v>45</v>
      </c>
      <c r="F12" s="12">
        <f t="shared" ref="F12:F13" si="3">D12*E12*(100-$D$2)/100</f>
        <v>0</v>
      </c>
      <c r="H12" s="102" t="s">
        <v>263</v>
      </c>
      <c r="I12" s="19"/>
      <c r="J12" s="20"/>
      <c r="K12" s="69"/>
      <c r="L12" s="21"/>
      <c r="M12" s="71"/>
      <c r="N12" s="35"/>
      <c r="O12" s="31"/>
      <c r="P12" s="80"/>
      <c r="Q12" s="23"/>
      <c r="R12" s="19"/>
      <c r="S12" s="24"/>
      <c r="T12" s="73"/>
      <c r="V12" s="61">
        <f>AC12*$D12</f>
        <v>0</v>
      </c>
      <c r="W12" s="29"/>
      <c r="X12" s="29"/>
      <c r="Y12" s="29"/>
      <c r="Z12" s="29"/>
      <c r="AA12" s="29"/>
      <c r="AB12" s="29"/>
      <c r="AC12" s="74">
        <v>15</v>
      </c>
      <c r="AD12" s="74"/>
      <c r="AE12" s="74"/>
      <c r="AF12" s="74"/>
      <c r="AG12" s="74"/>
      <c r="AH12" s="74"/>
      <c r="AI12" s="74"/>
      <c r="AK12" s="61">
        <f>AW12*$D12</f>
        <v>0</v>
      </c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74"/>
      <c r="AW12" s="74">
        <v>15</v>
      </c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I12" s="29"/>
      <c r="BJ12" s="29"/>
      <c r="BK12" s="29"/>
      <c r="BL12" s="29"/>
      <c r="BN12" s="121">
        <v>0.7</v>
      </c>
      <c r="BO12" s="121">
        <f t="shared" ref="BO12:BO23" si="4">BN12*D12</f>
        <v>0</v>
      </c>
    </row>
    <row r="13" spans="1:67" ht="19.5" customHeight="1" x14ac:dyDescent="0.25">
      <c r="A13" s="143" t="s">
        <v>69</v>
      </c>
      <c r="B13" s="28" t="s">
        <v>13</v>
      </c>
      <c r="C13" s="28">
        <v>15</v>
      </c>
      <c r="D13" s="152">
        <f t="shared" si="2"/>
        <v>0</v>
      </c>
      <c r="E13" s="12">
        <v>47.5</v>
      </c>
      <c r="F13" s="12">
        <f t="shared" si="3"/>
        <v>0</v>
      </c>
      <c r="H13" s="102"/>
      <c r="I13" s="19"/>
      <c r="J13" s="20"/>
      <c r="K13" s="69"/>
      <c r="L13" s="21"/>
      <c r="M13" s="71"/>
      <c r="N13" s="35"/>
      <c r="O13" s="31"/>
      <c r="P13" s="80"/>
      <c r="Q13" s="23"/>
      <c r="R13" s="19"/>
      <c r="S13" s="24"/>
      <c r="T13" s="73"/>
      <c r="V13" s="61">
        <f>AC13*$D13</f>
        <v>0</v>
      </c>
      <c r="W13" s="29"/>
      <c r="X13" s="29"/>
      <c r="Y13" s="29"/>
      <c r="Z13" s="29"/>
      <c r="AA13" s="29"/>
      <c r="AB13" s="29"/>
      <c r="AC13" s="74">
        <v>15</v>
      </c>
      <c r="AD13" s="74"/>
      <c r="AE13" s="74"/>
      <c r="AF13" s="74"/>
      <c r="AG13" s="74"/>
      <c r="AH13" s="74"/>
      <c r="AI13" s="74"/>
      <c r="AK13" s="61">
        <f>AW13*$D13</f>
        <v>0</v>
      </c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74"/>
      <c r="AW13" s="74">
        <v>15</v>
      </c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I13" s="29"/>
      <c r="BJ13" s="29"/>
      <c r="BK13" s="29"/>
      <c r="BL13" s="29"/>
      <c r="BN13" s="121">
        <v>0.7</v>
      </c>
      <c r="BO13" s="121">
        <f t="shared" si="4"/>
        <v>0</v>
      </c>
    </row>
    <row r="14" spans="1:67" ht="19.5" customHeight="1" x14ac:dyDescent="0.25">
      <c r="A14" s="143" t="s">
        <v>70</v>
      </c>
      <c r="B14" s="28" t="s">
        <v>15</v>
      </c>
      <c r="C14" s="28">
        <v>10</v>
      </c>
      <c r="D14" s="129">
        <f>SUM(H14:T14)</f>
        <v>0</v>
      </c>
      <c r="E14" s="41">
        <v>55</v>
      </c>
      <c r="F14" s="12">
        <f t="shared" ref="F14:F23" si="5">D14*E14*(100-$D$2)/100</f>
        <v>0</v>
      </c>
      <c r="H14" s="102"/>
      <c r="I14" s="19"/>
      <c r="J14" s="20"/>
      <c r="K14" s="69"/>
      <c r="L14" s="21"/>
      <c r="M14" s="71"/>
      <c r="N14" s="35"/>
      <c r="O14" s="31"/>
      <c r="P14" s="80"/>
      <c r="Q14" s="23"/>
      <c r="R14" s="19"/>
      <c r="S14" s="24"/>
      <c r="T14" s="73"/>
      <c r="V14" s="29"/>
      <c r="W14" s="29"/>
      <c r="X14" s="61">
        <f>AE14*$D14</f>
        <v>0</v>
      </c>
      <c r="Y14" s="29"/>
      <c r="Z14" s="29"/>
      <c r="AA14" s="29"/>
      <c r="AB14" s="29"/>
      <c r="AC14" s="74"/>
      <c r="AD14" s="74"/>
      <c r="AE14" s="74">
        <v>10</v>
      </c>
      <c r="AF14" s="74"/>
      <c r="AG14" s="74"/>
      <c r="AH14" s="74"/>
      <c r="AI14" s="74"/>
      <c r="AK14" s="61">
        <f t="shared" ref="AK14:AK23" si="6">AW14*$D14</f>
        <v>0</v>
      </c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W14" s="74">
        <v>10</v>
      </c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I14" s="63"/>
      <c r="BJ14" s="63"/>
      <c r="BK14" s="63"/>
      <c r="BL14" s="63"/>
      <c r="BN14" s="132">
        <v>2.31</v>
      </c>
      <c r="BO14" s="121">
        <f t="shared" si="4"/>
        <v>0</v>
      </c>
    </row>
    <row r="15" spans="1:67" ht="19.5" customHeight="1" x14ac:dyDescent="0.25">
      <c r="A15" s="143" t="s">
        <v>71</v>
      </c>
      <c r="B15" s="28" t="s">
        <v>15</v>
      </c>
      <c r="C15" s="28">
        <v>10</v>
      </c>
      <c r="D15" s="129">
        <f t="shared" ref="D15:D23" si="7">SUM(H15:T15)</f>
        <v>0</v>
      </c>
      <c r="E15" s="41">
        <v>55</v>
      </c>
      <c r="F15" s="12">
        <f t="shared" si="5"/>
        <v>0</v>
      </c>
      <c r="H15" s="102"/>
      <c r="I15" s="19"/>
      <c r="J15" s="20"/>
      <c r="K15" s="69"/>
      <c r="L15" s="21"/>
      <c r="M15" s="71"/>
      <c r="N15" s="35"/>
      <c r="O15" s="31"/>
      <c r="P15" s="80"/>
      <c r="Q15" s="23"/>
      <c r="R15" s="19"/>
      <c r="S15" s="24"/>
      <c r="T15" s="73"/>
      <c r="V15" s="29"/>
      <c r="W15" s="29"/>
      <c r="X15" s="61">
        <f>AE15*$D15</f>
        <v>0</v>
      </c>
      <c r="Y15" s="29"/>
      <c r="Z15" s="29"/>
      <c r="AA15" s="29"/>
      <c r="AB15" s="29"/>
      <c r="AC15" s="74"/>
      <c r="AD15" s="74"/>
      <c r="AE15" s="74">
        <v>10</v>
      </c>
      <c r="AF15" s="74"/>
      <c r="AG15" s="74"/>
      <c r="AH15" s="74"/>
      <c r="AI15" s="74"/>
      <c r="AK15" s="61">
        <f t="shared" si="6"/>
        <v>0</v>
      </c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W15" s="74">
        <v>10</v>
      </c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I15" s="63"/>
      <c r="BJ15" s="63"/>
      <c r="BK15" s="63"/>
      <c r="BL15" s="63"/>
      <c r="BN15" s="150">
        <v>2.34</v>
      </c>
      <c r="BO15" s="121">
        <f t="shared" si="4"/>
        <v>0</v>
      </c>
    </row>
    <row r="16" spans="1:67" ht="19.5" customHeight="1" x14ac:dyDescent="0.25">
      <c r="A16" s="143" t="s">
        <v>72</v>
      </c>
      <c r="B16" s="28" t="s">
        <v>15</v>
      </c>
      <c r="C16" s="28">
        <v>10</v>
      </c>
      <c r="D16" s="129">
        <f t="shared" si="7"/>
        <v>0</v>
      </c>
      <c r="E16" s="41">
        <v>70</v>
      </c>
      <c r="F16" s="12">
        <f t="shared" si="5"/>
        <v>0</v>
      </c>
      <c r="H16" s="102"/>
      <c r="I16" s="19"/>
      <c r="J16" s="20"/>
      <c r="K16" s="69"/>
      <c r="L16" s="21"/>
      <c r="M16" s="71"/>
      <c r="N16" s="35"/>
      <c r="O16" s="31"/>
      <c r="P16" s="80"/>
      <c r="Q16" s="23"/>
      <c r="R16" s="19"/>
      <c r="S16" s="24"/>
      <c r="T16" s="73"/>
      <c r="V16" s="29"/>
      <c r="W16" s="29"/>
      <c r="X16" s="61">
        <f>AE16*$D16</f>
        <v>0</v>
      </c>
      <c r="Y16" s="29"/>
      <c r="Z16" s="29"/>
      <c r="AA16" s="29"/>
      <c r="AB16" s="29"/>
      <c r="AC16" s="74"/>
      <c r="AD16" s="74"/>
      <c r="AE16" s="74">
        <v>10</v>
      </c>
      <c r="AF16" s="74"/>
      <c r="AG16" s="74"/>
      <c r="AH16" s="74"/>
      <c r="AI16" s="74"/>
      <c r="AK16" s="61">
        <f t="shared" si="6"/>
        <v>0</v>
      </c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W16" s="74">
        <v>10</v>
      </c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I16" s="63"/>
      <c r="BJ16" s="63"/>
      <c r="BK16" s="63"/>
      <c r="BL16" s="63"/>
      <c r="BN16" s="113">
        <v>3.33</v>
      </c>
      <c r="BO16" s="121">
        <f t="shared" si="4"/>
        <v>0</v>
      </c>
    </row>
    <row r="17" spans="1:67" ht="19.5" customHeight="1" x14ac:dyDescent="0.25">
      <c r="A17" s="143" t="s">
        <v>73</v>
      </c>
      <c r="B17" s="28" t="s">
        <v>16</v>
      </c>
      <c r="C17" s="28">
        <v>5</v>
      </c>
      <c r="D17" s="129">
        <f t="shared" si="7"/>
        <v>0</v>
      </c>
      <c r="E17" s="41">
        <v>75</v>
      </c>
      <c r="F17" s="12">
        <f t="shared" si="5"/>
        <v>0</v>
      </c>
      <c r="H17" s="102"/>
      <c r="I17" s="19"/>
      <c r="J17" s="20"/>
      <c r="K17" s="69"/>
      <c r="L17" s="21"/>
      <c r="M17" s="71"/>
      <c r="N17" s="35"/>
      <c r="O17" s="31"/>
      <c r="P17" s="80"/>
      <c r="Q17" s="23"/>
      <c r="R17" s="19"/>
      <c r="S17" s="24"/>
      <c r="T17" s="73"/>
      <c r="V17" s="29"/>
      <c r="W17" s="29"/>
      <c r="X17" s="29"/>
      <c r="Y17" s="61">
        <f t="shared" ref="Y17:Y23" si="8">AF17*$D17</f>
        <v>0</v>
      </c>
      <c r="Z17" s="29"/>
      <c r="AA17" s="29"/>
      <c r="AB17" s="29"/>
      <c r="AC17" s="74"/>
      <c r="AD17" s="74"/>
      <c r="AE17" s="74"/>
      <c r="AF17" s="74">
        <v>5</v>
      </c>
      <c r="AG17" s="74"/>
      <c r="AH17" s="74"/>
      <c r="AI17" s="74"/>
      <c r="AK17" s="61">
        <f t="shared" si="6"/>
        <v>0</v>
      </c>
      <c r="AL17" s="61">
        <f>AX17*$D17</f>
        <v>0</v>
      </c>
      <c r="AM17" s="29"/>
      <c r="AN17" s="29"/>
      <c r="AO17" s="29"/>
      <c r="AP17" s="29"/>
      <c r="AQ17" s="29"/>
      <c r="AR17" s="29"/>
      <c r="AS17" s="29"/>
      <c r="AT17" s="29"/>
      <c r="AU17" s="29"/>
      <c r="AW17" s="74">
        <v>4</v>
      </c>
      <c r="AX17" s="74">
        <v>1</v>
      </c>
      <c r="AY17" s="29"/>
      <c r="AZ17" s="29"/>
      <c r="BA17" s="29"/>
      <c r="BB17" s="29"/>
      <c r="BC17" s="29"/>
      <c r="BD17" s="29"/>
      <c r="BE17" s="29"/>
      <c r="BF17" s="29"/>
      <c r="BG17" s="29"/>
      <c r="BI17" s="63"/>
      <c r="BJ17" s="63"/>
      <c r="BK17" s="63"/>
      <c r="BL17" s="63"/>
      <c r="BN17" s="150">
        <v>4.3499999999999996</v>
      </c>
      <c r="BO17" s="121">
        <f t="shared" si="4"/>
        <v>0</v>
      </c>
    </row>
    <row r="18" spans="1:67" ht="20.100000000000001" customHeight="1" x14ac:dyDescent="0.25">
      <c r="A18" s="143" t="s">
        <v>74</v>
      </c>
      <c r="B18" s="28" t="s">
        <v>16</v>
      </c>
      <c r="C18" s="28">
        <v>10</v>
      </c>
      <c r="D18" s="129">
        <f t="shared" si="7"/>
        <v>0</v>
      </c>
      <c r="E18" s="41">
        <v>85</v>
      </c>
      <c r="F18" s="12">
        <f t="shared" si="5"/>
        <v>0</v>
      </c>
      <c r="H18" s="102"/>
      <c r="I18" s="19"/>
      <c r="J18" s="20"/>
      <c r="K18" s="69"/>
      <c r="L18" s="21"/>
      <c r="M18" s="71"/>
      <c r="N18" s="35"/>
      <c r="O18" s="31"/>
      <c r="P18" s="80"/>
      <c r="Q18" s="23"/>
      <c r="R18" s="19"/>
      <c r="S18" s="24"/>
      <c r="T18" s="73"/>
      <c r="V18" s="29"/>
      <c r="W18" s="29"/>
      <c r="X18" s="29"/>
      <c r="Y18" s="61">
        <f t="shared" si="8"/>
        <v>0</v>
      </c>
      <c r="Z18" s="29"/>
      <c r="AA18" s="29"/>
      <c r="AB18" s="29"/>
      <c r="AC18" s="74"/>
      <c r="AD18" s="74"/>
      <c r="AE18" s="74"/>
      <c r="AF18" s="74">
        <v>10</v>
      </c>
      <c r="AG18" s="74"/>
      <c r="AH18" s="74"/>
      <c r="AI18" s="74"/>
      <c r="AK18" s="61">
        <f t="shared" si="6"/>
        <v>0</v>
      </c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W18" s="74">
        <v>10</v>
      </c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I18" s="63"/>
      <c r="BJ18" s="63"/>
      <c r="BK18" s="63"/>
      <c r="BL18" s="63"/>
      <c r="BN18" s="150">
        <v>4.33</v>
      </c>
      <c r="BO18" s="121">
        <f t="shared" si="4"/>
        <v>0</v>
      </c>
    </row>
    <row r="19" spans="1:67" ht="19.5" customHeight="1" x14ac:dyDescent="0.25">
      <c r="A19" s="143" t="s">
        <v>75</v>
      </c>
      <c r="B19" s="28" t="s">
        <v>16</v>
      </c>
      <c r="C19" s="28">
        <v>5</v>
      </c>
      <c r="D19" s="129">
        <f t="shared" si="7"/>
        <v>0</v>
      </c>
      <c r="E19" s="41">
        <v>87.5</v>
      </c>
      <c r="F19" s="12">
        <f t="shared" si="5"/>
        <v>0</v>
      </c>
      <c r="G19" s="3"/>
      <c r="H19" s="102"/>
      <c r="I19" s="19"/>
      <c r="J19" s="20"/>
      <c r="K19" s="69"/>
      <c r="L19" s="21"/>
      <c r="M19" s="71"/>
      <c r="N19" s="35"/>
      <c r="O19" s="31"/>
      <c r="P19" s="80"/>
      <c r="Q19" s="23"/>
      <c r="R19" s="19"/>
      <c r="S19" s="24"/>
      <c r="T19" s="73"/>
      <c r="U19" s="3"/>
      <c r="V19" s="29"/>
      <c r="W19" s="29"/>
      <c r="X19" s="29"/>
      <c r="Y19" s="61">
        <f t="shared" si="8"/>
        <v>0</v>
      </c>
      <c r="Z19" s="29"/>
      <c r="AA19" s="29"/>
      <c r="AB19" s="29"/>
      <c r="AC19" s="74"/>
      <c r="AD19" s="74"/>
      <c r="AE19" s="74"/>
      <c r="AF19" s="74">
        <v>5</v>
      </c>
      <c r="AG19" s="74"/>
      <c r="AH19" s="74"/>
      <c r="AI19" s="74"/>
      <c r="AJ19" s="3"/>
      <c r="AK19" s="61">
        <f t="shared" si="6"/>
        <v>0</v>
      </c>
      <c r="AL19" s="61">
        <f>AX19*$D19</f>
        <v>0</v>
      </c>
      <c r="AM19" s="29"/>
      <c r="AN19" s="29"/>
      <c r="AO19" s="29"/>
      <c r="AP19" s="29"/>
      <c r="AQ19" s="29"/>
      <c r="AR19" s="29"/>
      <c r="AS19" s="29"/>
      <c r="AT19" s="29"/>
      <c r="AU19" s="29"/>
      <c r="AV19" s="3"/>
      <c r="AW19" s="74">
        <v>4</v>
      </c>
      <c r="AX19" s="74">
        <v>1</v>
      </c>
      <c r="AY19" s="29"/>
      <c r="AZ19" s="29"/>
      <c r="BA19" s="29"/>
      <c r="BB19" s="29"/>
      <c r="BC19" s="29"/>
      <c r="BD19" s="29"/>
      <c r="BE19" s="29"/>
      <c r="BF19" s="29"/>
      <c r="BG19" s="29"/>
      <c r="BI19" s="63"/>
      <c r="BJ19" s="63"/>
      <c r="BK19" s="63"/>
      <c r="BL19" s="63"/>
      <c r="BN19" s="150">
        <v>5.14</v>
      </c>
      <c r="BO19" s="121">
        <f t="shared" si="4"/>
        <v>0</v>
      </c>
    </row>
    <row r="20" spans="1:67" ht="19.5" customHeight="1" x14ac:dyDescent="0.25">
      <c r="A20" s="143" t="s">
        <v>76</v>
      </c>
      <c r="B20" s="28" t="s">
        <v>16</v>
      </c>
      <c r="C20" s="28">
        <v>10</v>
      </c>
      <c r="D20" s="129">
        <f t="shared" si="7"/>
        <v>0</v>
      </c>
      <c r="E20" s="41">
        <v>112.5</v>
      </c>
      <c r="F20" s="12">
        <f t="shared" si="5"/>
        <v>0</v>
      </c>
      <c r="G20" s="3"/>
      <c r="H20" s="102"/>
      <c r="I20" s="19"/>
      <c r="J20" s="20"/>
      <c r="K20" s="69"/>
      <c r="L20" s="21"/>
      <c r="M20" s="71"/>
      <c r="N20" s="35"/>
      <c r="O20" s="31"/>
      <c r="P20" s="80"/>
      <c r="Q20" s="23"/>
      <c r="R20" s="19"/>
      <c r="S20" s="24"/>
      <c r="T20" s="73"/>
      <c r="U20" s="3"/>
      <c r="V20" s="29"/>
      <c r="W20" s="29"/>
      <c r="X20" s="29"/>
      <c r="Y20" s="61">
        <f t="shared" si="8"/>
        <v>0</v>
      </c>
      <c r="Z20" s="29"/>
      <c r="AA20" s="29"/>
      <c r="AB20" s="29"/>
      <c r="AC20" s="74"/>
      <c r="AD20" s="74"/>
      <c r="AE20" s="74"/>
      <c r="AF20" s="74">
        <v>10</v>
      </c>
      <c r="AG20" s="74"/>
      <c r="AH20" s="74"/>
      <c r="AI20" s="74"/>
      <c r="AJ20" s="3"/>
      <c r="AK20" s="61">
        <f t="shared" si="6"/>
        <v>0</v>
      </c>
      <c r="AL20" s="61">
        <f>AX20*$D20</f>
        <v>0</v>
      </c>
      <c r="AM20" s="61">
        <f>AY20*$D20</f>
        <v>0</v>
      </c>
      <c r="AN20" s="29"/>
      <c r="AO20" s="29"/>
      <c r="AP20" s="29"/>
      <c r="AQ20" s="29"/>
      <c r="AR20" s="29"/>
      <c r="AS20" s="29"/>
      <c r="AT20" s="29"/>
      <c r="AU20" s="29"/>
      <c r="AV20" s="3"/>
      <c r="AW20" s="74">
        <v>4</v>
      </c>
      <c r="AX20" s="74">
        <v>3</v>
      </c>
      <c r="AY20" s="74">
        <v>3</v>
      </c>
      <c r="AZ20" s="29"/>
      <c r="BA20" s="29"/>
      <c r="BB20" s="29"/>
      <c r="BC20" s="29"/>
      <c r="BD20" s="29"/>
      <c r="BE20" s="29"/>
      <c r="BF20" s="29"/>
      <c r="BG20" s="29"/>
      <c r="BI20" s="63"/>
      <c r="BJ20" s="63"/>
      <c r="BK20" s="63"/>
      <c r="BL20" s="63"/>
      <c r="BN20" s="150">
        <v>6.22</v>
      </c>
      <c r="BO20" s="121">
        <f t="shared" si="4"/>
        <v>0</v>
      </c>
    </row>
    <row r="21" spans="1:67" ht="19.5" customHeight="1" x14ac:dyDescent="0.25">
      <c r="A21" s="143" t="s">
        <v>77</v>
      </c>
      <c r="B21" s="28" t="s">
        <v>78</v>
      </c>
      <c r="C21" s="28">
        <v>5</v>
      </c>
      <c r="D21" s="129">
        <f t="shared" si="7"/>
        <v>0</v>
      </c>
      <c r="E21" s="41">
        <v>75</v>
      </c>
      <c r="F21" s="12">
        <f t="shared" si="5"/>
        <v>0</v>
      </c>
      <c r="G21" s="3"/>
      <c r="H21" s="102"/>
      <c r="I21" s="19"/>
      <c r="J21" s="20"/>
      <c r="K21" s="69"/>
      <c r="L21" s="21"/>
      <c r="M21" s="71"/>
      <c r="N21" s="35"/>
      <c r="O21" s="31"/>
      <c r="P21" s="80"/>
      <c r="Q21" s="23"/>
      <c r="R21" s="19"/>
      <c r="S21" s="24"/>
      <c r="T21" s="73"/>
      <c r="U21" s="3"/>
      <c r="V21" s="29"/>
      <c r="W21" s="29"/>
      <c r="X21" s="29"/>
      <c r="Y21" s="61">
        <f t="shared" si="8"/>
        <v>0</v>
      </c>
      <c r="Z21" s="61">
        <f>AG21*$D21</f>
        <v>0</v>
      </c>
      <c r="AA21" s="29"/>
      <c r="AB21" s="29"/>
      <c r="AC21" s="74"/>
      <c r="AD21" s="74"/>
      <c r="AE21" s="74"/>
      <c r="AF21" s="74">
        <v>3</v>
      </c>
      <c r="AG21" s="74">
        <v>2</v>
      </c>
      <c r="AH21" s="74"/>
      <c r="AI21" s="74"/>
      <c r="AJ21" s="3"/>
      <c r="AK21" s="61">
        <f t="shared" si="6"/>
        <v>0</v>
      </c>
      <c r="AL21" s="61">
        <f>AX21*$D21</f>
        <v>0</v>
      </c>
      <c r="AM21" s="29"/>
      <c r="AN21" s="61">
        <f>AZ21*$D21</f>
        <v>0</v>
      </c>
      <c r="AO21" s="29"/>
      <c r="AP21" s="29"/>
      <c r="AQ21" s="29"/>
      <c r="AR21" s="29"/>
      <c r="AS21" s="29"/>
      <c r="AT21" s="29"/>
      <c r="AU21" s="29"/>
      <c r="AV21" s="3"/>
      <c r="AW21" s="74">
        <v>1</v>
      </c>
      <c r="AX21" s="74">
        <v>1</v>
      </c>
      <c r="AY21" s="29"/>
      <c r="AZ21" s="74">
        <v>3</v>
      </c>
      <c r="BA21" s="29"/>
      <c r="BB21" s="29"/>
      <c r="BC21" s="29"/>
      <c r="BD21" s="29"/>
      <c r="BE21" s="29"/>
      <c r="BF21" s="29"/>
      <c r="BG21" s="29"/>
      <c r="BI21" s="63"/>
      <c r="BJ21" s="63"/>
      <c r="BK21" s="63"/>
      <c r="BL21" s="63"/>
      <c r="BN21" s="150">
        <v>4.2</v>
      </c>
      <c r="BO21" s="121">
        <f t="shared" si="4"/>
        <v>0</v>
      </c>
    </row>
    <row r="22" spans="1:67" ht="19.5" customHeight="1" x14ac:dyDescent="0.25">
      <c r="A22" s="143" t="s">
        <v>79</v>
      </c>
      <c r="B22" s="28" t="s">
        <v>16</v>
      </c>
      <c r="C22" s="28">
        <v>10</v>
      </c>
      <c r="D22" s="129">
        <f t="shared" si="7"/>
        <v>0</v>
      </c>
      <c r="E22" s="41">
        <v>130</v>
      </c>
      <c r="F22" s="12">
        <f t="shared" si="5"/>
        <v>0</v>
      </c>
      <c r="G22" s="3"/>
      <c r="H22" s="102"/>
      <c r="I22" s="19"/>
      <c r="J22" s="20"/>
      <c r="K22" s="69"/>
      <c r="L22" s="21"/>
      <c r="M22" s="71"/>
      <c r="N22" s="35"/>
      <c r="O22" s="31"/>
      <c r="P22" s="80"/>
      <c r="Q22" s="23"/>
      <c r="R22" s="19"/>
      <c r="S22" s="24"/>
      <c r="T22" s="73"/>
      <c r="U22" s="3"/>
      <c r="V22" s="29"/>
      <c r="W22" s="29"/>
      <c r="X22" s="29"/>
      <c r="Y22" s="61">
        <f t="shared" si="8"/>
        <v>0</v>
      </c>
      <c r="Z22" s="29"/>
      <c r="AA22" s="29"/>
      <c r="AB22" s="29"/>
      <c r="AC22" s="74"/>
      <c r="AD22" s="74"/>
      <c r="AE22" s="74"/>
      <c r="AF22" s="74">
        <v>10</v>
      </c>
      <c r="AG22" s="74"/>
      <c r="AH22" s="74"/>
      <c r="AI22" s="74"/>
      <c r="AJ22" s="3"/>
      <c r="AK22" s="61">
        <f t="shared" si="6"/>
        <v>0</v>
      </c>
      <c r="AL22" s="61">
        <f>AX22*$D22</f>
        <v>0</v>
      </c>
      <c r="AM22" s="61">
        <f>AY22*$D22</f>
        <v>0</v>
      </c>
      <c r="AN22" s="29"/>
      <c r="AO22" s="29"/>
      <c r="AP22" s="29"/>
      <c r="AQ22" s="29"/>
      <c r="AR22" s="29"/>
      <c r="AS22" s="29"/>
      <c r="AT22" s="29"/>
      <c r="AU22" s="29"/>
      <c r="AV22" s="3"/>
      <c r="AW22" s="74">
        <v>4</v>
      </c>
      <c r="AX22" s="74">
        <v>4</v>
      </c>
      <c r="AY22" s="74">
        <v>2</v>
      </c>
      <c r="AZ22" s="29"/>
      <c r="BA22" s="29"/>
      <c r="BB22" s="29"/>
      <c r="BC22" s="29"/>
      <c r="BD22" s="29"/>
      <c r="BE22" s="29"/>
      <c r="BF22" s="29"/>
      <c r="BG22" s="29"/>
      <c r="BI22" s="63"/>
      <c r="BJ22" s="63"/>
      <c r="BK22" s="63"/>
      <c r="BL22" s="63"/>
      <c r="BN22" s="150">
        <v>7.87</v>
      </c>
      <c r="BO22" s="121">
        <f t="shared" si="4"/>
        <v>0</v>
      </c>
    </row>
    <row r="23" spans="1:67" ht="19.5" customHeight="1" x14ac:dyDescent="0.25">
      <c r="A23" s="143" t="s">
        <v>80</v>
      </c>
      <c r="B23" s="28" t="s">
        <v>16</v>
      </c>
      <c r="C23" s="28">
        <v>5</v>
      </c>
      <c r="D23" s="129">
        <f t="shared" si="7"/>
        <v>0</v>
      </c>
      <c r="E23" s="12">
        <v>85</v>
      </c>
      <c r="F23" s="12">
        <f t="shared" si="5"/>
        <v>0</v>
      </c>
      <c r="G23" s="3"/>
      <c r="H23" s="102"/>
      <c r="I23" s="19"/>
      <c r="J23" s="20"/>
      <c r="K23" s="69"/>
      <c r="L23" s="21"/>
      <c r="M23" s="71"/>
      <c r="N23" s="35"/>
      <c r="O23" s="31"/>
      <c r="P23" s="80"/>
      <c r="Q23" s="23"/>
      <c r="R23" s="19"/>
      <c r="S23" s="24"/>
      <c r="T23" s="73"/>
      <c r="U23" s="3"/>
      <c r="V23" s="29"/>
      <c r="W23" s="29"/>
      <c r="X23" s="29"/>
      <c r="Y23" s="61">
        <f t="shared" si="8"/>
        <v>0</v>
      </c>
      <c r="Z23" s="29"/>
      <c r="AA23" s="29"/>
      <c r="AB23" s="29"/>
      <c r="AC23" s="74"/>
      <c r="AD23" s="74"/>
      <c r="AE23" s="74"/>
      <c r="AF23" s="74">
        <v>5</v>
      </c>
      <c r="AG23" s="74"/>
      <c r="AH23" s="74"/>
      <c r="AI23" s="74"/>
      <c r="AJ23" s="3"/>
      <c r="AK23" s="61">
        <f t="shared" si="6"/>
        <v>0</v>
      </c>
      <c r="AL23" s="61">
        <f>AX23*$D23</f>
        <v>0</v>
      </c>
      <c r="AM23" s="61">
        <f>AY23*$D23</f>
        <v>0</v>
      </c>
      <c r="AN23" s="29"/>
      <c r="AO23" s="29"/>
      <c r="AP23" s="29"/>
      <c r="AQ23" s="29"/>
      <c r="AR23" s="29"/>
      <c r="AS23" s="29"/>
      <c r="AT23" s="29"/>
      <c r="AU23" s="29"/>
      <c r="AV23" s="3"/>
      <c r="AW23" s="74">
        <v>1</v>
      </c>
      <c r="AX23" s="74">
        <v>3</v>
      </c>
      <c r="AY23" s="74">
        <v>1</v>
      </c>
      <c r="AZ23" s="29"/>
      <c r="BA23" s="29"/>
      <c r="BB23" s="29"/>
      <c r="BC23" s="29"/>
      <c r="BD23" s="29"/>
      <c r="BE23" s="29"/>
      <c r="BF23" s="29"/>
      <c r="BG23" s="29"/>
      <c r="BI23" s="63"/>
      <c r="BJ23" s="63"/>
      <c r="BK23" s="63"/>
      <c r="BL23" s="63"/>
      <c r="BN23" s="150">
        <v>5.5</v>
      </c>
      <c r="BO23" s="121">
        <f t="shared" si="4"/>
        <v>0</v>
      </c>
    </row>
    <row r="24" spans="1:67" ht="20.100000000000001" customHeight="1" x14ac:dyDescent="0.25">
      <c r="A24" s="14"/>
      <c r="B24" s="14"/>
      <c r="C24" s="67"/>
      <c r="F24" s="131">
        <f>SUM(F12:F23)</f>
        <v>0</v>
      </c>
      <c r="G24" s="3"/>
      <c r="H24" s="44">
        <f>SUM(H12:H23)</f>
        <v>0</v>
      </c>
      <c r="I24" s="44">
        <f t="shared" ref="I24:T24" si="9">SUM(I12:I23)</f>
        <v>0</v>
      </c>
      <c r="J24" s="44">
        <f t="shared" si="9"/>
        <v>0</v>
      </c>
      <c r="K24" s="44">
        <f t="shared" si="9"/>
        <v>0</v>
      </c>
      <c r="L24" s="44">
        <f t="shared" si="9"/>
        <v>0</v>
      </c>
      <c r="M24" s="44">
        <f t="shared" si="9"/>
        <v>0</v>
      </c>
      <c r="N24" s="44">
        <f t="shared" si="9"/>
        <v>0</v>
      </c>
      <c r="O24" s="44">
        <f t="shared" si="9"/>
        <v>0</v>
      </c>
      <c r="P24" s="44">
        <f t="shared" si="9"/>
        <v>0</v>
      </c>
      <c r="Q24" s="44">
        <f t="shared" si="9"/>
        <v>0</v>
      </c>
      <c r="R24" s="44">
        <f t="shared" si="9"/>
        <v>0</v>
      </c>
      <c r="S24" s="44">
        <f t="shared" si="9"/>
        <v>0</v>
      </c>
      <c r="T24" s="44">
        <f t="shared" si="9"/>
        <v>0</v>
      </c>
      <c r="U24" s="3"/>
      <c r="V24" s="18">
        <f t="shared" ref="V24:W24" si="10">SUM(V12:V23)</f>
        <v>0</v>
      </c>
      <c r="W24" s="18">
        <f t="shared" si="10"/>
        <v>0</v>
      </c>
      <c r="X24" s="18">
        <f>SUM(X12:X23)</f>
        <v>0</v>
      </c>
      <c r="Y24" s="18">
        <f t="shared" ref="Y24:AB24" si="11">SUM(Y12:Y23)</f>
        <v>0</v>
      </c>
      <c r="Z24" s="18">
        <f t="shared" si="11"/>
        <v>0</v>
      </c>
      <c r="AA24" s="18">
        <f t="shared" si="11"/>
        <v>0</v>
      </c>
      <c r="AB24" s="18">
        <f t="shared" si="11"/>
        <v>0</v>
      </c>
      <c r="AC24" s="30"/>
      <c r="AD24" s="30"/>
      <c r="AE24" s="30"/>
      <c r="AF24" s="30"/>
      <c r="AG24" s="30"/>
      <c r="AH24" s="30"/>
      <c r="AI24" s="30"/>
      <c r="AJ24" s="3"/>
      <c r="AK24" s="18">
        <f>SUM(AK12:AK23)</f>
        <v>0</v>
      </c>
      <c r="AL24" s="18">
        <f t="shared" ref="AL24:AN24" si="12">SUM(AL12:AL23)</f>
        <v>0</v>
      </c>
      <c r="AM24" s="18">
        <f t="shared" si="12"/>
        <v>0</v>
      </c>
      <c r="AN24" s="18">
        <f t="shared" si="12"/>
        <v>0</v>
      </c>
      <c r="AO24" s="29"/>
      <c r="AP24" s="29"/>
      <c r="AQ24" s="29"/>
      <c r="AR24" s="29"/>
      <c r="AS24" s="29"/>
      <c r="AT24" s="29"/>
      <c r="AU24" s="29"/>
      <c r="AV24" s="3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I24" s="63"/>
      <c r="BJ24" s="63"/>
      <c r="BK24" s="63"/>
      <c r="BL24" s="63"/>
      <c r="BN24" s="63"/>
      <c r="BO24" s="123">
        <f>SUM(BO12:BO23)</f>
        <v>0</v>
      </c>
    </row>
    <row r="25" spans="1:67" ht="20.100000000000001" customHeight="1" x14ac:dyDescent="0.25">
      <c r="A25" s="37" t="s">
        <v>81</v>
      </c>
      <c r="B25" s="25"/>
      <c r="C25" s="25"/>
      <c r="D25" s="25"/>
      <c r="E25" s="17"/>
      <c r="F25" s="17"/>
      <c r="H25" s="25"/>
      <c r="I25" s="25"/>
      <c r="J25" s="25"/>
      <c r="K25" s="25"/>
      <c r="L25" s="25"/>
      <c r="M25" s="25"/>
      <c r="N25" s="26"/>
      <c r="O25" s="25"/>
      <c r="P25" s="25"/>
      <c r="Q25" s="25"/>
      <c r="R25" s="25"/>
      <c r="S25" s="25"/>
      <c r="T25" s="25"/>
      <c r="V25" s="10" t="s">
        <v>13</v>
      </c>
      <c r="W25" s="10" t="s">
        <v>14</v>
      </c>
      <c r="X25" s="10" t="s">
        <v>15</v>
      </c>
      <c r="Y25" s="10" t="s">
        <v>16</v>
      </c>
      <c r="Z25" s="10" t="s">
        <v>17</v>
      </c>
      <c r="AA25" s="10" t="s">
        <v>18</v>
      </c>
      <c r="AB25" s="10" t="s">
        <v>19</v>
      </c>
      <c r="AC25" s="18" t="s">
        <v>13</v>
      </c>
      <c r="AD25" s="18" t="s">
        <v>14</v>
      </c>
      <c r="AE25" s="18" t="s">
        <v>15</v>
      </c>
      <c r="AF25" s="18" t="s">
        <v>16</v>
      </c>
      <c r="AG25" s="18" t="s">
        <v>17</v>
      </c>
      <c r="AH25" s="18" t="s">
        <v>18</v>
      </c>
      <c r="AI25" s="18" t="s">
        <v>19</v>
      </c>
      <c r="AK25" s="10" t="s">
        <v>24</v>
      </c>
      <c r="AL25" s="10" t="s">
        <v>25</v>
      </c>
      <c r="AM25" s="10" t="s">
        <v>26</v>
      </c>
      <c r="AN25" s="10" t="s">
        <v>27</v>
      </c>
      <c r="AO25" s="10" t="s">
        <v>28</v>
      </c>
      <c r="AP25" s="10" t="s">
        <v>29</v>
      </c>
      <c r="AQ25" s="10" t="s">
        <v>30</v>
      </c>
      <c r="AR25" s="10" t="s">
        <v>31</v>
      </c>
      <c r="AS25" s="10" t="s">
        <v>32</v>
      </c>
      <c r="AT25" s="10" t="s">
        <v>33</v>
      </c>
      <c r="AU25" s="10" t="s">
        <v>42</v>
      </c>
      <c r="AW25" s="18" t="s">
        <v>24</v>
      </c>
      <c r="AX25" s="18" t="s">
        <v>25</v>
      </c>
      <c r="AY25" s="18" t="s">
        <v>26</v>
      </c>
      <c r="AZ25" s="18" t="s">
        <v>27</v>
      </c>
      <c r="BA25" s="18" t="s">
        <v>28</v>
      </c>
      <c r="BB25" s="18" t="s">
        <v>29</v>
      </c>
      <c r="BC25" s="18" t="s">
        <v>30</v>
      </c>
      <c r="BD25" s="18" t="s">
        <v>31</v>
      </c>
      <c r="BE25" s="18" t="s">
        <v>32</v>
      </c>
      <c r="BF25" s="18" t="s">
        <v>33</v>
      </c>
      <c r="BG25" s="18" t="s">
        <v>42</v>
      </c>
      <c r="BI25" s="94" t="s">
        <v>25</v>
      </c>
      <c r="BJ25" s="94" t="s">
        <v>27</v>
      </c>
      <c r="BK25" s="53" t="s">
        <v>25</v>
      </c>
      <c r="BL25" s="53" t="s">
        <v>27</v>
      </c>
      <c r="BN25" s="93" t="s">
        <v>66</v>
      </c>
      <c r="BO25" s="93" t="s">
        <v>67</v>
      </c>
    </row>
    <row r="26" spans="1:67" ht="20.100000000000001" customHeight="1" x14ac:dyDescent="0.25">
      <c r="A26" s="244" t="s">
        <v>82</v>
      </c>
      <c r="B26" s="179" t="s">
        <v>83</v>
      </c>
      <c r="C26" s="45">
        <v>16</v>
      </c>
      <c r="D26" s="129">
        <f t="shared" ref="D26" si="13">SUM(H26:T26)</f>
        <v>0</v>
      </c>
      <c r="E26" s="41">
        <v>500</v>
      </c>
      <c r="F26" s="12">
        <f>D26*E26*(100-$D$2)/100</f>
        <v>0</v>
      </c>
      <c r="G26" s="3"/>
      <c r="H26" s="233" t="s">
        <v>84</v>
      </c>
      <c r="I26" s="29"/>
      <c r="J26" s="231" t="s">
        <v>84</v>
      </c>
      <c r="K26" s="69"/>
      <c r="L26" s="232" t="s">
        <v>84</v>
      </c>
      <c r="M26" s="234" t="s">
        <v>84</v>
      </c>
      <c r="N26" s="29"/>
      <c r="O26" s="29"/>
      <c r="P26" s="29"/>
      <c r="Q26" s="29"/>
      <c r="R26" s="29"/>
      <c r="S26" s="29"/>
      <c r="T26" s="29"/>
      <c r="U26" s="3"/>
      <c r="V26" s="29"/>
      <c r="W26" s="61">
        <f>AD26*$D26</f>
        <v>0</v>
      </c>
      <c r="X26" s="29"/>
      <c r="Y26" s="29"/>
      <c r="Z26" s="61">
        <f>AG26*$D26</f>
        <v>0</v>
      </c>
      <c r="AA26" s="29"/>
      <c r="AB26" s="29"/>
      <c r="AC26" s="74"/>
      <c r="AD26" s="74">
        <v>4</v>
      </c>
      <c r="AE26" s="74"/>
      <c r="AF26" s="74"/>
      <c r="AG26" s="74">
        <v>12</v>
      </c>
      <c r="AH26" s="74"/>
      <c r="AI26" s="74"/>
      <c r="AJ26" s="3"/>
      <c r="AK26" s="61">
        <f>AW26*$D26</f>
        <v>0</v>
      </c>
      <c r="AL26" s="30"/>
      <c r="AM26" s="30"/>
      <c r="AN26" s="30"/>
      <c r="AO26" s="61">
        <f>BA26*$D26</f>
        <v>0</v>
      </c>
      <c r="AP26" s="30"/>
      <c r="AQ26" s="30"/>
      <c r="AR26" s="30"/>
      <c r="AS26" s="30"/>
      <c r="AT26" s="30"/>
      <c r="AU26" s="30"/>
      <c r="AV26" s="3"/>
      <c r="AW26" s="74">
        <v>4</v>
      </c>
      <c r="AX26" s="30"/>
      <c r="AY26" s="30"/>
      <c r="AZ26" s="30"/>
      <c r="BA26" s="74">
        <v>12</v>
      </c>
      <c r="BB26" s="30"/>
      <c r="BC26" s="30"/>
      <c r="BD26" s="30"/>
      <c r="BE26" s="30"/>
      <c r="BF26" s="30"/>
      <c r="BG26" s="30"/>
      <c r="BI26" s="63"/>
      <c r="BJ26" s="63"/>
      <c r="BK26" s="63"/>
      <c r="BL26" s="63"/>
      <c r="BN26" s="113">
        <v>21.6</v>
      </c>
      <c r="BO26" s="121">
        <f t="shared" ref="BO26" si="14">BN26*D26</f>
        <v>0</v>
      </c>
    </row>
    <row r="27" spans="1:67" ht="20.100000000000001" customHeight="1" x14ac:dyDescent="0.25">
      <c r="A27" s="50" t="s">
        <v>85</v>
      </c>
      <c r="B27" s="179" t="s">
        <v>15</v>
      </c>
      <c r="C27" s="45">
        <v>10</v>
      </c>
      <c r="D27" s="129">
        <f t="shared" ref="D27:D39" si="15">SUM(H27:T27)</f>
        <v>0</v>
      </c>
      <c r="E27" s="41">
        <v>47.5</v>
      </c>
      <c r="F27" s="12">
        <f>D27*E27*(100-$D$2)/100</f>
        <v>0</v>
      </c>
      <c r="G27" s="3"/>
      <c r="H27" s="102"/>
      <c r="I27" s="19"/>
      <c r="J27" s="20"/>
      <c r="K27" s="69"/>
      <c r="L27" s="21"/>
      <c r="M27" s="71"/>
      <c r="N27" s="35"/>
      <c r="O27" s="31"/>
      <c r="P27" s="80"/>
      <c r="Q27" s="23"/>
      <c r="R27" s="19"/>
      <c r="S27" s="24"/>
      <c r="T27" s="73"/>
      <c r="U27" s="3"/>
      <c r="V27" s="29"/>
      <c r="W27" s="29"/>
      <c r="X27" s="61">
        <f>AE27*$D27</f>
        <v>0</v>
      </c>
      <c r="Y27" s="29"/>
      <c r="Z27" s="29"/>
      <c r="AA27" s="29"/>
      <c r="AB27" s="29"/>
      <c r="AC27" s="74"/>
      <c r="AD27" s="74"/>
      <c r="AE27" s="74">
        <v>10</v>
      </c>
      <c r="AF27" s="74"/>
      <c r="AG27" s="74"/>
      <c r="AH27" s="74"/>
      <c r="AI27" s="74"/>
      <c r="AJ27" s="3"/>
      <c r="AK27" s="61">
        <f>AW27*$D27</f>
        <v>0</v>
      </c>
      <c r="AL27" s="61">
        <f>AX27*$D27</f>
        <v>0</v>
      </c>
      <c r="AM27" s="30"/>
      <c r="AN27" s="30"/>
      <c r="AO27" s="30"/>
      <c r="AP27" s="30"/>
      <c r="AQ27" s="30"/>
      <c r="AR27" s="30"/>
      <c r="AS27" s="30"/>
      <c r="AT27" s="30"/>
      <c r="AU27" s="30"/>
      <c r="AV27" s="3"/>
      <c r="AW27" s="74">
        <v>9</v>
      </c>
      <c r="AX27" s="74">
        <v>1</v>
      </c>
      <c r="AY27" s="30"/>
      <c r="AZ27" s="30"/>
      <c r="BA27" s="30"/>
      <c r="BB27" s="30"/>
      <c r="BC27" s="30"/>
      <c r="BD27" s="30"/>
      <c r="BE27" s="30"/>
      <c r="BF27" s="30"/>
      <c r="BG27" s="30"/>
      <c r="BI27" s="63"/>
      <c r="BJ27" s="63"/>
      <c r="BK27" s="63"/>
      <c r="BL27" s="63"/>
      <c r="BN27" s="113">
        <v>1.8</v>
      </c>
      <c r="BO27" s="121">
        <f t="shared" ref="BO27:BO39" si="16">BN27*D27</f>
        <v>0</v>
      </c>
    </row>
    <row r="28" spans="1:67" ht="20.100000000000001" customHeight="1" x14ac:dyDescent="0.25">
      <c r="A28" s="111" t="s">
        <v>86</v>
      </c>
      <c r="B28" s="179" t="s">
        <v>87</v>
      </c>
      <c r="C28" s="28">
        <v>10</v>
      </c>
      <c r="D28" s="129">
        <f t="shared" si="15"/>
        <v>0</v>
      </c>
      <c r="E28" s="41">
        <v>35</v>
      </c>
      <c r="F28" s="12">
        <f t="shared" ref="F28:F39" si="17">D28*E28*(100-$D$2)/100</f>
        <v>0</v>
      </c>
      <c r="G28" s="3"/>
      <c r="H28" s="102"/>
      <c r="I28" s="19"/>
      <c r="J28" s="20"/>
      <c r="K28" s="69"/>
      <c r="L28" s="21"/>
      <c r="M28" s="71"/>
      <c r="N28" s="35"/>
      <c r="O28" s="31"/>
      <c r="P28" s="80"/>
      <c r="Q28" s="23"/>
      <c r="R28" s="19"/>
      <c r="S28" s="24"/>
      <c r="T28" s="73"/>
      <c r="U28" s="3"/>
      <c r="V28" s="61">
        <f>AC28*$D28</f>
        <v>0</v>
      </c>
      <c r="W28" s="61">
        <f>AD28*$D28</f>
        <v>0</v>
      </c>
      <c r="X28" s="29"/>
      <c r="Y28" s="29"/>
      <c r="Z28" s="29"/>
      <c r="AA28" s="29"/>
      <c r="AB28" s="29"/>
      <c r="AC28" s="74">
        <v>5</v>
      </c>
      <c r="AD28" s="74">
        <v>5</v>
      </c>
      <c r="AE28" s="74"/>
      <c r="AF28" s="74"/>
      <c r="AG28" s="74"/>
      <c r="AH28" s="74"/>
      <c r="AI28" s="74"/>
      <c r="AJ28" s="3"/>
      <c r="AK28" s="61">
        <f>AW28*$D28</f>
        <v>0</v>
      </c>
      <c r="AL28" s="61">
        <f t="shared" ref="AL28:AL39" si="18">AX28*$D28</f>
        <v>0</v>
      </c>
      <c r="AM28" s="30"/>
      <c r="AN28" s="30"/>
      <c r="AO28" s="30"/>
      <c r="AP28" s="30"/>
      <c r="AQ28" s="30"/>
      <c r="AR28" s="30"/>
      <c r="AS28" s="30"/>
      <c r="AT28" s="30"/>
      <c r="AU28" s="30"/>
      <c r="AV28" s="3"/>
      <c r="AW28" s="74">
        <v>3</v>
      </c>
      <c r="AX28" s="74">
        <v>7</v>
      </c>
      <c r="AY28" s="30"/>
      <c r="AZ28" s="30"/>
      <c r="BA28" s="30"/>
      <c r="BB28" s="30"/>
      <c r="BC28" s="30"/>
      <c r="BD28" s="30"/>
      <c r="BE28" s="30"/>
      <c r="BF28" s="30"/>
      <c r="BG28" s="30"/>
      <c r="BI28" s="63"/>
      <c r="BJ28" s="63"/>
      <c r="BK28" s="63"/>
      <c r="BL28" s="63"/>
      <c r="BN28" s="113">
        <v>1</v>
      </c>
      <c r="BO28" s="121">
        <f t="shared" si="16"/>
        <v>0</v>
      </c>
    </row>
    <row r="29" spans="1:67" ht="20.100000000000001" customHeight="1" x14ac:dyDescent="0.25">
      <c r="A29" s="111" t="s">
        <v>88</v>
      </c>
      <c r="B29" s="179" t="s">
        <v>87</v>
      </c>
      <c r="C29" s="28">
        <v>10</v>
      </c>
      <c r="D29" s="129">
        <f t="shared" si="15"/>
        <v>0</v>
      </c>
      <c r="E29" s="41">
        <v>40</v>
      </c>
      <c r="F29" s="12">
        <f t="shared" si="17"/>
        <v>0</v>
      </c>
      <c r="G29" s="3"/>
      <c r="H29" s="102"/>
      <c r="I29" s="77"/>
      <c r="J29" s="78"/>
      <c r="K29" s="84"/>
      <c r="L29" s="79"/>
      <c r="M29" s="85"/>
      <c r="N29" s="35"/>
      <c r="O29" s="31"/>
      <c r="P29" s="80"/>
      <c r="Q29" s="81"/>
      <c r="R29" s="77"/>
      <c r="S29" s="82"/>
      <c r="T29" s="86"/>
      <c r="U29" s="3"/>
      <c r="V29" s="61">
        <f>AC29*$D29</f>
        <v>0</v>
      </c>
      <c r="W29" s="61">
        <f>AD29*$D29</f>
        <v>0</v>
      </c>
      <c r="X29" s="29"/>
      <c r="Y29" s="29"/>
      <c r="Z29" s="29"/>
      <c r="AA29" s="29"/>
      <c r="AB29" s="29"/>
      <c r="AC29" s="74">
        <v>5</v>
      </c>
      <c r="AD29" s="74">
        <v>5</v>
      </c>
      <c r="AE29" s="74"/>
      <c r="AF29" s="74"/>
      <c r="AG29" s="74"/>
      <c r="AH29" s="74"/>
      <c r="AI29" s="74"/>
      <c r="AJ29" s="3"/>
      <c r="AK29" s="30"/>
      <c r="AL29" s="61">
        <f t="shared" si="18"/>
        <v>0</v>
      </c>
      <c r="AM29" s="61">
        <f>AY29*$D29</f>
        <v>0</v>
      </c>
      <c r="AN29" s="30"/>
      <c r="AO29" s="30"/>
      <c r="AP29" s="30"/>
      <c r="AQ29" s="30"/>
      <c r="AR29" s="30"/>
      <c r="AS29" s="30"/>
      <c r="AT29" s="30"/>
      <c r="AU29" s="30"/>
      <c r="AV29" s="3"/>
      <c r="AW29" s="74"/>
      <c r="AX29" s="74">
        <v>9</v>
      </c>
      <c r="AY29" s="74">
        <v>1</v>
      </c>
      <c r="AZ29" s="30"/>
      <c r="BA29" s="30"/>
      <c r="BB29" s="30"/>
      <c r="BC29" s="30"/>
      <c r="BD29" s="30"/>
      <c r="BE29" s="30"/>
      <c r="BF29" s="30"/>
      <c r="BG29" s="30"/>
      <c r="BI29" s="63"/>
      <c r="BJ29" s="63"/>
      <c r="BK29" s="63"/>
      <c r="BL29" s="63"/>
      <c r="BN29" s="113">
        <v>1.4</v>
      </c>
      <c r="BO29" s="121">
        <f t="shared" si="16"/>
        <v>0</v>
      </c>
    </row>
    <row r="30" spans="1:67" ht="20.100000000000001" customHeight="1" x14ac:dyDescent="0.25">
      <c r="A30" s="36" t="s">
        <v>89</v>
      </c>
      <c r="B30" s="179" t="s">
        <v>90</v>
      </c>
      <c r="C30" s="28">
        <v>10</v>
      </c>
      <c r="D30" s="129">
        <f>SUM(H30:T30)</f>
        <v>0</v>
      </c>
      <c r="E30" s="41">
        <v>47.5</v>
      </c>
      <c r="F30" s="12">
        <f>D30*E30*(100-$D$2)/100</f>
        <v>0</v>
      </c>
      <c r="H30" s="102"/>
      <c r="I30" s="77"/>
      <c r="J30" s="78"/>
      <c r="K30" s="84"/>
      <c r="L30" s="79"/>
      <c r="M30" s="85"/>
      <c r="N30" s="35"/>
      <c r="O30" s="31"/>
      <c r="P30" s="80"/>
      <c r="Q30" s="81"/>
      <c r="R30" s="77"/>
      <c r="S30" s="82"/>
      <c r="T30" s="86"/>
      <c r="V30" s="29"/>
      <c r="W30" s="61">
        <f>AD30*$D30</f>
        <v>0</v>
      </c>
      <c r="X30" s="61">
        <f>AE30*$D30</f>
        <v>0</v>
      </c>
      <c r="Y30" s="29"/>
      <c r="Z30" s="29"/>
      <c r="AA30" s="29"/>
      <c r="AB30" s="29"/>
      <c r="AC30" s="74"/>
      <c r="AD30" s="74">
        <v>5</v>
      </c>
      <c r="AE30" s="74">
        <v>5</v>
      </c>
      <c r="AF30" s="74"/>
      <c r="AG30" s="74"/>
      <c r="AH30" s="74"/>
      <c r="AI30" s="74"/>
      <c r="AK30" s="61">
        <f>AW30*$D30</f>
        <v>0</v>
      </c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W30" s="74">
        <v>10</v>
      </c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I30" s="63"/>
      <c r="BJ30" s="63"/>
      <c r="BK30" s="63"/>
      <c r="BL30" s="63"/>
      <c r="BN30" s="28">
        <v>1.9</v>
      </c>
      <c r="BO30" s="121">
        <f>BN30*D30</f>
        <v>0</v>
      </c>
    </row>
    <row r="31" spans="1:67" ht="20.100000000000001" customHeight="1" x14ac:dyDescent="0.25">
      <c r="A31" s="111" t="s">
        <v>91</v>
      </c>
      <c r="B31" s="179" t="s">
        <v>15</v>
      </c>
      <c r="C31" s="28">
        <v>10</v>
      </c>
      <c r="D31" s="129">
        <f t="shared" si="15"/>
        <v>0</v>
      </c>
      <c r="E31" s="41">
        <v>60</v>
      </c>
      <c r="F31" s="12">
        <f t="shared" si="17"/>
        <v>0</v>
      </c>
      <c r="G31" s="3"/>
      <c r="H31" s="102"/>
      <c r="I31" s="77"/>
      <c r="J31" s="78"/>
      <c r="K31" s="84"/>
      <c r="L31" s="79"/>
      <c r="M31" s="85"/>
      <c r="N31" s="35"/>
      <c r="O31" s="31"/>
      <c r="P31" s="80"/>
      <c r="Q31" s="81"/>
      <c r="R31" s="77"/>
      <c r="S31" s="82"/>
      <c r="T31" s="86"/>
      <c r="U31" s="3"/>
      <c r="V31" s="29"/>
      <c r="W31" s="29"/>
      <c r="X31" s="61">
        <f t="shared" ref="X31:X36" si="19">AE31*$D31</f>
        <v>0</v>
      </c>
      <c r="Y31" s="29"/>
      <c r="Z31" s="29"/>
      <c r="AA31" s="29"/>
      <c r="AB31" s="29"/>
      <c r="AC31" s="74"/>
      <c r="AD31" s="74"/>
      <c r="AE31" s="74">
        <v>10</v>
      </c>
      <c r="AF31" s="74"/>
      <c r="AG31" s="74"/>
      <c r="AH31" s="74"/>
      <c r="AI31" s="74"/>
      <c r="AJ31" s="3"/>
      <c r="AK31" s="61">
        <f t="shared" ref="AK31:AK39" si="20">AW31*$D31</f>
        <v>0</v>
      </c>
      <c r="AL31" s="61">
        <f t="shared" si="18"/>
        <v>0</v>
      </c>
      <c r="AM31" s="61">
        <f>AY31*$D31</f>
        <v>0</v>
      </c>
      <c r="AN31" s="30"/>
      <c r="AO31" s="30"/>
      <c r="AP31" s="30"/>
      <c r="AQ31" s="30"/>
      <c r="AR31" s="30"/>
      <c r="AS31" s="30"/>
      <c r="AT31" s="30"/>
      <c r="AU31" s="30"/>
      <c r="AV31" s="3"/>
      <c r="AW31" s="74">
        <v>2</v>
      </c>
      <c r="AX31" s="74">
        <v>7</v>
      </c>
      <c r="AY31" s="74">
        <v>1</v>
      </c>
      <c r="AZ31" s="30"/>
      <c r="BA31" s="30"/>
      <c r="BB31" s="30"/>
      <c r="BC31" s="30"/>
      <c r="BD31" s="30"/>
      <c r="BE31" s="30"/>
      <c r="BF31" s="30"/>
      <c r="BG31" s="30"/>
      <c r="BI31" s="63"/>
      <c r="BJ31" s="63"/>
      <c r="BK31" s="63"/>
      <c r="BL31" s="63"/>
      <c r="BN31" s="113">
        <v>2.7</v>
      </c>
      <c r="BO31" s="121">
        <f t="shared" si="16"/>
        <v>0</v>
      </c>
    </row>
    <row r="32" spans="1:67" ht="20.100000000000001" customHeight="1" x14ac:dyDescent="0.25">
      <c r="A32" s="111" t="s">
        <v>92</v>
      </c>
      <c r="B32" s="179" t="s">
        <v>15</v>
      </c>
      <c r="C32" s="28">
        <v>10</v>
      </c>
      <c r="D32" s="129">
        <f t="shared" si="15"/>
        <v>0</v>
      </c>
      <c r="E32" s="41">
        <v>67.5</v>
      </c>
      <c r="F32" s="12">
        <f t="shared" si="17"/>
        <v>0</v>
      </c>
      <c r="G32" s="3"/>
      <c r="H32" s="102"/>
      <c r="I32" s="77"/>
      <c r="J32" s="78"/>
      <c r="K32" s="84"/>
      <c r="L32" s="79"/>
      <c r="M32" s="85"/>
      <c r="N32" s="35"/>
      <c r="O32" s="31"/>
      <c r="P32" s="80"/>
      <c r="Q32" s="81"/>
      <c r="R32" s="77"/>
      <c r="S32" s="82"/>
      <c r="T32" s="86"/>
      <c r="U32" s="3"/>
      <c r="V32" s="29"/>
      <c r="W32" s="29"/>
      <c r="X32" s="61">
        <f t="shared" si="19"/>
        <v>0</v>
      </c>
      <c r="Y32" s="29"/>
      <c r="Z32" s="29"/>
      <c r="AA32" s="29"/>
      <c r="AB32" s="29"/>
      <c r="AC32" s="74"/>
      <c r="AD32" s="74"/>
      <c r="AE32" s="74">
        <v>10</v>
      </c>
      <c r="AF32" s="74"/>
      <c r="AG32" s="74"/>
      <c r="AH32" s="74"/>
      <c r="AI32" s="74"/>
      <c r="AJ32" s="3"/>
      <c r="AK32" s="61">
        <f t="shared" si="20"/>
        <v>0</v>
      </c>
      <c r="AL32" s="61">
        <f t="shared" si="18"/>
        <v>0</v>
      </c>
      <c r="AM32" s="30"/>
      <c r="AN32" s="30"/>
      <c r="AO32" s="30"/>
      <c r="AP32" s="30"/>
      <c r="AQ32" s="30"/>
      <c r="AR32" s="30"/>
      <c r="AS32" s="30"/>
      <c r="AT32" s="30"/>
      <c r="AU32" s="30"/>
      <c r="AV32" s="3"/>
      <c r="AW32" s="74">
        <v>3</v>
      </c>
      <c r="AX32" s="74">
        <v>7</v>
      </c>
      <c r="AY32" s="30"/>
      <c r="AZ32" s="30"/>
      <c r="BA32" s="30"/>
      <c r="BB32" s="30"/>
      <c r="BC32" s="30"/>
      <c r="BD32" s="30"/>
      <c r="BE32" s="30"/>
      <c r="BF32" s="30"/>
      <c r="BG32" s="30"/>
      <c r="BI32" s="63"/>
      <c r="BJ32" s="63"/>
      <c r="BK32" s="63"/>
      <c r="BL32" s="63"/>
      <c r="BN32" s="113">
        <v>3.2</v>
      </c>
      <c r="BO32" s="121">
        <f t="shared" si="16"/>
        <v>0</v>
      </c>
    </row>
    <row r="33" spans="1:67" ht="20.100000000000001" customHeight="1" x14ac:dyDescent="0.25">
      <c r="A33" s="111" t="s">
        <v>93</v>
      </c>
      <c r="B33" s="179" t="s">
        <v>15</v>
      </c>
      <c r="C33" s="28">
        <v>10</v>
      </c>
      <c r="D33" s="129">
        <f t="shared" si="15"/>
        <v>0</v>
      </c>
      <c r="E33" s="41">
        <v>55</v>
      </c>
      <c r="F33" s="12">
        <f t="shared" si="17"/>
        <v>0</v>
      </c>
      <c r="G33" s="3"/>
      <c r="H33" s="102"/>
      <c r="I33" s="77"/>
      <c r="J33" s="78"/>
      <c r="K33" s="84"/>
      <c r="L33" s="79"/>
      <c r="M33" s="85"/>
      <c r="N33" s="35"/>
      <c r="O33" s="31"/>
      <c r="P33" s="80"/>
      <c r="Q33" s="81"/>
      <c r="R33" s="77"/>
      <c r="S33" s="82"/>
      <c r="T33" s="86"/>
      <c r="U33" s="3"/>
      <c r="V33" s="29"/>
      <c r="W33" s="29"/>
      <c r="X33" s="61">
        <f t="shared" si="19"/>
        <v>0</v>
      </c>
      <c r="Y33" s="29"/>
      <c r="Z33" s="29"/>
      <c r="AA33" s="29"/>
      <c r="AB33" s="29"/>
      <c r="AC33" s="74"/>
      <c r="AD33" s="74"/>
      <c r="AE33" s="74">
        <v>10</v>
      </c>
      <c r="AF33" s="74"/>
      <c r="AG33" s="74"/>
      <c r="AH33" s="74"/>
      <c r="AI33" s="74"/>
      <c r="AJ33" s="3"/>
      <c r="AK33" s="61">
        <f t="shared" si="20"/>
        <v>0</v>
      </c>
      <c r="AL33" s="61">
        <f t="shared" si="18"/>
        <v>0</v>
      </c>
      <c r="AM33" s="61">
        <f>AY33*$D33</f>
        <v>0</v>
      </c>
      <c r="AN33" s="30"/>
      <c r="AO33" s="30"/>
      <c r="AP33" s="30"/>
      <c r="AQ33" s="30"/>
      <c r="AR33" s="30"/>
      <c r="AS33" s="30"/>
      <c r="AT33" s="30"/>
      <c r="AU33" s="30"/>
      <c r="AV33" s="3"/>
      <c r="AW33" s="74">
        <v>1</v>
      </c>
      <c r="AX33" s="74">
        <v>7</v>
      </c>
      <c r="AY33" s="74">
        <v>2</v>
      </c>
      <c r="AZ33" s="30"/>
      <c r="BA33" s="30"/>
      <c r="BB33" s="30"/>
      <c r="BC33" s="30"/>
      <c r="BD33" s="30"/>
      <c r="BE33" s="30"/>
      <c r="BF33" s="30"/>
      <c r="BG33" s="30"/>
      <c r="BI33" s="63"/>
      <c r="BJ33" s="63"/>
      <c r="BK33" s="63"/>
      <c r="BL33" s="63"/>
      <c r="BN33" s="113">
        <v>2.4</v>
      </c>
      <c r="BO33" s="121">
        <f t="shared" si="16"/>
        <v>0</v>
      </c>
    </row>
    <row r="34" spans="1:67" ht="20.100000000000001" customHeight="1" x14ac:dyDescent="0.25">
      <c r="A34" s="111" t="s">
        <v>94</v>
      </c>
      <c r="B34" s="179" t="s">
        <v>15</v>
      </c>
      <c r="C34" s="28">
        <v>10</v>
      </c>
      <c r="D34" s="129">
        <f t="shared" si="15"/>
        <v>0</v>
      </c>
      <c r="E34" s="41">
        <v>50</v>
      </c>
      <c r="F34" s="12">
        <f t="shared" si="17"/>
        <v>0</v>
      </c>
      <c r="G34" s="3"/>
      <c r="H34" s="102"/>
      <c r="I34" s="77"/>
      <c r="J34" s="78"/>
      <c r="K34" s="84"/>
      <c r="L34" s="79"/>
      <c r="M34" s="85"/>
      <c r="N34" s="35"/>
      <c r="O34" s="31"/>
      <c r="P34" s="80"/>
      <c r="Q34" s="81"/>
      <c r="R34" s="77"/>
      <c r="S34" s="82"/>
      <c r="T34" s="86"/>
      <c r="U34" s="3"/>
      <c r="V34" s="29"/>
      <c r="W34" s="29"/>
      <c r="X34" s="61">
        <f t="shared" si="19"/>
        <v>0</v>
      </c>
      <c r="Y34" s="29"/>
      <c r="Z34" s="29"/>
      <c r="AA34" s="29"/>
      <c r="AB34" s="29"/>
      <c r="AC34" s="74"/>
      <c r="AD34" s="74"/>
      <c r="AE34" s="74">
        <v>10</v>
      </c>
      <c r="AF34" s="74"/>
      <c r="AG34" s="74"/>
      <c r="AH34" s="74"/>
      <c r="AI34" s="74"/>
      <c r="AJ34" s="3"/>
      <c r="AK34" s="61">
        <f t="shared" si="20"/>
        <v>0</v>
      </c>
      <c r="AL34" s="61">
        <f t="shared" si="18"/>
        <v>0</v>
      </c>
      <c r="AM34" s="30"/>
      <c r="AN34" s="30"/>
      <c r="AO34" s="30"/>
      <c r="AP34" s="30"/>
      <c r="AQ34" s="30"/>
      <c r="AR34" s="30"/>
      <c r="AS34" s="30"/>
      <c r="AT34" s="30"/>
      <c r="AU34" s="30"/>
      <c r="AV34" s="3"/>
      <c r="AW34" s="74">
        <v>6</v>
      </c>
      <c r="AX34" s="74">
        <v>4</v>
      </c>
      <c r="AY34" s="30"/>
      <c r="AZ34" s="30"/>
      <c r="BA34" s="30"/>
      <c r="BB34" s="30"/>
      <c r="BC34" s="30"/>
      <c r="BD34" s="30"/>
      <c r="BE34" s="30"/>
      <c r="BF34" s="30"/>
      <c r="BG34" s="30"/>
      <c r="BI34" s="63"/>
      <c r="BJ34" s="63"/>
      <c r="BK34" s="63"/>
      <c r="BL34" s="63"/>
      <c r="BN34" s="113">
        <v>2.1</v>
      </c>
      <c r="BO34" s="121">
        <f t="shared" si="16"/>
        <v>0</v>
      </c>
    </row>
    <row r="35" spans="1:67" ht="20.100000000000001" customHeight="1" x14ac:dyDescent="0.25">
      <c r="A35" s="111" t="s">
        <v>95</v>
      </c>
      <c r="B35" s="179" t="s">
        <v>90</v>
      </c>
      <c r="C35" s="28">
        <v>20</v>
      </c>
      <c r="D35" s="129">
        <f t="shared" ref="D35" si="21">SUM(H35:T35)</f>
        <v>0</v>
      </c>
      <c r="E35" s="226">
        <v>90</v>
      </c>
      <c r="F35" s="12">
        <f t="shared" ref="F35" si="22">D35*E35*(100-$D$2)/100</f>
        <v>0</v>
      </c>
      <c r="G35" s="3"/>
      <c r="H35" s="102"/>
      <c r="I35" s="77"/>
      <c r="J35" s="78"/>
      <c r="K35" s="84"/>
      <c r="L35" s="79"/>
      <c r="M35" s="85"/>
      <c r="N35" s="35"/>
      <c r="O35" s="31"/>
      <c r="P35" s="80"/>
      <c r="Q35" s="81"/>
      <c r="R35" s="77"/>
      <c r="S35" s="82"/>
      <c r="T35" s="86"/>
      <c r="U35" s="3"/>
      <c r="V35" s="29"/>
      <c r="W35" s="61">
        <f t="shared" ref="W35" si="23">AD35*$D35</f>
        <v>0</v>
      </c>
      <c r="X35" s="61">
        <f t="shared" si="19"/>
        <v>0</v>
      </c>
      <c r="Y35" s="29"/>
      <c r="Z35" s="29"/>
      <c r="AA35" s="29"/>
      <c r="AB35" s="29"/>
      <c r="AC35" s="74"/>
      <c r="AD35" s="74">
        <v>10</v>
      </c>
      <c r="AE35" s="74">
        <v>10</v>
      </c>
      <c r="AF35" s="74"/>
      <c r="AG35" s="74"/>
      <c r="AH35" s="74"/>
      <c r="AI35" s="74"/>
      <c r="AJ35" s="3"/>
      <c r="AK35" s="61">
        <f t="shared" ref="AK35" si="24">AW35*$D35</f>
        <v>0</v>
      </c>
      <c r="AL35" s="61">
        <f t="shared" ref="AL35" si="25">AX35*$D35</f>
        <v>0</v>
      </c>
      <c r="AM35" s="61">
        <f>AY35*$D35</f>
        <v>0</v>
      </c>
      <c r="AN35" s="30"/>
      <c r="AO35" s="30"/>
      <c r="AP35" s="30"/>
      <c r="AQ35" s="30"/>
      <c r="AR35" s="30"/>
      <c r="AS35" s="30"/>
      <c r="AT35" s="30"/>
      <c r="AU35" s="30"/>
      <c r="AV35" s="3"/>
      <c r="AW35" s="61">
        <v>6</v>
      </c>
      <c r="AX35" s="61">
        <v>12</v>
      </c>
      <c r="AY35" s="61">
        <v>2</v>
      </c>
      <c r="AZ35" s="30"/>
      <c r="BA35" s="30"/>
      <c r="BB35" s="30"/>
      <c r="BC35" s="30"/>
      <c r="BD35" s="30"/>
      <c r="BE35" s="30"/>
      <c r="BF35" s="30"/>
      <c r="BG35" s="30"/>
      <c r="BI35" s="63"/>
      <c r="BJ35" s="63"/>
      <c r="BK35" s="63"/>
      <c r="BL35" s="63"/>
      <c r="BN35" s="113">
        <v>4.0999999999999996</v>
      </c>
      <c r="BO35" s="121">
        <f t="shared" ref="BO35" si="26">BN35*D35</f>
        <v>0</v>
      </c>
    </row>
    <row r="36" spans="1:67" ht="20.100000000000001" customHeight="1" x14ac:dyDescent="0.25">
      <c r="A36" s="111" t="s">
        <v>96</v>
      </c>
      <c r="B36" s="179" t="s">
        <v>97</v>
      </c>
      <c r="C36" s="28">
        <v>20</v>
      </c>
      <c r="D36" s="129">
        <f t="shared" si="15"/>
        <v>0</v>
      </c>
      <c r="E36" s="226">
        <v>90</v>
      </c>
      <c r="F36" s="12">
        <f t="shared" si="17"/>
        <v>0</v>
      </c>
      <c r="G36" s="3"/>
      <c r="H36" s="102"/>
      <c r="I36" s="77"/>
      <c r="J36" s="78"/>
      <c r="K36" s="84"/>
      <c r="L36" s="79"/>
      <c r="M36" s="85"/>
      <c r="N36" s="35"/>
      <c r="O36" s="31"/>
      <c r="P36" s="80"/>
      <c r="Q36" s="81"/>
      <c r="R36" s="77"/>
      <c r="S36" s="82"/>
      <c r="T36" s="86"/>
      <c r="U36" s="3"/>
      <c r="V36" s="61">
        <f t="shared" ref="V36:W36" si="27">AC36*$D36</f>
        <v>0</v>
      </c>
      <c r="W36" s="61">
        <f t="shared" si="27"/>
        <v>0</v>
      </c>
      <c r="X36" s="61">
        <f t="shared" si="19"/>
        <v>0</v>
      </c>
      <c r="Y36" s="29"/>
      <c r="Z36" s="29"/>
      <c r="AA36" s="29"/>
      <c r="AB36" s="29"/>
      <c r="AC36" s="74">
        <v>5</v>
      </c>
      <c r="AD36" s="74">
        <v>5</v>
      </c>
      <c r="AE36" s="74">
        <v>10</v>
      </c>
      <c r="AF36" s="74"/>
      <c r="AG36" s="74"/>
      <c r="AH36" s="74"/>
      <c r="AI36" s="74"/>
      <c r="AJ36" s="3"/>
      <c r="AK36" s="61">
        <f t="shared" si="20"/>
        <v>0</v>
      </c>
      <c r="AL36" s="61">
        <f t="shared" si="18"/>
        <v>0</v>
      </c>
      <c r="AM36" s="61">
        <f>AY36*$D36</f>
        <v>0</v>
      </c>
      <c r="AN36" s="30"/>
      <c r="AO36" s="30"/>
      <c r="AP36" s="30"/>
      <c r="AQ36" s="30"/>
      <c r="AR36" s="30"/>
      <c r="AS36" s="30"/>
      <c r="AT36" s="30"/>
      <c r="AU36" s="30"/>
      <c r="AV36" s="3"/>
      <c r="AW36" s="61">
        <v>3</v>
      </c>
      <c r="AX36" s="61">
        <v>14</v>
      </c>
      <c r="AY36" s="61">
        <v>3</v>
      </c>
      <c r="AZ36" s="30"/>
      <c r="BA36" s="30"/>
      <c r="BB36" s="30"/>
      <c r="BC36" s="30"/>
      <c r="BD36" s="30"/>
      <c r="BE36" s="30"/>
      <c r="BF36" s="30"/>
      <c r="BG36" s="30"/>
      <c r="BI36" s="63"/>
      <c r="BJ36" s="63"/>
      <c r="BK36" s="63"/>
      <c r="BL36" s="63"/>
      <c r="BN36" s="113">
        <v>4.2</v>
      </c>
      <c r="BO36" s="121">
        <f t="shared" si="16"/>
        <v>0</v>
      </c>
    </row>
    <row r="37" spans="1:67" ht="20.100000000000001" customHeight="1" x14ac:dyDescent="0.25">
      <c r="A37" s="111" t="s">
        <v>98</v>
      </c>
      <c r="B37" s="179" t="s">
        <v>90</v>
      </c>
      <c r="C37" s="28">
        <v>30</v>
      </c>
      <c r="D37" s="129">
        <f t="shared" si="15"/>
        <v>0</v>
      </c>
      <c r="E37" s="226">
        <v>130</v>
      </c>
      <c r="F37" s="12">
        <f t="shared" si="17"/>
        <v>0</v>
      </c>
      <c r="H37" s="102"/>
      <c r="I37" s="77"/>
      <c r="J37" s="78"/>
      <c r="K37" s="84"/>
      <c r="L37" s="79"/>
      <c r="M37" s="85"/>
      <c r="N37" s="35"/>
      <c r="O37" s="31"/>
      <c r="P37" s="80"/>
      <c r="Q37" s="81"/>
      <c r="R37" s="77"/>
      <c r="S37" s="82"/>
      <c r="T37" s="86"/>
      <c r="V37" s="29"/>
      <c r="W37" s="61">
        <f t="shared" ref="W37:X39" si="28">AD37*$D37</f>
        <v>0</v>
      </c>
      <c r="X37" s="61">
        <f t="shared" si="28"/>
        <v>0</v>
      </c>
      <c r="Y37" s="29"/>
      <c r="Z37" s="29"/>
      <c r="AA37" s="29"/>
      <c r="AB37" s="29"/>
      <c r="AC37" s="74"/>
      <c r="AD37" s="74">
        <v>5</v>
      </c>
      <c r="AE37" s="74">
        <v>25</v>
      </c>
      <c r="AF37" s="74"/>
      <c r="AG37" s="74"/>
      <c r="AH37" s="74"/>
      <c r="AI37" s="74"/>
      <c r="AK37" s="61">
        <f t="shared" si="20"/>
        <v>0</v>
      </c>
      <c r="AL37" s="61">
        <f t="shared" si="18"/>
        <v>0</v>
      </c>
      <c r="AM37" s="61">
        <f>AY37*$D37</f>
        <v>0</v>
      </c>
      <c r="AN37" s="30"/>
      <c r="AO37" s="30"/>
      <c r="AP37" s="30"/>
      <c r="AQ37" s="30"/>
      <c r="AR37" s="30"/>
      <c r="AS37" s="30"/>
      <c r="AT37" s="30"/>
      <c r="AU37" s="30"/>
      <c r="AW37" s="61">
        <v>7</v>
      </c>
      <c r="AX37" s="61">
        <v>20</v>
      </c>
      <c r="AY37" s="61">
        <v>3</v>
      </c>
      <c r="AZ37" s="30"/>
      <c r="BA37" s="30"/>
      <c r="BB37" s="30"/>
      <c r="BC37" s="30"/>
      <c r="BD37" s="30"/>
      <c r="BE37" s="30"/>
      <c r="BF37" s="30"/>
      <c r="BG37" s="30"/>
      <c r="BH37" s="3"/>
      <c r="BI37" s="63"/>
      <c r="BJ37" s="63"/>
      <c r="BK37" s="63"/>
      <c r="BL37" s="63"/>
      <c r="BN37" s="28">
        <v>6.2</v>
      </c>
      <c r="BO37" s="121">
        <f t="shared" si="16"/>
        <v>0</v>
      </c>
    </row>
    <row r="38" spans="1:67" ht="20.100000000000001" customHeight="1" x14ac:dyDescent="0.25">
      <c r="A38" s="111" t="s">
        <v>99</v>
      </c>
      <c r="B38" s="179" t="s">
        <v>97</v>
      </c>
      <c r="C38" s="27">
        <v>40</v>
      </c>
      <c r="D38" s="129">
        <f t="shared" si="15"/>
        <v>0</v>
      </c>
      <c r="E38" s="226">
        <v>170</v>
      </c>
      <c r="F38" s="12">
        <f t="shared" si="17"/>
        <v>0</v>
      </c>
      <c r="H38" s="102"/>
      <c r="I38" s="77"/>
      <c r="J38" s="78"/>
      <c r="K38" s="84"/>
      <c r="L38" s="79"/>
      <c r="M38" s="85"/>
      <c r="N38" s="35"/>
      <c r="O38" s="31"/>
      <c r="P38" s="80"/>
      <c r="Q38" s="81"/>
      <c r="R38" s="77"/>
      <c r="S38" s="82"/>
      <c r="T38" s="86"/>
      <c r="V38" s="61">
        <f>AC38*$D38</f>
        <v>0</v>
      </c>
      <c r="W38" s="61">
        <f t="shared" si="28"/>
        <v>0</v>
      </c>
      <c r="X38" s="61">
        <f t="shared" si="28"/>
        <v>0</v>
      </c>
      <c r="Y38" s="29"/>
      <c r="Z38" s="29"/>
      <c r="AA38" s="29"/>
      <c r="AB38" s="29"/>
      <c r="AC38" s="74">
        <v>5</v>
      </c>
      <c r="AD38" s="74">
        <v>10</v>
      </c>
      <c r="AE38" s="74">
        <v>25</v>
      </c>
      <c r="AF38" s="74"/>
      <c r="AG38" s="74"/>
      <c r="AH38" s="74"/>
      <c r="AI38" s="74"/>
      <c r="AK38" s="61">
        <f t="shared" si="20"/>
        <v>0</v>
      </c>
      <c r="AL38" s="61">
        <f t="shared" si="18"/>
        <v>0</v>
      </c>
      <c r="AM38" s="61">
        <f>AY38*$D38</f>
        <v>0</v>
      </c>
      <c r="AN38" s="30"/>
      <c r="AO38" s="30"/>
      <c r="AP38" s="30"/>
      <c r="AQ38" s="30"/>
      <c r="AR38" s="30"/>
      <c r="AS38" s="30"/>
      <c r="AT38" s="30"/>
      <c r="AU38" s="30"/>
      <c r="AW38" s="61">
        <v>10</v>
      </c>
      <c r="AX38" s="61">
        <v>27</v>
      </c>
      <c r="AY38" s="61">
        <v>3</v>
      </c>
      <c r="AZ38" s="30"/>
      <c r="BA38" s="30"/>
      <c r="BB38" s="30"/>
      <c r="BC38" s="30"/>
      <c r="BD38" s="30"/>
      <c r="BE38" s="30"/>
      <c r="BF38" s="30"/>
      <c r="BG38" s="30"/>
      <c r="BI38" s="64"/>
      <c r="BJ38" s="64"/>
      <c r="BK38" s="64"/>
      <c r="BL38" s="64"/>
      <c r="BN38" s="28">
        <v>7.15</v>
      </c>
      <c r="BO38" s="121">
        <f t="shared" si="16"/>
        <v>0</v>
      </c>
    </row>
    <row r="39" spans="1:67" ht="20.100000000000001" customHeight="1" x14ac:dyDescent="0.25">
      <c r="A39" s="111" t="s">
        <v>100</v>
      </c>
      <c r="B39" s="179" t="s">
        <v>97</v>
      </c>
      <c r="C39" s="27">
        <v>50</v>
      </c>
      <c r="D39" s="129">
        <f t="shared" si="15"/>
        <v>0</v>
      </c>
      <c r="E39" s="12">
        <v>205</v>
      </c>
      <c r="F39" s="12">
        <f t="shared" si="17"/>
        <v>0</v>
      </c>
      <c r="H39" s="102"/>
      <c r="I39" s="77"/>
      <c r="J39" s="78"/>
      <c r="K39" s="84"/>
      <c r="L39" s="79"/>
      <c r="M39" s="85"/>
      <c r="N39" s="35"/>
      <c r="O39" s="31"/>
      <c r="P39" s="80"/>
      <c r="Q39" s="81"/>
      <c r="R39" s="77"/>
      <c r="S39" s="82"/>
      <c r="T39" s="86"/>
      <c r="V39" s="61">
        <f>AC39*$D39</f>
        <v>0</v>
      </c>
      <c r="W39" s="61">
        <f t="shared" si="28"/>
        <v>0</v>
      </c>
      <c r="X39" s="61">
        <f t="shared" si="28"/>
        <v>0</v>
      </c>
      <c r="Y39" s="29"/>
      <c r="Z39" s="29"/>
      <c r="AA39" s="29"/>
      <c r="AB39" s="29"/>
      <c r="AC39" s="74">
        <v>5</v>
      </c>
      <c r="AD39" s="74">
        <v>10</v>
      </c>
      <c r="AE39" s="74">
        <v>35</v>
      </c>
      <c r="AF39" s="74"/>
      <c r="AG39" s="74"/>
      <c r="AH39" s="74"/>
      <c r="AI39" s="74"/>
      <c r="AK39" s="61">
        <f t="shared" si="20"/>
        <v>0</v>
      </c>
      <c r="AL39" s="61">
        <f t="shared" si="18"/>
        <v>0</v>
      </c>
      <c r="AM39" s="61">
        <f>AY39*$D39</f>
        <v>0</v>
      </c>
      <c r="AN39" s="30"/>
      <c r="AO39" s="30"/>
      <c r="AP39" s="30"/>
      <c r="AQ39" s="30"/>
      <c r="AR39" s="30"/>
      <c r="AS39" s="30"/>
      <c r="AT39" s="30"/>
      <c r="AU39" s="30"/>
      <c r="AW39" s="61">
        <v>12</v>
      </c>
      <c r="AX39" s="61">
        <v>34</v>
      </c>
      <c r="AY39" s="61">
        <v>4</v>
      </c>
      <c r="AZ39" s="30"/>
      <c r="BA39" s="30"/>
      <c r="BB39" s="30"/>
      <c r="BC39" s="30"/>
      <c r="BD39" s="30"/>
      <c r="BE39" s="30"/>
      <c r="BF39" s="30"/>
      <c r="BG39" s="30"/>
      <c r="BI39" s="64"/>
      <c r="BJ39" s="64"/>
      <c r="BK39" s="64"/>
      <c r="BL39" s="64"/>
      <c r="BN39" s="28">
        <v>9.9</v>
      </c>
      <c r="BO39" s="121">
        <f t="shared" si="16"/>
        <v>0</v>
      </c>
    </row>
    <row r="40" spans="1:67" ht="20.100000000000001" customHeight="1" x14ac:dyDescent="0.25">
      <c r="F40" s="131">
        <f>SUM(F26:F39)</f>
        <v>0</v>
      </c>
      <c r="H40" s="11">
        <f>SUM(H26:H39)</f>
        <v>0</v>
      </c>
      <c r="I40" s="11">
        <f t="shared" ref="I40:T40" si="29">SUM(I26:I39)</f>
        <v>0</v>
      </c>
      <c r="J40" s="11">
        <f t="shared" si="29"/>
        <v>0</v>
      </c>
      <c r="K40" s="11">
        <f t="shared" si="29"/>
        <v>0</v>
      </c>
      <c r="L40" s="11">
        <f t="shared" si="29"/>
        <v>0</v>
      </c>
      <c r="M40" s="11">
        <f t="shared" si="29"/>
        <v>0</v>
      </c>
      <c r="N40" s="11">
        <f t="shared" si="29"/>
        <v>0</v>
      </c>
      <c r="O40" s="11">
        <f t="shared" si="29"/>
        <v>0</v>
      </c>
      <c r="P40" s="11">
        <f t="shared" si="29"/>
        <v>0</v>
      </c>
      <c r="Q40" s="11">
        <f t="shared" si="29"/>
        <v>0</v>
      </c>
      <c r="R40" s="11">
        <f t="shared" si="29"/>
        <v>0</v>
      </c>
      <c r="S40" s="11">
        <f>SUM(S26:S39)</f>
        <v>0</v>
      </c>
      <c r="T40" s="11">
        <f t="shared" si="29"/>
        <v>0</v>
      </c>
      <c r="V40" s="11">
        <f>SUM(V27:V39)</f>
        <v>0</v>
      </c>
      <c r="W40" s="11">
        <f>SUM(W26:W39)</f>
        <v>0</v>
      </c>
      <c r="X40" s="11">
        <f t="shared" ref="X40:AB40" si="30">SUM(X26:X39)</f>
        <v>0</v>
      </c>
      <c r="Y40" s="11">
        <f t="shared" si="30"/>
        <v>0</v>
      </c>
      <c r="Z40" s="11">
        <f>SUM(Z26:Z39)</f>
        <v>0</v>
      </c>
      <c r="AA40" s="11">
        <f>SUM(AA26:AA39)</f>
        <v>0</v>
      </c>
      <c r="AB40" s="11">
        <f t="shared" si="30"/>
        <v>0</v>
      </c>
      <c r="AC40" s="30"/>
      <c r="AD40" s="30"/>
      <c r="AE40" s="30"/>
      <c r="AF40" s="30"/>
      <c r="AG40" s="30"/>
      <c r="AH40" s="30"/>
      <c r="AI40" s="30"/>
      <c r="AK40" s="18">
        <f>SUM(AK26:AK39)</f>
        <v>0</v>
      </c>
      <c r="AL40" s="18">
        <f t="shared" ref="AL40:AU40" si="31">SUM(AL26:AL39)</f>
        <v>0</v>
      </c>
      <c r="AM40" s="18">
        <f t="shared" si="31"/>
        <v>0</v>
      </c>
      <c r="AN40" s="18">
        <f t="shared" si="31"/>
        <v>0</v>
      </c>
      <c r="AO40" s="18">
        <f t="shared" si="31"/>
        <v>0</v>
      </c>
      <c r="AP40" s="18">
        <f t="shared" si="31"/>
        <v>0</v>
      </c>
      <c r="AQ40" s="18">
        <f t="shared" si="31"/>
        <v>0</v>
      </c>
      <c r="AR40" s="18">
        <f t="shared" si="31"/>
        <v>0</v>
      </c>
      <c r="AS40" s="18">
        <f t="shared" si="31"/>
        <v>0</v>
      </c>
      <c r="AT40" s="18">
        <f t="shared" si="31"/>
        <v>0</v>
      </c>
      <c r="AU40" s="18">
        <f t="shared" si="31"/>
        <v>0</v>
      </c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I40" s="29"/>
      <c r="BJ40" s="29"/>
      <c r="BK40" s="29"/>
      <c r="BL40" s="29"/>
      <c r="BN40" s="63"/>
      <c r="BO40" s="123">
        <f>SUM(BO26:BO39)</f>
        <v>0</v>
      </c>
    </row>
    <row r="41" spans="1:67" ht="20.100000000000001" customHeight="1" x14ac:dyDescent="0.25">
      <c r="A41" s="58" t="s">
        <v>101</v>
      </c>
      <c r="B41" s="15"/>
      <c r="C41" s="15"/>
      <c r="D41" s="15"/>
      <c r="E41" s="15"/>
      <c r="F41" s="15"/>
      <c r="G41" s="3"/>
      <c r="H41" s="15"/>
      <c r="I41" s="15"/>
      <c r="J41" s="15"/>
      <c r="K41" s="15"/>
      <c r="L41" s="15"/>
      <c r="M41" s="15"/>
      <c r="N41" s="16"/>
      <c r="O41" s="15"/>
      <c r="P41" s="15"/>
      <c r="Q41" s="15"/>
      <c r="R41" s="15"/>
      <c r="S41" s="15"/>
      <c r="T41" s="15"/>
      <c r="U41" s="3"/>
      <c r="V41" s="10" t="s">
        <v>13</v>
      </c>
      <c r="W41" s="10" t="s">
        <v>14</v>
      </c>
      <c r="X41" s="10" t="s">
        <v>15</v>
      </c>
      <c r="Y41" s="10" t="s">
        <v>16</v>
      </c>
      <c r="Z41" s="10" t="s">
        <v>17</v>
      </c>
      <c r="AA41" s="10" t="s">
        <v>18</v>
      </c>
      <c r="AB41" s="10" t="s">
        <v>19</v>
      </c>
      <c r="AC41" s="18" t="s">
        <v>13</v>
      </c>
      <c r="AD41" s="18" t="s">
        <v>14</v>
      </c>
      <c r="AE41" s="18" t="s">
        <v>15</v>
      </c>
      <c r="AF41" s="18" t="s">
        <v>16</v>
      </c>
      <c r="AG41" s="18" t="s">
        <v>17</v>
      </c>
      <c r="AH41" s="18" t="s">
        <v>18</v>
      </c>
      <c r="AI41" s="18" t="s">
        <v>19</v>
      </c>
      <c r="AJ41" s="3"/>
      <c r="AK41" s="10" t="s">
        <v>24</v>
      </c>
      <c r="AL41" s="10" t="s">
        <v>25</v>
      </c>
      <c r="AM41" s="10" t="s">
        <v>26</v>
      </c>
      <c r="AN41" s="10" t="s">
        <v>27</v>
      </c>
      <c r="AO41" s="10" t="s">
        <v>28</v>
      </c>
      <c r="AP41" s="10" t="s">
        <v>29</v>
      </c>
      <c r="AQ41" s="10" t="s">
        <v>30</v>
      </c>
      <c r="AR41" s="10" t="s">
        <v>31</v>
      </c>
      <c r="AS41" s="10" t="s">
        <v>32</v>
      </c>
      <c r="AT41" s="10" t="s">
        <v>33</v>
      </c>
      <c r="AU41" s="10" t="s">
        <v>42</v>
      </c>
      <c r="AV41" s="3"/>
      <c r="AW41" s="18" t="s">
        <v>24</v>
      </c>
      <c r="AX41" s="18" t="s">
        <v>25</v>
      </c>
      <c r="AY41" s="18" t="s">
        <v>26</v>
      </c>
      <c r="AZ41" s="18" t="s">
        <v>27</v>
      </c>
      <c r="BA41" s="18" t="s">
        <v>28</v>
      </c>
      <c r="BB41" s="18" t="s">
        <v>29</v>
      </c>
      <c r="BC41" s="18" t="s">
        <v>30</v>
      </c>
      <c r="BD41" s="18" t="s">
        <v>31</v>
      </c>
      <c r="BE41" s="18" t="s">
        <v>32</v>
      </c>
      <c r="BF41" s="18" t="s">
        <v>33</v>
      </c>
      <c r="BG41" s="18" t="s">
        <v>42</v>
      </c>
      <c r="BI41" s="94" t="s">
        <v>25</v>
      </c>
      <c r="BJ41" s="94" t="s">
        <v>27</v>
      </c>
      <c r="BK41" s="53" t="s">
        <v>25</v>
      </c>
      <c r="BL41" s="53" t="s">
        <v>27</v>
      </c>
      <c r="BN41" s="94" t="s">
        <v>66</v>
      </c>
      <c r="BO41" s="94" t="s">
        <v>67</v>
      </c>
    </row>
    <row r="42" spans="1:67" ht="20.100000000000001" customHeight="1" x14ac:dyDescent="0.25">
      <c r="A42" s="38" t="s">
        <v>102</v>
      </c>
      <c r="B42" s="27" t="s">
        <v>18</v>
      </c>
      <c r="C42" s="27">
        <v>5</v>
      </c>
      <c r="D42" s="129">
        <f t="shared" ref="D42:D54" si="32">SUM(H42:T42)</f>
        <v>0</v>
      </c>
      <c r="E42" s="60">
        <v>150</v>
      </c>
      <c r="F42" s="12">
        <f t="shared" ref="F42:F59" si="33">D42*E42*(100-$D$2)/100</f>
        <v>0</v>
      </c>
      <c r="H42" s="102"/>
      <c r="I42" s="19"/>
      <c r="J42" s="20"/>
      <c r="K42" s="69"/>
      <c r="L42" s="21"/>
      <c r="M42" s="71"/>
      <c r="N42" s="35"/>
      <c r="O42" s="31"/>
      <c r="P42" s="80"/>
      <c r="Q42" s="23"/>
      <c r="R42" s="19"/>
      <c r="S42" s="24"/>
      <c r="T42" s="73"/>
      <c r="V42" s="29"/>
      <c r="W42" s="29"/>
      <c r="X42" s="29"/>
      <c r="Y42" s="29"/>
      <c r="Z42" s="29"/>
      <c r="AA42" s="61">
        <f>AH42*$D42</f>
        <v>0</v>
      </c>
      <c r="AB42" s="29"/>
      <c r="AC42" s="74"/>
      <c r="AD42" s="74"/>
      <c r="AE42" s="74"/>
      <c r="AF42" s="74"/>
      <c r="AG42" s="74"/>
      <c r="AH42" s="74">
        <v>5</v>
      </c>
      <c r="AI42" s="74"/>
      <c r="AK42" s="30"/>
      <c r="AL42" s="61">
        <f t="shared" ref="AL42:AL49" si="34">AX42*$D42</f>
        <v>0</v>
      </c>
      <c r="AM42" s="30"/>
      <c r="AN42" s="61">
        <f>AZ42*$D42</f>
        <v>0</v>
      </c>
      <c r="AO42" s="61">
        <f>BA42*$D42</f>
        <v>0</v>
      </c>
      <c r="AP42" s="30"/>
      <c r="AQ42" s="30"/>
      <c r="AR42" s="30"/>
      <c r="AS42" s="30"/>
      <c r="AT42" s="30"/>
      <c r="AU42" s="30"/>
      <c r="AW42" s="30"/>
      <c r="AX42" s="74">
        <v>1</v>
      </c>
      <c r="AY42" s="30"/>
      <c r="AZ42" s="74">
        <v>2</v>
      </c>
      <c r="BA42" s="74">
        <v>2</v>
      </c>
      <c r="BB42" s="30"/>
      <c r="BC42" s="30"/>
      <c r="BD42" s="30"/>
      <c r="BE42" s="30"/>
      <c r="BF42" s="30"/>
      <c r="BG42" s="30"/>
      <c r="BI42" s="63"/>
      <c r="BJ42" s="63"/>
      <c r="BK42" s="63"/>
      <c r="BL42" s="63"/>
      <c r="BN42" s="113">
        <v>9.6669999999999998</v>
      </c>
      <c r="BO42" s="121">
        <f t="shared" ref="BO42:BO59" si="35">BN42*D42</f>
        <v>0</v>
      </c>
    </row>
    <row r="43" spans="1:67" ht="20.100000000000001" customHeight="1" x14ac:dyDescent="0.25">
      <c r="A43" s="38" t="s">
        <v>103</v>
      </c>
      <c r="B43" s="27" t="s">
        <v>15</v>
      </c>
      <c r="C43" s="27">
        <v>20</v>
      </c>
      <c r="D43" s="129">
        <f t="shared" si="32"/>
        <v>0</v>
      </c>
      <c r="E43" s="60">
        <v>90</v>
      </c>
      <c r="F43" s="12">
        <f t="shared" si="33"/>
        <v>0</v>
      </c>
      <c r="H43" s="102"/>
      <c r="I43" s="19"/>
      <c r="J43" s="20"/>
      <c r="K43" s="69"/>
      <c r="L43" s="21"/>
      <c r="M43" s="71"/>
      <c r="N43" s="35"/>
      <c r="O43" s="31"/>
      <c r="P43" s="80"/>
      <c r="Q43" s="23"/>
      <c r="R43" s="19"/>
      <c r="S43" s="24"/>
      <c r="T43" s="73"/>
      <c r="V43" s="29"/>
      <c r="W43" s="29"/>
      <c r="X43" s="61">
        <f>AE43*$D43</f>
        <v>0</v>
      </c>
      <c r="Y43" s="29"/>
      <c r="Z43" s="29"/>
      <c r="AA43" s="29"/>
      <c r="AB43" s="29"/>
      <c r="AC43" s="74"/>
      <c r="AD43" s="74"/>
      <c r="AE43" s="74">
        <v>20</v>
      </c>
      <c r="AF43" s="74"/>
      <c r="AG43" s="74"/>
      <c r="AH43" s="74"/>
      <c r="AI43" s="74"/>
      <c r="AK43" s="61">
        <f>AW43*$D43</f>
        <v>0</v>
      </c>
      <c r="AL43" s="61">
        <f t="shared" si="34"/>
        <v>0</v>
      </c>
      <c r="AM43" s="61">
        <f>AY43*$D43</f>
        <v>0</v>
      </c>
      <c r="AN43" s="30"/>
      <c r="AO43" s="30"/>
      <c r="AP43" s="30"/>
      <c r="AQ43" s="30"/>
      <c r="AR43" s="30"/>
      <c r="AS43" s="30"/>
      <c r="AT43" s="30"/>
      <c r="AU43" s="30"/>
      <c r="AW43" s="74">
        <v>10</v>
      </c>
      <c r="AX43" s="74">
        <v>9</v>
      </c>
      <c r="AY43" s="74">
        <v>1</v>
      </c>
      <c r="AZ43" s="30"/>
      <c r="BA43" s="30"/>
      <c r="BB43" s="30"/>
      <c r="BC43" s="30"/>
      <c r="BD43" s="30"/>
      <c r="BE43" s="30"/>
      <c r="BF43" s="30"/>
      <c r="BG43" s="30"/>
      <c r="BI43" s="63"/>
      <c r="BJ43" s="63"/>
      <c r="BK43" s="63"/>
      <c r="BL43" s="63"/>
      <c r="BN43" s="113">
        <v>3.456</v>
      </c>
      <c r="BO43" s="121">
        <f t="shared" si="35"/>
        <v>0</v>
      </c>
    </row>
    <row r="44" spans="1:67" ht="20.100000000000001" customHeight="1" x14ac:dyDescent="0.25">
      <c r="A44" s="38" t="s">
        <v>104</v>
      </c>
      <c r="B44" s="27" t="s">
        <v>15</v>
      </c>
      <c r="C44" s="27">
        <v>20</v>
      </c>
      <c r="D44" s="129">
        <f t="shared" si="32"/>
        <v>0</v>
      </c>
      <c r="E44" s="60">
        <v>100</v>
      </c>
      <c r="F44" s="12">
        <f t="shared" si="33"/>
        <v>0</v>
      </c>
      <c r="H44" s="102"/>
      <c r="I44" s="19"/>
      <c r="J44" s="20"/>
      <c r="K44" s="69"/>
      <c r="L44" s="21"/>
      <c r="M44" s="71"/>
      <c r="N44" s="35"/>
      <c r="O44" s="31"/>
      <c r="P44" s="80"/>
      <c r="Q44" s="23"/>
      <c r="R44" s="19"/>
      <c r="S44" s="24"/>
      <c r="T44" s="73"/>
      <c r="V44" s="29"/>
      <c r="W44" s="29"/>
      <c r="X44" s="61">
        <f>AE44*$D44</f>
        <v>0</v>
      </c>
      <c r="Y44" s="29"/>
      <c r="Z44" s="29"/>
      <c r="AA44" s="29"/>
      <c r="AB44" s="29"/>
      <c r="AC44" s="74"/>
      <c r="AD44" s="74"/>
      <c r="AE44" s="74">
        <v>20</v>
      </c>
      <c r="AF44" s="74"/>
      <c r="AG44" s="74"/>
      <c r="AH44" s="74"/>
      <c r="AI44" s="74"/>
      <c r="AK44" s="61">
        <f>AW44*$D44</f>
        <v>0</v>
      </c>
      <c r="AL44" s="61">
        <f t="shared" si="34"/>
        <v>0</v>
      </c>
      <c r="AM44" s="30"/>
      <c r="AN44" s="30"/>
      <c r="AO44" s="30"/>
      <c r="AP44" s="30"/>
      <c r="AQ44" s="30"/>
      <c r="AR44" s="30"/>
      <c r="AS44" s="30"/>
      <c r="AT44" s="30"/>
      <c r="AU44" s="30"/>
      <c r="AW44" s="74">
        <v>6</v>
      </c>
      <c r="AX44" s="74">
        <v>14</v>
      </c>
      <c r="AY44" s="30"/>
      <c r="AZ44" s="30"/>
      <c r="BA44" s="30"/>
      <c r="BB44" s="30"/>
      <c r="BC44" s="30"/>
      <c r="BD44" s="30"/>
      <c r="BE44" s="30"/>
      <c r="BF44" s="30"/>
      <c r="BG44" s="30"/>
      <c r="BI44" s="63"/>
      <c r="BJ44" s="63"/>
      <c r="BK44" s="63"/>
      <c r="BL44" s="63"/>
      <c r="BN44" s="113">
        <v>4.2380000000000004</v>
      </c>
      <c r="BO44" s="121">
        <f t="shared" si="35"/>
        <v>0</v>
      </c>
    </row>
    <row r="45" spans="1:67" ht="20.100000000000001" customHeight="1" x14ac:dyDescent="0.25">
      <c r="A45" s="38" t="s">
        <v>68</v>
      </c>
      <c r="B45" s="27" t="s">
        <v>14</v>
      </c>
      <c r="C45" s="27">
        <v>20</v>
      </c>
      <c r="D45" s="129">
        <f t="shared" si="32"/>
        <v>0</v>
      </c>
      <c r="E45" s="12">
        <v>60</v>
      </c>
      <c r="F45" s="12">
        <f t="shared" si="33"/>
        <v>0</v>
      </c>
      <c r="H45" s="267"/>
      <c r="I45" s="19"/>
      <c r="J45" s="20"/>
      <c r="K45" s="69"/>
      <c r="L45" s="21"/>
      <c r="M45" s="71"/>
      <c r="N45" s="35"/>
      <c r="O45" s="273"/>
      <c r="P45" s="22"/>
      <c r="Q45" s="23"/>
      <c r="R45" s="19"/>
      <c r="S45" s="24"/>
      <c r="T45" s="73"/>
      <c r="V45" s="29"/>
      <c r="W45" s="61">
        <f>AD45*$D45</f>
        <v>0</v>
      </c>
      <c r="X45" s="29"/>
      <c r="Y45" s="29"/>
      <c r="Z45" s="29"/>
      <c r="AA45" s="29"/>
      <c r="AB45" s="29"/>
      <c r="AC45" s="61"/>
      <c r="AD45" s="61">
        <v>20</v>
      </c>
      <c r="AE45" s="61"/>
      <c r="AF45" s="61"/>
      <c r="AG45" s="61"/>
      <c r="AH45" s="61"/>
      <c r="AI45" s="61"/>
      <c r="AK45" s="61">
        <f t="shared" ref="AK45:AK46" si="36">AW45*$D45</f>
        <v>0</v>
      </c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W45" s="74">
        <v>20</v>
      </c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I45" s="29"/>
      <c r="BJ45" s="29"/>
      <c r="BK45" s="29"/>
      <c r="BN45" s="121">
        <v>0.9</v>
      </c>
      <c r="BO45" s="121">
        <f>BN45*D45</f>
        <v>0</v>
      </c>
    </row>
    <row r="46" spans="1:67" ht="20.100000000000001" customHeight="1" x14ac:dyDescent="0.25">
      <c r="A46" s="38" t="s">
        <v>105</v>
      </c>
      <c r="B46" s="27" t="s">
        <v>14</v>
      </c>
      <c r="C46" s="27">
        <v>20</v>
      </c>
      <c r="D46" s="129">
        <f t="shared" si="32"/>
        <v>0</v>
      </c>
      <c r="E46" s="12">
        <v>62.5</v>
      </c>
      <c r="F46" s="12">
        <f t="shared" si="33"/>
        <v>0</v>
      </c>
      <c r="H46" s="267"/>
      <c r="I46" s="19"/>
      <c r="J46" s="20"/>
      <c r="K46" s="69"/>
      <c r="L46" s="21"/>
      <c r="M46" s="71"/>
      <c r="N46" s="35"/>
      <c r="O46" s="273"/>
      <c r="P46" s="22"/>
      <c r="Q46" s="23"/>
      <c r="R46" s="19"/>
      <c r="S46" s="24"/>
      <c r="T46" s="73"/>
      <c r="V46" s="29"/>
      <c r="W46" s="61">
        <f>AD46*$D46</f>
        <v>0</v>
      </c>
      <c r="X46" s="29"/>
      <c r="Y46" s="29"/>
      <c r="Z46" s="29"/>
      <c r="AA46" s="29"/>
      <c r="AB46" s="29"/>
      <c r="AC46" s="61"/>
      <c r="AD46" s="61">
        <v>20</v>
      </c>
      <c r="AE46" s="61"/>
      <c r="AF46" s="61"/>
      <c r="AG46" s="61"/>
      <c r="AH46" s="61"/>
      <c r="AI46" s="61"/>
      <c r="AK46" s="61">
        <f t="shared" si="36"/>
        <v>0</v>
      </c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W46" s="74">
        <v>20</v>
      </c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I46" s="29"/>
      <c r="BJ46" s="29"/>
      <c r="BK46" s="29"/>
      <c r="BN46" s="121">
        <v>1</v>
      </c>
      <c r="BO46" s="121">
        <f t="shared" si="35"/>
        <v>0</v>
      </c>
    </row>
    <row r="47" spans="1:67" ht="20.100000000000001" customHeight="1" x14ac:dyDescent="0.25">
      <c r="A47" s="38" t="s">
        <v>106</v>
      </c>
      <c r="B47" s="27" t="s">
        <v>16</v>
      </c>
      <c r="C47" s="27">
        <v>10</v>
      </c>
      <c r="D47" s="129">
        <f t="shared" si="32"/>
        <v>0</v>
      </c>
      <c r="E47" s="60">
        <v>85</v>
      </c>
      <c r="F47" s="12">
        <f t="shared" si="33"/>
        <v>0</v>
      </c>
      <c r="H47" s="102"/>
      <c r="I47" s="19"/>
      <c r="J47" s="20"/>
      <c r="K47" s="69"/>
      <c r="L47" s="21"/>
      <c r="M47" s="71"/>
      <c r="N47" s="35"/>
      <c r="O47" s="31"/>
      <c r="P47" s="80"/>
      <c r="Q47" s="23"/>
      <c r="R47" s="19"/>
      <c r="S47" s="24"/>
      <c r="T47" s="73"/>
      <c r="V47" s="29"/>
      <c r="W47" s="29"/>
      <c r="X47" s="29"/>
      <c r="Y47" s="61">
        <f>AF47*$D47</f>
        <v>0</v>
      </c>
      <c r="Z47" s="29"/>
      <c r="AA47" s="29"/>
      <c r="AB47" s="29"/>
      <c r="AC47" s="74"/>
      <c r="AD47" s="74"/>
      <c r="AE47" s="74"/>
      <c r="AF47" s="74">
        <v>10</v>
      </c>
      <c r="AG47" s="74"/>
      <c r="AH47" s="74"/>
      <c r="AI47" s="74"/>
      <c r="AK47" s="61">
        <f>AW47*$D47</f>
        <v>0</v>
      </c>
      <c r="AL47" s="61">
        <f t="shared" si="34"/>
        <v>0</v>
      </c>
      <c r="AM47" s="61">
        <f>AY47*$D47</f>
        <v>0</v>
      </c>
      <c r="AN47" s="30"/>
      <c r="AO47" s="30"/>
      <c r="AP47" s="30"/>
      <c r="AQ47" s="30"/>
      <c r="AR47" s="30"/>
      <c r="AS47" s="30"/>
      <c r="AT47" s="30"/>
      <c r="AU47" s="30"/>
      <c r="AW47" s="74">
        <v>1</v>
      </c>
      <c r="AX47" s="74">
        <v>7</v>
      </c>
      <c r="AY47" s="74">
        <v>2</v>
      </c>
      <c r="AZ47" s="30"/>
      <c r="BA47" s="30"/>
      <c r="BB47" s="30"/>
      <c r="BC47" s="30"/>
      <c r="BD47" s="30"/>
      <c r="BE47" s="30"/>
      <c r="BF47" s="30"/>
      <c r="BG47" s="30"/>
      <c r="BI47" s="63"/>
      <c r="BJ47" s="63"/>
      <c r="BK47" s="63"/>
      <c r="BL47" s="63"/>
      <c r="BN47" s="113">
        <v>4.4800000000000004</v>
      </c>
      <c r="BO47" s="121">
        <f t="shared" si="35"/>
        <v>0</v>
      </c>
    </row>
    <row r="48" spans="1:67" ht="20.100000000000001" customHeight="1" x14ac:dyDescent="0.25">
      <c r="A48" s="38" t="s">
        <v>107</v>
      </c>
      <c r="B48" s="27" t="s">
        <v>16</v>
      </c>
      <c r="C48" s="27">
        <v>10</v>
      </c>
      <c r="D48" s="129">
        <f t="shared" si="32"/>
        <v>0</v>
      </c>
      <c r="E48" s="60">
        <v>107.5</v>
      </c>
      <c r="F48" s="12">
        <f t="shared" si="33"/>
        <v>0</v>
      </c>
      <c r="H48" s="102"/>
      <c r="I48" s="19"/>
      <c r="J48" s="20"/>
      <c r="K48" s="69"/>
      <c r="L48" s="21"/>
      <c r="M48" s="71"/>
      <c r="N48" s="35"/>
      <c r="O48" s="31"/>
      <c r="P48" s="80"/>
      <c r="Q48" s="23"/>
      <c r="R48" s="19"/>
      <c r="S48" s="24"/>
      <c r="T48" s="73"/>
      <c r="V48" s="29"/>
      <c r="W48" s="29"/>
      <c r="X48" s="29"/>
      <c r="Y48" s="61">
        <f>AF48*$D48</f>
        <v>0</v>
      </c>
      <c r="Z48" s="29"/>
      <c r="AA48" s="29"/>
      <c r="AB48" s="29"/>
      <c r="AC48" s="74"/>
      <c r="AD48" s="74"/>
      <c r="AE48" s="74"/>
      <c r="AF48" s="74">
        <v>10</v>
      </c>
      <c r="AG48" s="74"/>
      <c r="AH48" s="74"/>
      <c r="AI48" s="74"/>
      <c r="AK48" s="30"/>
      <c r="AL48" s="61">
        <f t="shared" si="34"/>
        <v>0</v>
      </c>
      <c r="AM48" s="61">
        <f>AY48*$D48</f>
        <v>0</v>
      </c>
      <c r="AN48" s="61">
        <f>AZ48*$D48</f>
        <v>0</v>
      </c>
      <c r="AO48" s="30"/>
      <c r="AP48" s="30"/>
      <c r="AQ48" s="30"/>
      <c r="AR48" s="30"/>
      <c r="AS48" s="30"/>
      <c r="AT48" s="30"/>
      <c r="AU48" s="30"/>
      <c r="AW48" s="30"/>
      <c r="AX48" s="74">
        <v>3</v>
      </c>
      <c r="AY48" s="74">
        <v>5</v>
      </c>
      <c r="AZ48" s="74">
        <v>2</v>
      </c>
      <c r="BA48" s="30"/>
      <c r="BB48" s="30"/>
      <c r="BC48" s="30"/>
      <c r="BD48" s="30"/>
      <c r="BE48" s="30"/>
      <c r="BF48" s="30"/>
      <c r="BG48" s="30"/>
      <c r="BI48" s="63"/>
      <c r="BJ48" s="63"/>
      <c r="BK48" s="63"/>
      <c r="BL48" s="63"/>
      <c r="BN48" s="113">
        <v>7.5949999999999998</v>
      </c>
      <c r="BO48" s="121">
        <f t="shared" si="35"/>
        <v>0</v>
      </c>
    </row>
    <row r="49" spans="1:67" ht="20.100000000000001" customHeight="1" x14ac:dyDescent="0.25">
      <c r="A49" s="38" t="s">
        <v>108</v>
      </c>
      <c r="B49" s="27" t="s">
        <v>16</v>
      </c>
      <c r="C49" s="27">
        <v>20</v>
      </c>
      <c r="D49" s="129">
        <f t="shared" si="32"/>
        <v>0</v>
      </c>
      <c r="E49" s="60">
        <v>127.5</v>
      </c>
      <c r="F49" s="12">
        <f t="shared" si="33"/>
        <v>0</v>
      </c>
      <c r="H49" s="102"/>
      <c r="I49" s="19"/>
      <c r="J49" s="20"/>
      <c r="K49" s="69"/>
      <c r="L49" s="21"/>
      <c r="M49" s="71"/>
      <c r="N49" s="35"/>
      <c r="O49" s="31"/>
      <c r="P49" s="80"/>
      <c r="Q49" s="23"/>
      <c r="R49" s="19"/>
      <c r="S49" s="24"/>
      <c r="T49" s="73"/>
      <c r="V49" s="29"/>
      <c r="W49" s="29"/>
      <c r="X49" s="29"/>
      <c r="Y49" s="61">
        <f>AF49*$D49</f>
        <v>0</v>
      </c>
      <c r="Z49" s="29"/>
      <c r="AA49" s="29"/>
      <c r="AB49" s="29"/>
      <c r="AC49" s="74"/>
      <c r="AD49" s="74"/>
      <c r="AE49" s="74"/>
      <c r="AF49" s="74">
        <v>20</v>
      </c>
      <c r="AG49" s="74"/>
      <c r="AH49" s="74"/>
      <c r="AI49" s="74"/>
      <c r="AK49" s="30"/>
      <c r="AL49" s="61">
        <f t="shared" si="34"/>
        <v>0</v>
      </c>
      <c r="AM49" s="61">
        <f>AY49*$D49</f>
        <v>0</v>
      </c>
      <c r="AN49" s="30"/>
      <c r="AO49" s="30"/>
      <c r="AP49" s="30"/>
      <c r="AQ49" s="30"/>
      <c r="AR49" s="30"/>
      <c r="AS49" s="30"/>
      <c r="AT49" s="30"/>
      <c r="AU49" s="30"/>
      <c r="AW49" s="30"/>
      <c r="AX49" s="74">
        <v>12</v>
      </c>
      <c r="AY49" s="74">
        <v>8</v>
      </c>
      <c r="AZ49" s="30"/>
      <c r="BA49" s="30"/>
      <c r="BB49" s="30"/>
      <c r="BC49" s="30"/>
      <c r="BD49" s="30"/>
      <c r="BE49" s="30"/>
      <c r="BF49" s="30"/>
      <c r="BG49" s="30"/>
      <c r="BI49" s="63"/>
      <c r="BJ49" s="63"/>
      <c r="BK49" s="63"/>
      <c r="BL49" s="63"/>
      <c r="BN49" s="113">
        <v>6.13</v>
      </c>
      <c r="BO49" s="121">
        <f t="shared" si="35"/>
        <v>0</v>
      </c>
    </row>
    <row r="50" spans="1:67" ht="20.100000000000001" customHeight="1" x14ac:dyDescent="0.25">
      <c r="A50" s="38" t="s">
        <v>109</v>
      </c>
      <c r="B50" s="27" t="s">
        <v>17</v>
      </c>
      <c r="C50" s="27">
        <v>10</v>
      </c>
      <c r="D50" s="129">
        <f t="shared" si="32"/>
        <v>0</v>
      </c>
      <c r="E50" s="60">
        <v>137.5</v>
      </c>
      <c r="F50" s="12">
        <f t="shared" si="33"/>
        <v>0</v>
      </c>
      <c r="H50" s="102"/>
      <c r="I50" s="19"/>
      <c r="J50" s="20"/>
      <c r="K50" s="69"/>
      <c r="L50" s="21"/>
      <c r="M50" s="71"/>
      <c r="N50" s="35"/>
      <c r="O50" s="31"/>
      <c r="P50" s="80"/>
      <c r="Q50" s="23"/>
      <c r="R50" s="19"/>
      <c r="S50" s="24"/>
      <c r="T50" s="73"/>
      <c r="V50" s="29"/>
      <c r="W50" s="29"/>
      <c r="X50" s="29"/>
      <c r="Y50" s="29"/>
      <c r="Z50" s="61">
        <f>AG50*$D50</f>
        <v>0</v>
      </c>
      <c r="AA50" s="29"/>
      <c r="AB50" s="29"/>
      <c r="AC50" s="74"/>
      <c r="AD50" s="74"/>
      <c r="AE50" s="74"/>
      <c r="AF50" s="74"/>
      <c r="AG50" s="74">
        <v>10</v>
      </c>
      <c r="AH50" s="74"/>
      <c r="AI50" s="74"/>
      <c r="AK50" s="30"/>
      <c r="AL50" s="30"/>
      <c r="AM50" s="61">
        <f>AY50*$D50</f>
        <v>0</v>
      </c>
      <c r="AN50" s="61">
        <f>AZ50*$D50</f>
        <v>0</v>
      </c>
      <c r="AO50" s="30"/>
      <c r="AP50" s="30"/>
      <c r="AQ50" s="30"/>
      <c r="AR50" s="30"/>
      <c r="AS50" s="30"/>
      <c r="AT50" s="30"/>
      <c r="AU50" s="30"/>
      <c r="AW50" s="30"/>
      <c r="AX50" s="30"/>
      <c r="AY50" s="74">
        <v>2</v>
      </c>
      <c r="AZ50" s="74">
        <v>8</v>
      </c>
      <c r="BA50" s="30"/>
      <c r="BB50" s="30"/>
      <c r="BC50" s="30"/>
      <c r="BD50" s="30"/>
      <c r="BE50" s="30"/>
      <c r="BF50" s="30"/>
      <c r="BG50" s="30"/>
      <c r="BI50" s="63"/>
      <c r="BJ50" s="63"/>
      <c r="BK50" s="63"/>
      <c r="BL50" s="63"/>
      <c r="BN50" s="113">
        <v>8.7739999999999991</v>
      </c>
      <c r="BO50" s="121">
        <f t="shared" si="35"/>
        <v>0</v>
      </c>
    </row>
    <row r="51" spans="1:67" ht="20.100000000000001" customHeight="1" x14ac:dyDescent="0.25">
      <c r="A51" s="38" t="s">
        <v>110</v>
      </c>
      <c r="B51" s="27" t="s">
        <v>17</v>
      </c>
      <c r="C51" s="27">
        <v>5</v>
      </c>
      <c r="D51" s="129">
        <f t="shared" si="32"/>
        <v>0</v>
      </c>
      <c r="E51" s="60">
        <v>82.5</v>
      </c>
      <c r="F51" s="12">
        <f t="shared" si="33"/>
        <v>0</v>
      </c>
      <c r="H51" s="102"/>
      <c r="I51" s="19"/>
      <c r="J51" s="20"/>
      <c r="K51" s="69"/>
      <c r="L51" s="21"/>
      <c r="M51" s="71"/>
      <c r="N51" s="35"/>
      <c r="O51" s="31"/>
      <c r="P51" s="80"/>
      <c r="Q51" s="23"/>
      <c r="R51" s="19"/>
      <c r="S51" s="24"/>
      <c r="T51" s="73"/>
      <c r="V51" s="29"/>
      <c r="W51" s="29"/>
      <c r="X51" s="29"/>
      <c r="Y51" s="29"/>
      <c r="Z51" s="61">
        <f>AG51*$D51</f>
        <v>0</v>
      </c>
      <c r="AA51" s="29"/>
      <c r="AB51" s="29"/>
      <c r="AC51" s="74"/>
      <c r="AD51" s="74"/>
      <c r="AE51" s="74"/>
      <c r="AF51" s="74"/>
      <c r="AG51" s="74">
        <v>5</v>
      </c>
      <c r="AH51" s="74"/>
      <c r="AI51" s="74"/>
      <c r="AK51" s="30"/>
      <c r="AL51" s="30"/>
      <c r="AM51" s="61">
        <f>AY51*$D51</f>
        <v>0</v>
      </c>
      <c r="AN51" s="61">
        <f>AZ51*$D51</f>
        <v>0</v>
      </c>
      <c r="AO51" s="61">
        <f>BA51*$D51</f>
        <v>0</v>
      </c>
      <c r="AP51" s="30"/>
      <c r="AQ51" s="30"/>
      <c r="AR51" s="30"/>
      <c r="AS51" s="30"/>
      <c r="AT51" s="30"/>
      <c r="AU51" s="30"/>
      <c r="AW51" s="30"/>
      <c r="AX51" s="30"/>
      <c r="AY51" s="74">
        <v>1</v>
      </c>
      <c r="AZ51" s="74">
        <v>3</v>
      </c>
      <c r="BA51" s="74">
        <v>1</v>
      </c>
      <c r="BB51" s="30"/>
      <c r="BC51" s="30"/>
      <c r="BD51" s="30"/>
      <c r="BE51" s="30"/>
      <c r="BF51" s="30"/>
      <c r="BG51" s="30"/>
      <c r="BI51" s="63"/>
      <c r="BJ51" s="63"/>
      <c r="BK51" s="63"/>
      <c r="BL51" s="63"/>
      <c r="BN51" s="113">
        <v>6.0149999999999997</v>
      </c>
      <c r="BO51" s="121">
        <f t="shared" si="35"/>
        <v>0</v>
      </c>
    </row>
    <row r="52" spans="1:67" ht="20.100000000000001" customHeight="1" x14ac:dyDescent="0.25">
      <c r="A52" s="38" t="s">
        <v>111</v>
      </c>
      <c r="B52" s="27" t="s">
        <v>17</v>
      </c>
      <c r="C52" s="27">
        <v>5</v>
      </c>
      <c r="D52" s="129">
        <f t="shared" si="32"/>
        <v>0</v>
      </c>
      <c r="E52" s="60">
        <v>110</v>
      </c>
      <c r="F52" s="12">
        <f t="shared" si="33"/>
        <v>0</v>
      </c>
      <c r="H52" s="102"/>
      <c r="I52" s="19"/>
      <c r="J52" s="20"/>
      <c r="K52" s="69"/>
      <c r="L52" s="21"/>
      <c r="M52" s="71"/>
      <c r="N52" s="35"/>
      <c r="O52" s="31"/>
      <c r="P52" s="80"/>
      <c r="Q52" s="23"/>
      <c r="R52" s="19"/>
      <c r="S52" s="24"/>
      <c r="T52" s="73"/>
      <c r="V52" s="29"/>
      <c r="W52" s="29"/>
      <c r="X52" s="29"/>
      <c r="Y52" s="29"/>
      <c r="Z52" s="61">
        <f>AG52*$D52</f>
        <v>0</v>
      </c>
      <c r="AA52" s="29"/>
      <c r="AB52" s="29"/>
      <c r="AC52" s="74"/>
      <c r="AD52" s="74"/>
      <c r="AE52" s="74"/>
      <c r="AF52" s="74"/>
      <c r="AG52" s="74">
        <v>5</v>
      </c>
      <c r="AH52" s="74"/>
      <c r="AI52" s="74"/>
      <c r="AK52" s="30"/>
      <c r="AL52" s="30"/>
      <c r="AM52" s="30"/>
      <c r="AN52" s="61">
        <f>AZ52*$D52</f>
        <v>0</v>
      </c>
      <c r="AO52" s="61">
        <f>BA52*$D52</f>
        <v>0</v>
      </c>
      <c r="AP52" s="30"/>
      <c r="AQ52" s="30"/>
      <c r="AR52" s="30"/>
      <c r="AS52" s="30"/>
      <c r="AT52" s="30"/>
      <c r="AU52" s="30"/>
      <c r="AW52" s="30"/>
      <c r="AX52" s="30"/>
      <c r="AY52" s="30"/>
      <c r="AZ52" s="74">
        <v>3</v>
      </c>
      <c r="BA52" s="74">
        <v>2</v>
      </c>
      <c r="BB52" s="30"/>
      <c r="BC52" s="30"/>
      <c r="BD52" s="30"/>
      <c r="BE52" s="30"/>
      <c r="BF52" s="30"/>
      <c r="BG52" s="30"/>
      <c r="BI52" s="63"/>
      <c r="BJ52" s="63"/>
      <c r="BK52" s="63"/>
      <c r="BL52" s="63"/>
      <c r="BN52" s="113">
        <v>8.2880000000000003</v>
      </c>
      <c r="BO52" s="121">
        <f t="shared" si="35"/>
        <v>0</v>
      </c>
    </row>
    <row r="53" spans="1:67" ht="20.100000000000001" customHeight="1" x14ac:dyDescent="0.25">
      <c r="A53" s="38" t="s">
        <v>112</v>
      </c>
      <c r="B53" s="27" t="s">
        <v>14</v>
      </c>
      <c r="C53" s="27">
        <v>20</v>
      </c>
      <c r="D53" s="129">
        <f t="shared" si="32"/>
        <v>0</v>
      </c>
      <c r="E53" s="60">
        <v>80</v>
      </c>
      <c r="F53" s="12">
        <f t="shared" si="33"/>
        <v>0</v>
      </c>
      <c r="H53" s="102"/>
      <c r="I53" s="19"/>
      <c r="J53" s="20"/>
      <c r="K53" s="69"/>
      <c r="L53" s="21"/>
      <c r="M53" s="71"/>
      <c r="N53" s="35"/>
      <c r="O53" s="31"/>
      <c r="P53" s="80"/>
      <c r="Q53" s="23"/>
      <c r="R53" s="19"/>
      <c r="S53" s="24"/>
      <c r="T53" s="73"/>
      <c r="V53" s="29"/>
      <c r="W53" s="61">
        <f>AD53*$D53</f>
        <v>0</v>
      </c>
      <c r="X53" s="29"/>
      <c r="Y53" s="29"/>
      <c r="Z53" s="29"/>
      <c r="AA53" s="29"/>
      <c r="AB53" s="29"/>
      <c r="AC53" s="74"/>
      <c r="AD53" s="74">
        <v>20</v>
      </c>
      <c r="AE53" s="74"/>
      <c r="AF53" s="74"/>
      <c r="AG53" s="74"/>
      <c r="AH53" s="74"/>
      <c r="AI53" s="74"/>
      <c r="AK53" s="61">
        <f>AW53*$D53</f>
        <v>0</v>
      </c>
      <c r="AL53" s="61">
        <f>AX53*$D53</f>
        <v>0</v>
      </c>
      <c r="AM53" s="30"/>
      <c r="AN53" s="30"/>
      <c r="AO53" s="30"/>
      <c r="AP53" s="30"/>
      <c r="AQ53" s="30"/>
      <c r="AR53" s="30"/>
      <c r="AS53" s="30"/>
      <c r="AT53" s="30"/>
      <c r="AU53" s="30"/>
      <c r="AW53" s="74">
        <v>16</v>
      </c>
      <c r="AX53" s="74">
        <v>4</v>
      </c>
      <c r="AY53" s="30"/>
      <c r="AZ53" s="30"/>
      <c r="BA53" s="30"/>
      <c r="BB53" s="30"/>
      <c r="BC53" s="30"/>
      <c r="BD53" s="30"/>
      <c r="BE53" s="30"/>
      <c r="BF53" s="30"/>
      <c r="BG53" s="30"/>
      <c r="BI53" s="63"/>
      <c r="BJ53" s="63"/>
      <c r="BK53" s="63"/>
      <c r="BL53" s="63"/>
      <c r="BN53" s="113">
        <v>2.5310000000000001</v>
      </c>
      <c r="BO53" s="121">
        <f t="shared" si="35"/>
        <v>0</v>
      </c>
    </row>
    <row r="54" spans="1:67" ht="20.100000000000001" customHeight="1" x14ac:dyDescent="0.25">
      <c r="A54" s="38" t="s">
        <v>113</v>
      </c>
      <c r="B54" s="27" t="s">
        <v>15</v>
      </c>
      <c r="C54" s="27">
        <v>20</v>
      </c>
      <c r="D54" s="129">
        <f t="shared" si="32"/>
        <v>0</v>
      </c>
      <c r="E54" s="60">
        <v>100</v>
      </c>
      <c r="F54" s="12">
        <f t="shared" si="33"/>
        <v>0</v>
      </c>
      <c r="H54" s="102"/>
      <c r="I54" s="19"/>
      <c r="J54" s="20"/>
      <c r="K54" s="69"/>
      <c r="L54" s="21"/>
      <c r="M54" s="71"/>
      <c r="N54" s="35"/>
      <c r="O54" s="31"/>
      <c r="P54" s="80"/>
      <c r="Q54" s="23"/>
      <c r="R54" s="19"/>
      <c r="S54" s="24"/>
      <c r="T54" s="73"/>
      <c r="V54" s="29"/>
      <c r="W54" s="29"/>
      <c r="X54" s="61">
        <f>AE54*$D54</f>
        <v>0</v>
      </c>
      <c r="Y54" s="29"/>
      <c r="Z54" s="29"/>
      <c r="AA54" s="29"/>
      <c r="AB54" s="29"/>
      <c r="AC54" s="74"/>
      <c r="AD54" s="74"/>
      <c r="AE54" s="74">
        <v>20</v>
      </c>
      <c r="AF54" s="74"/>
      <c r="AG54" s="74"/>
      <c r="AH54" s="74"/>
      <c r="AI54" s="74"/>
      <c r="AK54" s="30"/>
      <c r="AL54" s="61">
        <f t="shared" ref="AL54:AM56" si="37">AX54*$D54</f>
        <v>0</v>
      </c>
      <c r="AM54" s="61">
        <f t="shared" si="37"/>
        <v>0</v>
      </c>
      <c r="AN54" s="30"/>
      <c r="AO54" s="30"/>
      <c r="AP54" s="30"/>
      <c r="AQ54" s="30"/>
      <c r="AR54" s="30"/>
      <c r="AS54" s="30"/>
      <c r="AT54" s="30"/>
      <c r="AU54" s="30"/>
      <c r="AW54" s="30"/>
      <c r="AX54" s="74">
        <v>16</v>
      </c>
      <c r="AY54" s="74">
        <v>4</v>
      </c>
      <c r="AZ54" s="30"/>
      <c r="BA54" s="30"/>
      <c r="BB54" s="30"/>
      <c r="BC54" s="30"/>
      <c r="BD54" s="30"/>
      <c r="BE54" s="30"/>
      <c r="BF54" s="30"/>
      <c r="BG54" s="30"/>
      <c r="BI54" s="63"/>
      <c r="BJ54" s="63"/>
      <c r="BK54" s="63"/>
      <c r="BL54" s="63"/>
      <c r="BN54" s="113">
        <v>4.2</v>
      </c>
      <c r="BO54" s="121">
        <f t="shared" si="35"/>
        <v>0</v>
      </c>
    </row>
    <row r="55" spans="1:67" ht="20.100000000000001" customHeight="1" x14ac:dyDescent="0.25">
      <c r="A55" s="38" t="s">
        <v>114</v>
      </c>
      <c r="B55" s="27" t="s">
        <v>16</v>
      </c>
      <c r="C55" s="27">
        <v>10</v>
      </c>
      <c r="D55" s="129">
        <f>SUM(H55:T55)</f>
        <v>0</v>
      </c>
      <c r="E55" s="60">
        <v>95</v>
      </c>
      <c r="F55" s="12">
        <f t="shared" si="33"/>
        <v>0</v>
      </c>
      <c r="H55" s="102"/>
      <c r="I55" s="19"/>
      <c r="J55" s="20"/>
      <c r="K55" s="69"/>
      <c r="L55" s="21"/>
      <c r="M55" s="71"/>
      <c r="N55" s="35"/>
      <c r="O55" s="31"/>
      <c r="P55" s="80"/>
      <c r="Q55" s="23"/>
      <c r="R55" s="19"/>
      <c r="S55" s="24"/>
      <c r="T55" s="73"/>
      <c r="V55" s="29"/>
      <c r="W55" s="29"/>
      <c r="X55" s="29"/>
      <c r="Y55" s="61">
        <f>AF55*$D55</f>
        <v>0</v>
      </c>
      <c r="Z55" s="29"/>
      <c r="AA55" s="29"/>
      <c r="AB55" s="29"/>
      <c r="AC55" s="74"/>
      <c r="AD55" s="74"/>
      <c r="AE55" s="74"/>
      <c r="AF55" s="74">
        <v>10</v>
      </c>
      <c r="AG55" s="74"/>
      <c r="AH55" s="74"/>
      <c r="AI55" s="74"/>
      <c r="AK55" s="61">
        <f>AW55*$D55</f>
        <v>0</v>
      </c>
      <c r="AL55" s="61">
        <f t="shared" si="37"/>
        <v>0</v>
      </c>
      <c r="AM55" s="61">
        <f t="shared" si="37"/>
        <v>0</v>
      </c>
      <c r="AN55" s="61">
        <f>AZ55*$D55</f>
        <v>0</v>
      </c>
      <c r="AO55" s="30"/>
      <c r="AP55" s="30"/>
      <c r="AQ55" s="30"/>
      <c r="AR55" s="30"/>
      <c r="AS55" s="30"/>
      <c r="AT55" s="30"/>
      <c r="AU55" s="30"/>
      <c r="AW55" s="74">
        <v>1</v>
      </c>
      <c r="AX55" s="74">
        <v>1</v>
      </c>
      <c r="AY55" s="74">
        <v>7</v>
      </c>
      <c r="AZ55" s="74">
        <v>1</v>
      </c>
      <c r="BA55" s="30"/>
      <c r="BB55" s="30"/>
      <c r="BC55" s="30"/>
      <c r="BD55" s="30"/>
      <c r="BE55" s="30"/>
      <c r="BF55" s="30"/>
      <c r="BG55" s="30"/>
      <c r="BI55" s="63"/>
      <c r="BJ55" s="63"/>
      <c r="BK55" s="63"/>
      <c r="BL55" s="63"/>
      <c r="BN55" s="113">
        <v>6.0720000000000001</v>
      </c>
      <c r="BO55" s="121">
        <f t="shared" si="35"/>
        <v>0</v>
      </c>
    </row>
    <row r="56" spans="1:67" ht="20.100000000000001" customHeight="1" x14ac:dyDescent="0.25">
      <c r="A56" s="38" t="s">
        <v>115</v>
      </c>
      <c r="B56" s="27" t="s">
        <v>16</v>
      </c>
      <c r="C56" s="27">
        <v>10</v>
      </c>
      <c r="D56" s="129">
        <f>SUM(H56:T56)</f>
        <v>0</v>
      </c>
      <c r="E56" s="60">
        <v>105</v>
      </c>
      <c r="F56" s="12">
        <f t="shared" si="33"/>
        <v>0</v>
      </c>
      <c r="H56" s="102"/>
      <c r="I56" s="19"/>
      <c r="J56" s="20"/>
      <c r="K56" s="69"/>
      <c r="L56" s="21"/>
      <c r="M56" s="71"/>
      <c r="N56" s="35"/>
      <c r="O56" s="31"/>
      <c r="P56" s="80"/>
      <c r="Q56" s="23"/>
      <c r="R56" s="19"/>
      <c r="S56" s="24"/>
      <c r="T56" s="73"/>
      <c r="V56" s="29"/>
      <c r="W56" s="29"/>
      <c r="X56" s="29"/>
      <c r="Y56" s="61">
        <f>AF56*$D56</f>
        <v>0</v>
      </c>
      <c r="Z56" s="29"/>
      <c r="AA56" s="29"/>
      <c r="AB56" s="29"/>
      <c r="AC56" s="74"/>
      <c r="AD56" s="74"/>
      <c r="AE56" s="74"/>
      <c r="AF56" s="74">
        <v>10</v>
      </c>
      <c r="AG56" s="74"/>
      <c r="AH56" s="74"/>
      <c r="AI56" s="74"/>
      <c r="AK56" s="30"/>
      <c r="AL56" s="61">
        <f t="shared" si="37"/>
        <v>0</v>
      </c>
      <c r="AM56" s="61">
        <f t="shared" si="37"/>
        <v>0</v>
      </c>
      <c r="AN56" s="61">
        <f>AZ56*$D56</f>
        <v>0</v>
      </c>
      <c r="AO56" s="61">
        <f>BA56*$D56</f>
        <v>0</v>
      </c>
      <c r="AP56" s="30"/>
      <c r="AQ56" s="30"/>
      <c r="AR56" s="30"/>
      <c r="AS56" s="30"/>
      <c r="AT56" s="30"/>
      <c r="AU56" s="30"/>
      <c r="AW56" s="74">
        <v>1</v>
      </c>
      <c r="AX56" s="74">
        <v>3</v>
      </c>
      <c r="AY56" s="74">
        <v>2</v>
      </c>
      <c r="AZ56" s="74">
        <v>2</v>
      </c>
      <c r="BA56" s="74">
        <v>2</v>
      </c>
      <c r="BB56" s="30"/>
      <c r="BC56" s="30"/>
      <c r="BD56" s="30"/>
      <c r="BE56" s="30"/>
      <c r="BF56" s="30"/>
      <c r="BG56" s="30"/>
      <c r="BI56" s="63"/>
      <c r="BJ56" s="63"/>
      <c r="BK56" s="63"/>
      <c r="BL56" s="63"/>
      <c r="BN56" s="113">
        <v>6.51</v>
      </c>
      <c r="BO56" s="121">
        <f t="shared" si="35"/>
        <v>0</v>
      </c>
    </row>
    <row r="57" spans="1:67" ht="20.100000000000001" customHeight="1" x14ac:dyDescent="0.25">
      <c r="A57" s="38" t="s">
        <v>77</v>
      </c>
      <c r="B57" s="27" t="s">
        <v>17</v>
      </c>
      <c r="C57" s="27">
        <v>5</v>
      </c>
      <c r="D57" s="129">
        <f>SUM(H57:T57)</f>
        <v>0</v>
      </c>
      <c r="E57" s="60">
        <v>80</v>
      </c>
      <c r="F57" s="12">
        <f t="shared" si="33"/>
        <v>0</v>
      </c>
      <c r="H57" s="102"/>
      <c r="I57" s="19"/>
      <c r="J57" s="20"/>
      <c r="K57" s="69"/>
      <c r="L57" s="21"/>
      <c r="M57" s="71"/>
      <c r="N57" s="35"/>
      <c r="O57" s="31"/>
      <c r="P57" s="80"/>
      <c r="Q57" s="23"/>
      <c r="R57" s="19"/>
      <c r="S57" s="24"/>
      <c r="T57" s="73"/>
      <c r="V57" s="29"/>
      <c r="W57" s="29"/>
      <c r="X57" s="29"/>
      <c r="Y57" s="29"/>
      <c r="Z57" s="61">
        <f>AG57*$D57</f>
        <v>0</v>
      </c>
      <c r="AA57" s="29"/>
      <c r="AB57" s="29"/>
      <c r="AC57" s="74"/>
      <c r="AD57" s="74"/>
      <c r="AE57" s="74"/>
      <c r="AF57" s="74"/>
      <c r="AG57" s="74">
        <v>5</v>
      </c>
      <c r="AH57" s="74"/>
      <c r="AI57" s="74"/>
      <c r="AK57" s="30"/>
      <c r="AL57" s="30"/>
      <c r="AM57" s="61">
        <f>AY57*$D57</f>
        <v>0</v>
      </c>
      <c r="AN57" s="61">
        <f>AZ57*$D57</f>
        <v>0</v>
      </c>
      <c r="AO57" s="61">
        <f>BA57*$D57</f>
        <v>0</v>
      </c>
      <c r="AP57" s="30"/>
      <c r="AQ57" s="30"/>
      <c r="AR57" s="30"/>
      <c r="AS57" s="30"/>
      <c r="AT57" s="30"/>
      <c r="AU57" s="30"/>
      <c r="AW57" s="30"/>
      <c r="AX57" s="30"/>
      <c r="AY57" s="74">
        <v>1</v>
      </c>
      <c r="AZ57" s="74">
        <v>3</v>
      </c>
      <c r="BA57" s="74">
        <v>1</v>
      </c>
      <c r="BB57" s="30"/>
      <c r="BC57" s="30"/>
      <c r="BD57" s="30"/>
      <c r="BE57" s="30"/>
      <c r="BF57" s="30"/>
      <c r="BG57" s="30"/>
      <c r="BI57" s="63"/>
      <c r="BJ57" s="63"/>
      <c r="BK57" s="63"/>
      <c r="BL57" s="63"/>
      <c r="BN57" s="113">
        <v>5.0819999999999999</v>
      </c>
      <c r="BO57" s="121">
        <f t="shared" si="35"/>
        <v>0</v>
      </c>
    </row>
    <row r="58" spans="1:67" ht="20.100000000000001" customHeight="1" x14ac:dyDescent="0.25">
      <c r="A58" s="38" t="s">
        <v>116</v>
      </c>
      <c r="B58" s="27" t="s">
        <v>17</v>
      </c>
      <c r="C58" s="27">
        <v>5</v>
      </c>
      <c r="D58" s="129">
        <f>SUM(H58:T58)</f>
        <v>0</v>
      </c>
      <c r="E58" s="60">
        <v>70</v>
      </c>
      <c r="F58" s="12">
        <f t="shared" si="33"/>
        <v>0</v>
      </c>
      <c r="H58" s="102"/>
      <c r="I58" s="19"/>
      <c r="J58" s="20"/>
      <c r="K58" s="69"/>
      <c r="L58" s="21"/>
      <c r="M58" s="71"/>
      <c r="N58" s="35"/>
      <c r="O58" s="31"/>
      <c r="P58" s="80"/>
      <c r="Q58" s="23"/>
      <c r="R58" s="19"/>
      <c r="S58" s="24"/>
      <c r="T58" s="73"/>
      <c r="V58" s="29"/>
      <c r="W58" s="29"/>
      <c r="X58" s="29"/>
      <c r="Y58" s="29"/>
      <c r="Z58" s="61">
        <f>AG58*$D58</f>
        <v>0</v>
      </c>
      <c r="AA58" s="29"/>
      <c r="AB58" s="29"/>
      <c r="AC58" s="74"/>
      <c r="AD58" s="74"/>
      <c r="AE58" s="74"/>
      <c r="AF58" s="74"/>
      <c r="AG58" s="74">
        <v>5</v>
      </c>
      <c r="AH58" s="74"/>
      <c r="AI58" s="74"/>
      <c r="AK58" s="30"/>
      <c r="AL58" s="61">
        <f>AX58*$D58</f>
        <v>0</v>
      </c>
      <c r="AM58" s="30"/>
      <c r="AN58" s="61">
        <f>AZ58*$D58</f>
        <v>0</v>
      </c>
      <c r="AO58" s="30"/>
      <c r="AP58" s="30"/>
      <c r="AQ58" s="30"/>
      <c r="AR58" s="30"/>
      <c r="AS58" s="30"/>
      <c r="AT58" s="30"/>
      <c r="AU58" s="30"/>
      <c r="AW58" s="30"/>
      <c r="AX58" s="74">
        <v>1</v>
      </c>
      <c r="AY58" s="30"/>
      <c r="AZ58" s="74">
        <v>4</v>
      </c>
      <c r="BA58" s="30"/>
      <c r="BB58" s="30"/>
      <c r="BC58" s="30"/>
      <c r="BD58" s="30"/>
      <c r="BE58" s="30"/>
      <c r="BF58" s="30"/>
      <c r="BG58" s="30"/>
      <c r="BI58" s="63"/>
      <c r="BJ58" s="63"/>
      <c r="BK58" s="63"/>
      <c r="BL58" s="63"/>
      <c r="BN58" s="113">
        <v>4.3780000000000001</v>
      </c>
      <c r="BO58" s="121">
        <f t="shared" si="35"/>
        <v>0</v>
      </c>
    </row>
    <row r="59" spans="1:67" ht="20.100000000000001" customHeight="1" x14ac:dyDescent="0.25">
      <c r="A59" s="38" t="s">
        <v>117</v>
      </c>
      <c r="B59" s="27" t="s">
        <v>118</v>
      </c>
      <c r="C59" s="27">
        <v>10</v>
      </c>
      <c r="D59" s="129">
        <f>SUM(H59:T59)</f>
        <v>0</v>
      </c>
      <c r="E59" s="60">
        <v>137.5</v>
      </c>
      <c r="F59" s="12">
        <f t="shared" si="33"/>
        <v>0</v>
      </c>
      <c r="H59" s="102"/>
      <c r="I59" s="19"/>
      <c r="J59" s="20"/>
      <c r="K59" s="69"/>
      <c r="L59" s="21"/>
      <c r="M59" s="71"/>
      <c r="N59" s="35"/>
      <c r="O59" s="31"/>
      <c r="P59" s="80"/>
      <c r="Q59" s="23"/>
      <c r="R59" s="19"/>
      <c r="S59" s="24"/>
      <c r="T59" s="73"/>
      <c r="V59" s="29"/>
      <c r="W59" s="29"/>
      <c r="X59" s="61">
        <f t="shared" ref="X59:Y59" si="38">AE59*$D59</f>
        <v>0</v>
      </c>
      <c r="Y59" s="61">
        <f t="shared" si="38"/>
        <v>0</v>
      </c>
      <c r="Z59" s="61">
        <f>AG59*$D59</f>
        <v>0</v>
      </c>
      <c r="AA59" s="29"/>
      <c r="AB59" s="29"/>
      <c r="AC59" s="74"/>
      <c r="AD59" s="74"/>
      <c r="AE59" s="74">
        <v>2</v>
      </c>
      <c r="AF59" s="74">
        <v>7</v>
      </c>
      <c r="AG59" s="74">
        <v>1</v>
      </c>
      <c r="AH59" s="74"/>
      <c r="AI59" s="74"/>
      <c r="AK59" s="61">
        <f>AW59*$D59</f>
        <v>0</v>
      </c>
      <c r="AL59" s="61">
        <f>AX59*$D59</f>
        <v>0</v>
      </c>
      <c r="AM59" s="61">
        <f>AY59*$D59</f>
        <v>0</v>
      </c>
      <c r="AN59" s="61">
        <f>AZ59*$D59</f>
        <v>0</v>
      </c>
      <c r="AO59" s="30"/>
      <c r="AP59" s="30"/>
      <c r="AQ59" s="30"/>
      <c r="AR59" s="30"/>
      <c r="AS59" s="30"/>
      <c r="AT59" s="30"/>
      <c r="AU59" s="30"/>
      <c r="AW59" s="74">
        <v>2</v>
      </c>
      <c r="AX59" s="74">
        <v>6</v>
      </c>
      <c r="AY59" s="74">
        <v>1</v>
      </c>
      <c r="AZ59" s="74">
        <v>1</v>
      </c>
      <c r="BA59" s="30"/>
      <c r="BB59" s="30"/>
      <c r="BC59" s="30"/>
      <c r="BD59" s="30"/>
      <c r="BE59" s="30"/>
      <c r="BF59" s="30"/>
      <c r="BG59" s="30"/>
      <c r="BI59" s="63"/>
      <c r="BJ59" s="63"/>
      <c r="BK59" s="63"/>
      <c r="BL59" s="63"/>
      <c r="BN59" s="113">
        <v>8.7119999999999997</v>
      </c>
      <c r="BO59" s="121">
        <f t="shared" si="35"/>
        <v>0</v>
      </c>
    </row>
    <row r="60" spans="1:67" ht="20.100000000000001" customHeight="1" x14ac:dyDescent="0.25">
      <c r="A60" s="39"/>
      <c r="B60" s="14"/>
      <c r="C60" s="40"/>
      <c r="D60" s="25"/>
      <c r="E60" s="17"/>
      <c r="F60" s="130">
        <f>SUM(F42:F59)</f>
        <v>0</v>
      </c>
      <c r="H60" s="11">
        <f t="shared" ref="H60:T60" si="39">SUM(H42:H59)</f>
        <v>0</v>
      </c>
      <c r="I60" s="11">
        <f t="shared" si="39"/>
        <v>0</v>
      </c>
      <c r="J60" s="11">
        <f t="shared" si="39"/>
        <v>0</v>
      </c>
      <c r="K60" s="11">
        <f t="shared" si="39"/>
        <v>0</v>
      </c>
      <c r="L60" s="11">
        <f t="shared" si="39"/>
        <v>0</v>
      </c>
      <c r="M60" s="11">
        <f t="shared" si="39"/>
        <v>0</v>
      </c>
      <c r="N60" s="11">
        <f t="shared" si="39"/>
        <v>0</v>
      </c>
      <c r="O60" s="11">
        <f t="shared" si="39"/>
        <v>0</v>
      </c>
      <c r="P60" s="11">
        <f t="shared" si="39"/>
        <v>0</v>
      </c>
      <c r="Q60" s="11">
        <f t="shared" si="39"/>
        <v>0</v>
      </c>
      <c r="R60" s="11">
        <f t="shared" si="39"/>
        <v>0</v>
      </c>
      <c r="S60" s="11">
        <f t="shared" si="39"/>
        <v>0</v>
      </c>
      <c r="T60" s="11">
        <f t="shared" si="39"/>
        <v>0</v>
      </c>
      <c r="V60" s="29"/>
      <c r="W60" s="18">
        <f>SUM(W42:W59)</f>
        <v>0</v>
      </c>
      <c r="X60" s="18">
        <f>SUM(X42:X59)</f>
        <v>0</v>
      </c>
      <c r="Y60" s="18">
        <f>SUM(Y42:Y59)</f>
        <v>0</v>
      </c>
      <c r="Z60" s="18">
        <f>SUM(Z42:Z59)</f>
        <v>0</v>
      </c>
      <c r="AA60" s="18">
        <f>SUM(AA42:AA59)</f>
        <v>0</v>
      </c>
      <c r="AB60" s="29"/>
      <c r="AC60" s="30"/>
      <c r="AD60" s="30"/>
      <c r="AE60" s="30"/>
      <c r="AF60" s="30"/>
      <c r="AG60" s="30"/>
      <c r="AH60" s="30"/>
      <c r="AI60" s="30"/>
      <c r="AK60" s="18">
        <f>SUM(AK42:AK59)</f>
        <v>0</v>
      </c>
      <c r="AL60" s="18">
        <f>SUM(AL42:AL59)</f>
        <v>0</v>
      </c>
      <c r="AM60" s="18">
        <f>SUM(AM42:AM59)</f>
        <v>0</v>
      </c>
      <c r="AN60" s="18">
        <f>SUM(AN42:AN59)</f>
        <v>0</v>
      </c>
      <c r="AO60" s="18">
        <f>SUM(AO42:AO59)</f>
        <v>0</v>
      </c>
      <c r="AP60" s="30"/>
      <c r="AQ60" s="30"/>
      <c r="AR60" s="30"/>
      <c r="AS60" s="30"/>
      <c r="AT60" s="30"/>
      <c r="AU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"/>
      <c r="BI60" s="63"/>
      <c r="BJ60" s="63"/>
      <c r="BK60" s="63"/>
      <c r="BL60" s="63"/>
      <c r="BN60" s="63"/>
      <c r="BO60" s="123">
        <f>SUM(BO42:BO59)</f>
        <v>0</v>
      </c>
    </row>
    <row r="61" spans="1:67" ht="20.100000000000001" customHeight="1" x14ac:dyDescent="0.25">
      <c r="A61" s="37" t="s">
        <v>119</v>
      </c>
      <c r="B61" s="25"/>
      <c r="C61" s="25"/>
      <c r="D61" s="25"/>
      <c r="E61" s="17"/>
      <c r="F61" s="17"/>
      <c r="H61" s="25"/>
      <c r="I61" s="25"/>
      <c r="J61" s="25"/>
      <c r="K61" s="25"/>
      <c r="L61" s="25"/>
      <c r="M61" s="25"/>
      <c r="N61" s="26"/>
      <c r="O61" s="25"/>
      <c r="P61" s="25"/>
      <c r="Q61" s="25"/>
      <c r="R61" s="25"/>
      <c r="S61" s="25"/>
      <c r="T61" s="25"/>
      <c r="V61" s="10" t="s">
        <v>13</v>
      </c>
      <c r="W61" s="10" t="s">
        <v>14</v>
      </c>
      <c r="X61" s="10" t="s">
        <v>15</v>
      </c>
      <c r="Y61" s="10" t="s">
        <v>16</v>
      </c>
      <c r="Z61" s="10" t="s">
        <v>17</v>
      </c>
      <c r="AA61" s="10" t="s">
        <v>18</v>
      </c>
      <c r="AB61" s="10" t="s">
        <v>19</v>
      </c>
      <c r="AC61" s="18" t="s">
        <v>13</v>
      </c>
      <c r="AD61" s="18" t="s">
        <v>14</v>
      </c>
      <c r="AE61" s="18" t="s">
        <v>15</v>
      </c>
      <c r="AF61" s="18" t="s">
        <v>16</v>
      </c>
      <c r="AG61" s="18" t="s">
        <v>17</v>
      </c>
      <c r="AH61" s="18" t="s">
        <v>18</v>
      </c>
      <c r="AI61" s="18" t="s">
        <v>19</v>
      </c>
      <c r="AK61" s="10" t="s">
        <v>24</v>
      </c>
      <c r="AL61" s="10" t="s">
        <v>25</v>
      </c>
      <c r="AM61" s="10" t="s">
        <v>26</v>
      </c>
      <c r="AN61" s="10" t="s">
        <v>27</v>
      </c>
      <c r="AO61" s="10" t="s">
        <v>28</v>
      </c>
      <c r="AP61" s="10" t="s">
        <v>29</v>
      </c>
      <c r="AQ61" s="10" t="s">
        <v>30</v>
      </c>
      <c r="AR61" s="10" t="s">
        <v>31</v>
      </c>
      <c r="AS61" s="10" t="s">
        <v>32</v>
      </c>
      <c r="AT61" s="10" t="s">
        <v>33</v>
      </c>
      <c r="AU61" s="10" t="s">
        <v>42</v>
      </c>
      <c r="AW61" s="18" t="s">
        <v>24</v>
      </c>
      <c r="AX61" s="18" t="s">
        <v>25</v>
      </c>
      <c r="AY61" s="18" t="s">
        <v>26</v>
      </c>
      <c r="AZ61" s="18" t="s">
        <v>27</v>
      </c>
      <c r="BA61" s="18" t="s">
        <v>28</v>
      </c>
      <c r="BB61" s="18" t="s">
        <v>29</v>
      </c>
      <c r="BC61" s="18" t="s">
        <v>30</v>
      </c>
      <c r="BD61" s="18" t="s">
        <v>31</v>
      </c>
      <c r="BE61" s="18" t="s">
        <v>32</v>
      </c>
      <c r="BF61" s="18" t="s">
        <v>33</v>
      </c>
      <c r="BG61" s="18" t="s">
        <v>42</v>
      </c>
      <c r="BH61" s="3"/>
      <c r="BI61" s="94" t="s">
        <v>25</v>
      </c>
      <c r="BJ61" s="94" t="s">
        <v>27</v>
      </c>
      <c r="BK61" s="53" t="s">
        <v>25</v>
      </c>
      <c r="BL61" s="53" t="s">
        <v>27</v>
      </c>
      <c r="BN61" s="93" t="s">
        <v>66</v>
      </c>
      <c r="BO61" s="93" t="s">
        <v>67</v>
      </c>
    </row>
    <row r="62" spans="1:67" ht="20.100000000000001" customHeight="1" x14ac:dyDescent="0.25">
      <c r="A62" s="50" t="s">
        <v>120</v>
      </c>
      <c r="B62" s="180" t="s">
        <v>118</v>
      </c>
      <c r="C62" s="45">
        <v>15</v>
      </c>
      <c r="D62" s="129">
        <f t="shared" ref="D62:D70" si="40">SUM(H62:T62)</f>
        <v>0</v>
      </c>
      <c r="E62" s="226">
        <v>250</v>
      </c>
      <c r="F62" s="12">
        <f t="shared" ref="F62:F70" si="41">D62*E62*(100-$D$2)/100</f>
        <v>0</v>
      </c>
      <c r="G62" s="3"/>
      <c r="H62" s="102"/>
      <c r="I62" s="19"/>
      <c r="J62" s="20"/>
      <c r="K62" s="69"/>
      <c r="L62" s="21"/>
      <c r="M62" s="71"/>
      <c r="N62" s="35"/>
      <c r="O62" s="31"/>
      <c r="P62" s="80"/>
      <c r="Q62" s="23"/>
      <c r="R62" s="19"/>
      <c r="S62" s="24"/>
      <c r="T62" s="73"/>
      <c r="U62" s="3"/>
      <c r="V62" s="29"/>
      <c r="W62" s="29"/>
      <c r="X62" s="61">
        <f>AE62*$D62</f>
        <v>0</v>
      </c>
      <c r="Y62" s="61">
        <f>AF62*$D62</f>
        <v>0</v>
      </c>
      <c r="Z62" s="61">
        <f>AG62*$D62</f>
        <v>0</v>
      </c>
      <c r="AA62" s="29"/>
      <c r="AB62" s="29"/>
      <c r="AC62" s="74"/>
      <c r="AD62" s="74"/>
      <c r="AE62" s="74">
        <v>2</v>
      </c>
      <c r="AF62" s="74">
        <v>11</v>
      </c>
      <c r="AG62" s="74">
        <v>2</v>
      </c>
      <c r="AH62" s="74"/>
      <c r="AI62" s="74"/>
      <c r="AJ62" s="3"/>
      <c r="AK62" s="61">
        <f>AW62*$D62</f>
        <v>0</v>
      </c>
      <c r="AL62" s="61">
        <f>AX62*$D62</f>
        <v>0</v>
      </c>
      <c r="AM62" s="61">
        <f>AY62*$D62</f>
        <v>0</v>
      </c>
      <c r="AN62" s="61">
        <f>AZ62*$D62</f>
        <v>0</v>
      </c>
      <c r="AO62" s="61">
        <f>BA62*$D62</f>
        <v>0</v>
      </c>
      <c r="AP62" s="30"/>
      <c r="AQ62" s="30"/>
      <c r="AR62" s="30"/>
      <c r="AS62" s="30"/>
      <c r="AT62" s="30"/>
      <c r="AU62" s="30"/>
      <c r="AV62" s="3"/>
      <c r="AW62" s="74">
        <v>1</v>
      </c>
      <c r="AX62" s="74">
        <v>2</v>
      </c>
      <c r="AY62" s="74">
        <v>7</v>
      </c>
      <c r="AZ62" s="74">
        <v>3</v>
      </c>
      <c r="BA62" s="74">
        <v>2</v>
      </c>
      <c r="BB62" s="30"/>
      <c r="BC62" s="30"/>
      <c r="BD62" s="30"/>
      <c r="BE62" s="30"/>
      <c r="BF62" s="30"/>
      <c r="BG62" s="30"/>
      <c r="BI62" s="63"/>
      <c r="BJ62" s="63"/>
      <c r="BK62" s="63"/>
      <c r="BL62" s="63"/>
      <c r="BN62" s="113">
        <v>18.475999999999999</v>
      </c>
      <c r="BO62" s="121">
        <f t="shared" ref="BO62:BO70" si="42">BN62*D62</f>
        <v>0</v>
      </c>
    </row>
    <row r="63" spans="1:67" ht="20.100000000000001" customHeight="1" x14ac:dyDescent="0.25">
      <c r="A63" s="166" t="s">
        <v>121</v>
      </c>
      <c r="B63" s="45" t="s">
        <v>15</v>
      </c>
      <c r="C63" s="45">
        <v>5</v>
      </c>
      <c r="D63" s="129">
        <f t="shared" si="40"/>
        <v>0</v>
      </c>
      <c r="E63" s="41">
        <v>50</v>
      </c>
      <c r="F63" s="12">
        <f t="shared" si="41"/>
        <v>0</v>
      </c>
      <c r="G63" s="3"/>
      <c r="H63" s="102"/>
      <c r="I63" s="77"/>
      <c r="J63" s="78"/>
      <c r="K63" s="84"/>
      <c r="L63" s="79"/>
      <c r="M63" s="85"/>
      <c r="N63" s="35"/>
      <c r="O63" s="31"/>
      <c r="P63" s="80"/>
      <c r="Q63" s="81"/>
      <c r="R63" s="77"/>
      <c r="S63" s="82"/>
      <c r="T63" s="86"/>
      <c r="U63" s="3"/>
      <c r="V63" s="29"/>
      <c r="W63" s="29"/>
      <c r="X63" s="61">
        <f>AE63*$D63</f>
        <v>0</v>
      </c>
      <c r="Y63" s="29"/>
      <c r="Z63" s="29"/>
      <c r="AA63" s="29"/>
      <c r="AB63" s="29"/>
      <c r="AC63" s="74"/>
      <c r="AD63" s="74"/>
      <c r="AE63" s="74">
        <v>5</v>
      </c>
      <c r="AF63" s="74"/>
      <c r="AG63" s="74"/>
      <c r="AH63" s="74"/>
      <c r="AI63" s="74"/>
      <c r="AJ63" s="3"/>
      <c r="AK63" s="61">
        <f t="shared" ref="AK63:AK68" si="43">AW63*$D63</f>
        <v>0</v>
      </c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"/>
      <c r="AW63" s="74">
        <v>5</v>
      </c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I63" s="63"/>
      <c r="BJ63" s="63"/>
      <c r="BK63" s="63"/>
      <c r="BL63" s="63"/>
      <c r="BN63" s="113">
        <v>2.5</v>
      </c>
      <c r="BO63" s="121">
        <f t="shared" si="42"/>
        <v>0</v>
      </c>
    </row>
    <row r="64" spans="1:67" ht="20.100000000000001" customHeight="1" x14ac:dyDescent="0.25">
      <c r="A64" s="36" t="s">
        <v>122</v>
      </c>
      <c r="B64" s="28" t="s">
        <v>16</v>
      </c>
      <c r="C64" s="28">
        <v>5</v>
      </c>
      <c r="D64" s="129">
        <f t="shared" si="40"/>
        <v>0</v>
      </c>
      <c r="E64" s="41">
        <v>45</v>
      </c>
      <c r="F64" s="12">
        <f t="shared" si="41"/>
        <v>0</v>
      </c>
      <c r="H64" s="102"/>
      <c r="I64" s="77"/>
      <c r="J64" s="78"/>
      <c r="K64" s="84"/>
      <c r="L64" s="79"/>
      <c r="M64" s="85"/>
      <c r="N64" s="35"/>
      <c r="O64" s="31"/>
      <c r="P64" s="80"/>
      <c r="Q64" s="81"/>
      <c r="R64" s="77"/>
      <c r="S64" s="82"/>
      <c r="T64" s="86"/>
      <c r="V64" s="29"/>
      <c r="W64" s="29"/>
      <c r="X64" s="29"/>
      <c r="Y64" s="61">
        <f t="shared" ref="Y64:Y70" si="44">AF64*$D64</f>
        <v>0</v>
      </c>
      <c r="Z64" s="29"/>
      <c r="AA64" s="29"/>
      <c r="AB64" s="29"/>
      <c r="AC64" s="74"/>
      <c r="AD64" s="74"/>
      <c r="AE64" s="74"/>
      <c r="AF64" s="74">
        <v>5</v>
      </c>
      <c r="AG64" s="74"/>
      <c r="AH64" s="74"/>
      <c r="AI64" s="74"/>
      <c r="AK64" s="61">
        <f t="shared" si="43"/>
        <v>0</v>
      </c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W64" s="74">
        <v>5</v>
      </c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I64" s="63"/>
      <c r="BJ64" s="63"/>
      <c r="BK64" s="63"/>
      <c r="BL64" s="63"/>
      <c r="BN64" s="28">
        <v>2.2000000000000002</v>
      </c>
      <c r="BO64" s="121">
        <f t="shared" si="42"/>
        <v>0</v>
      </c>
    </row>
    <row r="65" spans="1:67" ht="20.100000000000001" customHeight="1" x14ac:dyDescent="0.25">
      <c r="A65" s="165" t="s">
        <v>123</v>
      </c>
      <c r="B65" s="28" t="s">
        <v>16</v>
      </c>
      <c r="C65" s="28">
        <v>5</v>
      </c>
      <c r="D65" s="129">
        <f t="shared" si="40"/>
        <v>0</v>
      </c>
      <c r="E65" s="41">
        <v>60</v>
      </c>
      <c r="F65" s="12">
        <f t="shared" si="41"/>
        <v>0</v>
      </c>
      <c r="H65" s="102"/>
      <c r="I65" s="77"/>
      <c r="J65" s="78"/>
      <c r="K65" s="84"/>
      <c r="L65" s="79"/>
      <c r="M65" s="85"/>
      <c r="N65" s="35"/>
      <c r="O65" s="31"/>
      <c r="P65" s="80"/>
      <c r="Q65" s="81"/>
      <c r="R65" s="77"/>
      <c r="S65" s="82"/>
      <c r="T65" s="86"/>
      <c r="V65" s="29"/>
      <c r="W65" s="29"/>
      <c r="X65" s="29"/>
      <c r="Y65" s="61">
        <f t="shared" si="44"/>
        <v>0</v>
      </c>
      <c r="Z65" s="29"/>
      <c r="AA65" s="29"/>
      <c r="AB65" s="29"/>
      <c r="AC65" s="74"/>
      <c r="AD65" s="74"/>
      <c r="AE65" s="74"/>
      <c r="AF65" s="74">
        <v>5</v>
      </c>
      <c r="AG65" s="74"/>
      <c r="AH65" s="74"/>
      <c r="AI65" s="74"/>
      <c r="AK65" s="61">
        <f t="shared" si="43"/>
        <v>0</v>
      </c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W65" s="74">
        <v>5</v>
      </c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I65" s="63"/>
      <c r="BJ65" s="63"/>
      <c r="BK65" s="63"/>
      <c r="BL65" s="63"/>
      <c r="BN65" s="28">
        <v>3.4</v>
      </c>
      <c r="BO65" s="121">
        <f t="shared" si="42"/>
        <v>0</v>
      </c>
    </row>
    <row r="66" spans="1:67" ht="20.100000000000001" customHeight="1" x14ac:dyDescent="0.25">
      <c r="A66" s="165" t="s">
        <v>124</v>
      </c>
      <c r="B66" s="28" t="s">
        <v>16</v>
      </c>
      <c r="C66" s="28">
        <v>5</v>
      </c>
      <c r="D66" s="129">
        <f t="shared" si="40"/>
        <v>0</v>
      </c>
      <c r="E66" s="41">
        <v>80</v>
      </c>
      <c r="F66" s="12">
        <f t="shared" si="41"/>
        <v>0</v>
      </c>
      <c r="H66" s="102"/>
      <c r="I66" s="77"/>
      <c r="J66" s="78"/>
      <c r="K66" s="84"/>
      <c r="L66" s="79"/>
      <c r="M66" s="85"/>
      <c r="N66" s="35"/>
      <c r="O66" s="31"/>
      <c r="P66" s="80"/>
      <c r="Q66" s="81"/>
      <c r="R66" s="77"/>
      <c r="S66" s="82"/>
      <c r="T66" s="86"/>
      <c r="V66" s="29"/>
      <c r="W66" s="29"/>
      <c r="X66" s="29"/>
      <c r="Y66" s="61">
        <f t="shared" si="44"/>
        <v>0</v>
      </c>
      <c r="Z66" s="29"/>
      <c r="AA66" s="29"/>
      <c r="AB66" s="29"/>
      <c r="AC66" s="74"/>
      <c r="AD66" s="74"/>
      <c r="AE66" s="74"/>
      <c r="AF66" s="74">
        <v>5</v>
      </c>
      <c r="AG66" s="74"/>
      <c r="AH66" s="74"/>
      <c r="AI66" s="74"/>
      <c r="AK66" s="61">
        <f t="shared" si="43"/>
        <v>0</v>
      </c>
      <c r="AL66" s="61">
        <f>AX66*$D66</f>
        <v>0</v>
      </c>
      <c r="AM66" s="61">
        <f>AY66*$D66</f>
        <v>0</v>
      </c>
      <c r="AN66" s="30"/>
      <c r="AO66" s="30"/>
      <c r="AP66" s="30"/>
      <c r="AQ66" s="30"/>
      <c r="AR66" s="30"/>
      <c r="AS66" s="30"/>
      <c r="AT66" s="30"/>
      <c r="AU66" s="30"/>
      <c r="AW66" s="74">
        <v>1</v>
      </c>
      <c r="AX66" s="74">
        <v>1</v>
      </c>
      <c r="AY66" s="74">
        <v>3</v>
      </c>
      <c r="AZ66" s="30"/>
      <c r="BA66" s="30"/>
      <c r="BB66" s="30"/>
      <c r="BC66" s="30"/>
      <c r="BD66" s="30"/>
      <c r="BE66" s="30"/>
      <c r="BF66" s="30"/>
      <c r="BG66" s="30"/>
      <c r="BI66" s="63"/>
      <c r="BJ66" s="63"/>
      <c r="BK66" s="63"/>
      <c r="BL66" s="63"/>
      <c r="BN66" s="28">
        <v>4.7</v>
      </c>
      <c r="BO66" s="121">
        <f t="shared" si="42"/>
        <v>0</v>
      </c>
    </row>
    <row r="67" spans="1:67" ht="20.100000000000001" customHeight="1" x14ac:dyDescent="0.25">
      <c r="A67" s="111" t="s">
        <v>125</v>
      </c>
      <c r="B67" s="180" t="s">
        <v>118</v>
      </c>
      <c r="C67" s="28">
        <v>15</v>
      </c>
      <c r="D67" s="129">
        <f t="shared" si="40"/>
        <v>0</v>
      </c>
      <c r="E67" s="41">
        <v>190</v>
      </c>
      <c r="F67" s="12">
        <f t="shared" si="41"/>
        <v>0</v>
      </c>
      <c r="G67" s="3"/>
      <c r="H67" s="102"/>
      <c r="I67" s="19"/>
      <c r="J67" s="20"/>
      <c r="K67" s="69"/>
      <c r="L67" s="21"/>
      <c r="M67" s="71"/>
      <c r="N67" s="35"/>
      <c r="O67" s="31"/>
      <c r="P67" s="80"/>
      <c r="Q67" s="23"/>
      <c r="R67" s="19"/>
      <c r="S67" s="24"/>
      <c r="T67" s="73"/>
      <c r="U67" s="3"/>
      <c r="V67" s="29"/>
      <c r="W67" s="29"/>
      <c r="X67" s="61">
        <f>AE67*$D67</f>
        <v>0</v>
      </c>
      <c r="Y67" s="61">
        <f t="shared" si="44"/>
        <v>0</v>
      </c>
      <c r="Z67" s="61">
        <f>AG67*$D67</f>
        <v>0</v>
      </c>
      <c r="AA67" s="29"/>
      <c r="AB67" s="29"/>
      <c r="AC67" s="74"/>
      <c r="AD67" s="74"/>
      <c r="AE67" s="74">
        <v>7</v>
      </c>
      <c r="AF67" s="74">
        <v>5</v>
      </c>
      <c r="AG67" s="74">
        <v>3</v>
      </c>
      <c r="AH67" s="74"/>
      <c r="AI67" s="74"/>
      <c r="AJ67" s="3"/>
      <c r="AK67" s="61">
        <f t="shared" si="43"/>
        <v>0</v>
      </c>
      <c r="AL67" s="61">
        <f>AX67*$D67</f>
        <v>0</v>
      </c>
      <c r="AM67" s="61">
        <f>AY67*$D67</f>
        <v>0</v>
      </c>
      <c r="AN67" s="61">
        <f>AZ67*$D67</f>
        <v>0</v>
      </c>
      <c r="AO67" s="61">
        <f>BA67*$D67</f>
        <v>0</v>
      </c>
      <c r="AP67" s="30"/>
      <c r="AQ67" s="30"/>
      <c r="AR67" s="30"/>
      <c r="AS67" s="30"/>
      <c r="AT67" s="30"/>
      <c r="AU67" s="30"/>
      <c r="AV67" s="3"/>
      <c r="AW67" s="74">
        <v>3</v>
      </c>
      <c r="AX67" s="74">
        <v>1</v>
      </c>
      <c r="AY67" s="74">
        <v>4</v>
      </c>
      <c r="AZ67" s="74">
        <v>5</v>
      </c>
      <c r="BA67" s="74">
        <v>2</v>
      </c>
      <c r="BB67" s="30"/>
      <c r="BC67" s="30"/>
      <c r="BD67" s="30"/>
      <c r="BE67" s="30"/>
      <c r="BF67" s="30"/>
      <c r="BG67" s="30"/>
      <c r="BI67" s="63"/>
      <c r="BJ67" s="63"/>
      <c r="BK67" s="63"/>
      <c r="BL67" s="63"/>
      <c r="BN67" s="113">
        <v>13.55</v>
      </c>
      <c r="BO67" s="121">
        <f t="shared" si="42"/>
        <v>0</v>
      </c>
    </row>
    <row r="68" spans="1:67" ht="20.100000000000001" customHeight="1" x14ac:dyDescent="0.25">
      <c r="A68" s="165" t="s">
        <v>126</v>
      </c>
      <c r="B68" s="28" t="s">
        <v>16</v>
      </c>
      <c r="C68" s="28">
        <v>5</v>
      </c>
      <c r="D68" s="129">
        <f t="shared" si="40"/>
        <v>0</v>
      </c>
      <c r="E68" s="41">
        <v>65</v>
      </c>
      <c r="F68" s="12">
        <f t="shared" si="41"/>
        <v>0</v>
      </c>
      <c r="G68" s="3"/>
      <c r="H68" s="102"/>
      <c r="I68" s="77"/>
      <c r="J68" s="78"/>
      <c r="K68" s="84"/>
      <c r="L68" s="79"/>
      <c r="M68" s="85"/>
      <c r="N68" s="35"/>
      <c r="O68" s="31"/>
      <c r="P68" s="80"/>
      <c r="Q68" s="81"/>
      <c r="R68" s="77"/>
      <c r="S68" s="82"/>
      <c r="T68" s="86"/>
      <c r="U68" s="3"/>
      <c r="V68" s="29"/>
      <c r="W68" s="29"/>
      <c r="X68" s="29"/>
      <c r="Y68" s="61">
        <f t="shared" si="44"/>
        <v>0</v>
      </c>
      <c r="Z68" s="29"/>
      <c r="AA68" s="29"/>
      <c r="AB68" s="29"/>
      <c r="AC68" s="74"/>
      <c r="AD68" s="74"/>
      <c r="AE68" s="74"/>
      <c r="AF68" s="74">
        <v>5</v>
      </c>
      <c r="AG68" s="74"/>
      <c r="AH68" s="74"/>
      <c r="AI68" s="74"/>
      <c r="AJ68" s="3"/>
      <c r="AK68" s="61">
        <f t="shared" si="43"/>
        <v>0</v>
      </c>
      <c r="AL68" s="61">
        <f>AX68*$D68</f>
        <v>0</v>
      </c>
      <c r="AM68" s="30"/>
      <c r="AN68" s="30"/>
      <c r="AO68" s="30"/>
      <c r="AP68" s="30"/>
      <c r="AQ68" s="30"/>
      <c r="AR68" s="30"/>
      <c r="AS68" s="30"/>
      <c r="AT68" s="30"/>
      <c r="AU68" s="30"/>
      <c r="AV68" s="3"/>
      <c r="AW68" s="74">
        <v>3</v>
      </c>
      <c r="AX68" s="74">
        <v>2</v>
      </c>
      <c r="AY68" s="30"/>
      <c r="AZ68" s="30"/>
      <c r="BA68" s="30"/>
      <c r="BB68" s="30"/>
      <c r="BC68" s="30"/>
      <c r="BD68" s="30"/>
      <c r="BE68" s="30"/>
      <c r="BF68" s="30"/>
      <c r="BG68" s="30"/>
      <c r="BI68" s="63"/>
      <c r="BJ68" s="63"/>
      <c r="BK68" s="63"/>
      <c r="BL68" s="63"/>
      <c r="BN68" s="113">
        <v>3.8</v>
      </c>
      <c r="BO68" s="121">
        <f t="shared" si="42"/>
        <v>0</v>
      </c>
    </row>
    <row r="69" spans="1:67" ht="20.100000000000001" customHeight="1" x14ac:dyDescent="0.25">
      <c r="A69" s="156" t="s">
        <v>127</v>
      </c>
      <c r="B69" s="28" t="s">
        <v>16</v>
      </c>
      <c r="C69" s="28">
        <v>5</v>
      </c>
      <c r="D69" s="129">
        <f t="shared" si="40"/>
        <v>0</v>
      </c>
      <c r="E69" s="41">
        <v>70</v>
      </c>
      <c r="F69" s="12">
        <f t="shared" si="41"/>
        <v>0</v>
      </c>
      <c r="H69" s="102"/>
      <c r="I69" s="77"/>
      <c r="J69" s="78"/>
      <c r="K69" s="84"/>
      <c r="L69" s="79"/>
      <c r="M69" s="85"/>
      <c r="N69" s="35"/>
      <c r="O69" s="31"/>
      <c r="P69" s="80"/>
      <c r="Q69" s="81"/>
      <c r="R69" s="77"/>
      <c r="S69" s="82"/>
      <c r="T69" s="86"/>
      <c r="V69" s="29"/>
      <c r="W69" s="29"/>
      <c r="X69" s="29"/>
      <c r="Y69" s="61">
        <f t="shared" si="44"/>
        <v>0</v>
      </c>
      <c r="Z69" s="29"/>
      <c r="AA69" s="29"/>
      <c r="AB69" s="29"/>
      <c r="AC69" s="74"/>
      <c r="AD69" s="74"/>
      <c r="AE69" s="74"/>
      <c r="AF69" s="74">
        <v>5</v>
      </c>
      <c r="AG69" s="74"/>
      <c r="AH69" s="74"/>
      <c r="AI69" s="74"/>
      <c r="AK69" s="30"/>
      <c r="AL69" s="61">
        <f>AX69*$D69</f>
        <v>0</v>
      </c>
      <c r="AM69" s="30"/>
      <c r="AN69" s="30"/>
      <c r="AO69" s="30"/>
      <c r="AP69" s="30"/>
      <c r="AQ69" s="30"/>
      <c r="AR69" s="30"/>
      <c r="AS69" s="30"/>
      <c r="AT69" s="30"/>
      <c r="AU69" s="30"/>
      <c r="AW69" s="74"/>
      <c r="AX69" s="74">
        <v>5</v>
      </c>
      <c r="AY69" s="30"/>
      <c r="AZ69" s="30"/>
      <c r="BA69" s="30"/>
      <c r="BB69" s="30"/>
      <c r="BC69" s="30"/>
      <c r="BD69" s="30"/>
      <c r="BE69" s="30"/>
      <c r="BF69" s="30"/>
      <c r="BG69" s="30"/>
      <c r="BI69" s="63"/>
      <c r="BJ69" s="63"/>
      <c r="BK69" s="63"/>
      <c r="BL69" s="63"/>
      <c r="BN69" s="28">
        <v>4.2</v>
      </c>
      <c r="BO69" s="121">
        <f t="shared" si="42"/>
        <v>0</v>
      </c>
    </row>
    <row r="70" spans="1:67" ht="19.5" customHeight="1" x14ac:dyDescent="0.25">
      <c r="A70" s="33" t="s">
        <v>128</v>
      </c>
      <c r="B70" s="180" t="s">
        <v>118</v>
      </c>
      <c r="C70" s="27">
        <v>15</v>
      </c>
      <c r="D70" s="129">
        <f t="shared" si="40"/>
        <v>0</v>
      </c>
      <c r="E70" s="12">
        <v>180</v>
      </c>
      <c r="F70" s="12">
        <f t="shared" si="41"/>
        <v>0</v>
      </c>
      <c r="H70" s="102"/>
      <c r="I70" s="19"/>
      <c r="J70" s="20"/>
      <c r="K70" s="69"/>
      <c r="L70" s="21"/>
      <c r="M70" s="71"/>
      <c r="N70" s="35"/>
      <c r="O70" s="31"/>
      <c r="P70" s="80"/>
      <c r="Q70" s="23"/>
      <c r="R70" s="19"/>
      <c r="S70" s="24"/>
      <c r="T70" s="73"/>
      <c r="V70" s="29"/>
      <c r="W70" s="29"/>
      <c r="X70" s="61">
        <f>AE70*$D70</f>
        <v>0</v>
      </c>
      <c r="Y70" s="61">
        <f t="shared" si="44"/>
        <v>0</v>
      </c>
      <c r="Z70" s="61">
        <f>AG70*$D70</f>
        <v>0</v>
      </c>
      <c r="AA70" s="29"/>
      <c r="AB70" s="29"/>
      <c r="AC70" s="74"/>
      <c r="AD70" s="74"/>
      <c r="AE70" s="74">
        <v>3</v>
      </c>
      <c r="AF70" s="74">
        <v>11</v>
      </c>
      <c r="AG70" s="74">
        <v>1</v>
      </c>
      <c r="AH70" s="74"/>
      <c r="AI70" s="74"/>
      <c r="AK70" s="61">
        <f>AW70*$D70</f>
        <v>0</v>
      </c>
      <c r="AL70" s="61">
        <f>AX70*$D70</f>
        <v>0</v>
      </c>
      <c r="AM70" s="61">
        <f>AY70*$D70</f>
        <v>0</v>
      </c>
      <c r="AN70" s="61">
        <f>AZ70*$D70</f>
        <v>0</v>
      </c>
      <c r="AO70" s="61">
        <f>BA70*$D70</f>
        <v>0</v>
      </c>
      <c r="AP70" s="30"/>
      <c r="AQ70" s="30"/>
      <c r="AR70" s="30"/>
      <c r="AS70" s="30"/>
      <c r="AT70" s="30"/>
      <c r="AU70" s="30"/>
      <c r="AW70" s="74">
        <v>2</v>
      </c>
      <c r="AX70" s="74">
        <v>4</v>
      </c>
      <c r="AY70" s="74">
        <v>5</v>
      </c>
      <c r="AZ70" s="74">
        <v>2</v>
      </c>
      <c r="BA70" s="74">
        <v>2</v>
      </c>
      <c r="BB70" s="30"/>
      <c r="BC70" s="30"/>
      <c r="BD70" s="30"/>
      <c r="BE70" s="30"/>
      <c r="BF70" s="30"/>
      <c r="BG70" s="30"/>
      <c r="BI70" s="64"/>
      <c r="BJ70" s="64"/>
      <c r="BK70" s="64"/>
      <c r="BL70" s="64"/>
      <c r="BN70" s="113">
        <v>12.339</v>
      </c>
      <c r="BO70" s="121">
        <f t="shared" si="42"/>
        <v>0</v>
      </c>
    </row>
    <row r="71" spans="1:67" ht="20.100000000000001" customHeight="1" x14ac:dyDescent="0.25">
      <c r="F71" s="131">
        <f>SUM(F62:F70)</f>
        <v>0</v>
      </c>
      <c r="H71" s="11">
        <f>SUM(H62:H70)</f>
        <v>0</v>
      </c>
      <c r="I71" s="11">
        <f t="shared" ref="I71:T71" si="45">SUM(I62:I70)</f>
        <v>0</v>
      </c>
      <c r="J71" s="11">
        <f t="shared" si="45"/>
        <v>0</v>
      </c>
      <c r="K71" s="11">
        <f t="shared" si="45"/>
        <v>0</v>
      </c>
      <c r="L71" s="11">
        <f t="shared" si="45"/>
        <v>0</v>
      </c>
      <c r="M71" s="11">
        <f t="shared" si="45"/>
        <v>0</v>
      </c>
      <c r="N71" s="11">
        <f t="shared" si="45"/>
        <v>0</v>
      </c>
      <c r="O71" s="11">
        <f t="shared" si="45"/>
        <v>0</v>
      </c>
      <c r="P71" s="11">
        <f t="shared" si="45"/>
        <v>0</v>
      </c>
      <c r="Q71" s="11">
        <f t="shared" si="45"/>
        <v>0</v>
      </c>
      <c r="R71" s="11">
        <f t="shared" si="45"/>
        <v>0</v>
      </c>
      <c r="S71" s="11">
        <f t="shared" si="45"/>
        <v>0</v>
      </c>
      <c r="T71" s="11">
        <f t="shared" si="45"/>
        <v>0</v>
      </c>
      <c r="V71" s="29"/>
      <c r="W71" s="29"/>
      <c r="X71" s="11">
        <f>SUM(X62:X70)</f>
        <v>0</v>
      </c>
      <c r="Y71" s="11">
        <f>SUM(Y62:Y70)</f>
        <v>0</v>
      </c>
      <c r="Z71" s="11">
        <f>SUM(Z62:Z70)</f>
        <v>0</v>
      </c>
      <c r="AA71" s="29"/>
      <c r="AB71" s="29"/>
      <c r="AC71" s="30"/>
      <c r="AD71" s="30"/>
      <c r="AE71" s="30"/>
      <c r="AF71" s="30"/>
      <c r="AG71" s="30"/>
      <c r="AH71" s="30"/>
      <c r="AI71" s="30"/>
      <c r="AK71" s="18">
        <f>SUM(AK62:AK70)</f>
        <v>0</v>
      </c>
      <c r="AL71" s="18">
        <f t="shared" ref="AL71:AO71" si="46">SUM(AL62:AL70)</f>
        <v>0</v>
      </c>
      <c r="AM71" s="18">
        <f t="shared" si="46"/>
        <v>0</v>
      </c>
      <c r="AN71" s="18">
        <f t="shared" si="46"/>
        <v>0</v>
      </c>
      <c r="AO71" s="18">
        <f t="shared" si="46"/>
        <v>0</v>
      </c>
      <c r="AP71" s="30"/>
      <c r="AQ71" s="30"/>
      <c r="AR71" s="30"/>
      <c r="AS71" s="30"/>
      <c r="AT71" s="30"/>
      <c r="AU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I71" s="29"/>
      <c r="BJ71" s="29"/>
      <c r="BK71" s="29"/>
      <c r="BL71" s="29"/>
      <c r="BN71" s="63"/>
      <c r="BO71" s="123">
        <f>SUM(BO62:BO70)</f>
        <v>0</v>
      </c>
    </row>
    <row r="72" spans="1:67" ht="20.100000000000001" customHeight="1" x14ac:dyDescent="0.25">
      <c r="A72" s="37" t="s">
        <v>129</v>
      </c>
      <c r="B72" s="25"/>
      <c r="C72" s="25"/>
      <c r="D72" s="25"/>
      <c r="E72" s="17"/>
      <c r="F72" s="17"/>
      <c r="H72" s="25"/>
      <c r="I72" s="25"/>
      <c r="J72" s="25"/>
      <c r="K72" s="25"/>
      <c r="L72" s="25"/>
      <c r="M72" s="25"/>
      <c r="N72" s="26"/>
      <c r="O72" s="25"/>
      <c r="P72" s="25"/>
      <c r="Q72" s="25"/>
      <c r="R72" s="25"/>
      <c r="S72" s="25"/>
      <c r="T72" s="25"/>
      <c r="V72" s="10" t="s">
        <v>13</v>
      </c>
      <c r="W72" s="10" t="s">
        <v>14</v>
      </c>
      <c r="X72" s="10" t="s">
        <v>15</v>
      </c>
      <c r="Y72" s="10" t="s">
        <v>16</v>
      </c>
      <c r="Z72" s="10" t="s">
        <v>17</v>
      </c>
      <c r="AA72" s="10" t="s">
        <v>18</v>
      </c>
      <c r="AB72" s="10" t="s">
        <v>19</v>
      </c>
      <c r="AC72" s="18" t="s">
        <v>13</v>
      </c>
      <c r="AD72" s="18" t="s">
        <v>14</v>
      </c>
      <c r="AE72" s="18" t="s">
        <v>15</v>
      </c>
      <c r="AF72" s="18" t="s">
        <v>16</v>
      </c>
      <c r="AG72" s="18" t="s">
        <v>17</v>
      </c>
      <c r="AH72" s="18" t="s">
        <v>18</v>
      </c>
      <c r="AI72" s="18" t="s">
        <v>19</v>
      </c>
      <c r="AK72" s="10" t="s">
        <v>24</v>
      </c>
      <c r="AL72" s="10" t="s">
        <v>25</v>
      </c>
      <c r="AM72" s="10" t="s">
        <v>26</v>
      </c>
      <c r="AN72" s="10" t="s">
        <v>27</v>
      </c>
      <c r="AO72" s="10" t="s">
        <v>28</v>
      </c>
      <c r="AP72" s="10" t="s">
        <v>29</v>
      </c>
      <c r="AQ72" s="10" t="s">
        <v>30</v>
      </c>
      <c r="AR72" s="10" t="s">
        <v>31</v>
      </c>
      <c r="AS72" s="10" t="s">
        <v>32</v>
      </c>
      <c r="AT72" s="10" t="s">
        <v>33</v>
      </c>
      <c r="AU72" s="10" t="s">
        <v>42</v>
      </c>
      <c r="AW72" s="18" t="s">
        <v>24</v>
      </c>
      <c r="AX72" s="18" t="s">
        <v>25</v>
      </c>
      <c r="AY72" s="18" t="s">
        <v>26</v>
      </c>
      <c r="AZ72" s="18" t="s">
        <v>27</v>
      </c>
      <c r="BA72" s="18" t="s">
        <v>28</v>
      </c>
      <c r="BB72" s="18" t="s">
        <v>29</v>
      </c>
      <c r="BC72" s="18" t="s">
        <v>30</v>
      </c>
      <c r="BD72" s="18" t="s">
        <v>31</v>
      </c>
      <c r="BE72" s="18" t="s">
        <v>32</v>
      </c>
      <c r="BF72" s="18" t="s">
        <v>33</v>
      </c>
      <c r="BG72" s="18" t="s">
        <v>42</v>
      </c>
      <c r="BI72" s="94" t="s">
        <v>25</v>
      </c>
      <c r="BJ72" s="94" t="s">
        <v>27</v>
      </c>
      <c r="BK72" s="53" t="s">
        <v>25</v>
      </c>
      <c r="BL72" s="53" t="s">
        <v>27</v>
      </c>
      <c r="BN72" s="93" t="s">
        <v>66</v>
      </c>
      <c r="BO72" s="93" t="s">
        <v>67</v>
      </c>
    </row>
    <row r="73" spans="1:67" ht="19.5" customHeight="1" x14ac:dyDescent="0.25">
      <c r="A73" s="38" t="s">
        <v>130</v>
      </c>
      <c r="B73" s="292" t="s">
        <v>15</v>
      </c>
      <c r="C73" s="292">
        <v>20</v>
      </c>
      <c r="D73" s="129">
        <f t="shared" ref="D73:D84" si="47">SUM(H73:T73)</f>
        <v>0</v>
      </c>
      <c r="E73" s="60">
        <v>100</v>
      </c>
      <c r="F73" s="12">
        <f t="shared" ref="F73:F84" si="48">D73*E73*(100-$D$2)/100</f>
        <v>0</v>
      </c>
      <c r="H73" s="102"/>
      <c r="I73" s="19"/>
      <c r="J73" s="20"/>
      <c r="K73" s="69"/>
      <c r="L73" s="21"/>
      <c r="M73" s="71"/>
      <c r="N73" s="35"/>
      <c r="O73" s="31"/>
      <c r="P73" s="80"/>
      <c r="Q73" s="23"/>
      <c r="R73" s="19"/>
      <c r="S73" s="24"/>
      <c r="T73" s="73"/>
      <c r="V73" s="29"/>
      <c r="W73" s="29"/>
      <c r="X73" s="61">
        <f>AE73*$D73</f>
        <v>0</v>
      </c>
      <c r="Y73" s="29"/>
      <c r="Z73" s="29"/>
      <c r="AA73" s="29"/>
      <c r="AB73" s="29"/>
      <c r="AC73" s="74"/>
      <c r="AD73" s="74"/>
      <c r="AE73" s="74">
        <v>20</v>
      </c>
      <c r="AF73" s="74"/>
      <c r="AG73" s="74"/>
      <c r="AH73" s="74"/>
      <c r="AI73" s="74"/>
      <c r="AK73" s="61">
        <f t="shared" ref="AK73:AK84" si="49">AW73*$D73</f>
        <v>0</v>
      </c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W73" s="74">
        <v>20</v>
      </c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I73" s="63"/>
      <c r="BJ73" s="63"/>
      <c r="BK73" s="63"/>
      <c r="BL73" s="63"/>
      <c r="BN73" s="132">
        <v>4.2</v>
      </c>
      <c r="BO73" s="121">
        <f t="shared" ref="BO73:BO84" si="50">BN73*D73</f>
        <v>0</v>
      </c>
    </row>
    <row r="74" spans="1:67" ht="19.5" customHeight="1" x14ac:dyDescent="0.25">
      <c r="A74" s="38" t="s">
        <v>131</v>
      </c>
      <c r="B74" s="292" t="s">
        <v>132</v>
      </c>
      <c r="C74" s="292">
        <v>10</v>
      </c>
      <c r="D74" s="129">
        <f>SUM(H74:T74)</f>
        <v>0</v>
      </c>
      <c r="E74" s="60">
        <v>100</v>
      </c>
      <c r="F74" s="12">
        <f t="shared" si="48"/>
        <v>0</v>
      </c>
      <c r="H74" s="102"/>
      <c r="I74" s="19"/>
      <c r="J74" s="20"/>
      <c r="K74" s="69"/>
      <c r="L74" s="21"/>
      <c r="M74" s="71"/>
      <c r="N74" s="35"/>
      <c r="O74" s="31"/>
      <c r="P74" s="80"/>
      <c r="Q74" s="23"/>
      <c r="R74" s="19"/>
      <c r="S74" s="24"/>
      <c r="T74" s="73"/>
      <c r="V74" s="29"/>
      <c r="W74" s="29"/>
      <c r="X74" s="61">
        <f>AE74*$D74</f>
        <v>0</v>
      </c>
      <c r="Y74" s="61">
        <f>AF74*$D74</f>
        <v>0</v>
      </c>
      <c r="Z74" s="29"/>
      <c r="AA74" s="29"/>
      <c r="AB74" s="29"/>
      <c r="AC74" s="74"/>
      <c r="AD74" s="74"/>
      <c r="AE74" s="74">
        <v>5</v>
      </c>
      <c r="AF74" s="74">
        <v>5</v>
      </c>
      <c r="AG74" s="74"/>
      <c r="AH74" s="74"/>
      <c r="AI74" s="74"/>
      <c r="AK74" s="61">
        <f t="shared" si="49"/>
        <v>0</v>
      </c>
      <c r="AL74" s="61">
        <f>AX74*$D74</f>
        <v>0</v>
      </c>
      <c r="AM74" s="29"/>
      <c r="AN74" s="29"/>
      <c r="AO74" s="29"/>
      <c r="AP74" s="29"/>
      <c r="AQ74" s="29"/>
      <c r="AR74" s="29"/>
      <c r="AS74" s="29"/>
      <c r="AT74" s="29"/>
      <c r="AU74" s="29"/>
      <c r="AW74" s="74">
        <v>5</v>
      </c>
      <c r="AX74" s="74">
        <v>5</v>
      </c>
      <c r="AY74" s="30"/>
      <c r="AZ74" s="30"/>
      <c r="BA74" s="30"/>
      <c r="BB74" s="30"/>
      <c r="BC74" s="30"/>
      <c r="BD74" s="30"/>
      <c r="BE74" s="30"/>
      <c r="BF74" s="30"/>
      <c r="BG74" s="30"/>
      <c r="BI74" s="63"/>
      <c r="BJ74" s="63"/>
      <c r="BK74" s="63"/>
      <c r="BL74" s="63"/>
      <c r="BN74" s="150">
        <v>5.6790000000000003</v>
      </c>
      <c r="BO74" s="121">
        <f t="shared" si="50"/>
        <v>0</v>
      </c>
    </row>
    <row r="75" spans="1:67" ht="20.100000000000001" customHeight="1" x14ac:dyDescent="0.25">
      <c r="A75" s="38" t="s">
        <v>133</v>
      </c>
      <c r="B75" s="27" t="s">
        <v>14</v>
      </c>
      <c r="C75" s="27">
        <v>20</v>
      </c>
      <c r="D75" s="129">
        <f t="shared" ref="D75" si="51">SUM(H75:T75)</f>
        <v>0</v>
      </c>
      <c r="E75" s="12">
        <v>65</v>
      </c>
      <c r="F75" s="12">
        <f t="shared" si="48"/>
        <v>0</v>
      </c>
      <c r="H75" s="102"/>
      <c r="I75" s="19"/>
      <c r="J75" s="20"/>
      <c r="K75" s="69"/>
      <c r="L75" s="21"/>
      <c r="M75" s="71"/>
      <c r="N75" s="35"/>
      <c r="O75" s="31"/>
      <c r="P75" s="80"/>
      <c r="Q75" s="23"/>
      <c r="R75" s="19"/>
      <c r="S75" s="24"/>
      <c r="T75" s="73"/>
      <c r="V75" s="29"/>
      <c r="W75" s="61">
        <f>AD75*$D75</f>
        <v>0</v>
      </c>
      <c r="X75" s="29"/>
      <c r="Y75" s="29"/>
      <c r="Z75" s="29"/>
      <c r="AA75" s="29"/>
      <c r="AB75" s="29"/>
      <c r="AC75" s="61"/>
      <c r="AD75" s="61">
        <v>20</v>
      </c>
      <c r="AE75" s="61"/>
      <c r="AF75" s="61"/>
      <c r="AG75" s="61"/>
      <c r="AH75" s="61"/>
      <c r="AI75" s="61"/>
      <c r="AK75" s="61">
        <f t="shared" si="49"/>
        <v>0</v>
      </c>
      <c r="AL75" s="61">
        <f>AX75*$D75</f>
        <v>0</v>
      </c>
      <c r="AM75" s="30"/>
      <c r="AN75" s="30"/>
      <c r="AO75" s="30"/>
      <c r="AP75" s="30"/>
      <c r="AQ75" s="30"/>
      <c r="AR75" s="30"/>
      <c r="AS75" s="30"/>
      <c r="AT75" s="30"/>
      <c r="AU75" s="30"/>
      <c r="AV75" s="61"/>
      <c r="AW75" s="61">
        <v>17</v>
      </c>
      <c r="AX75" s="74">
        <v>3</v>
      </c>
      <c r="AY75" s="30"/>
      <c r="AZ75" s="30"/>
      <c r="BA75" s="30"/>
      <c r="BB75" s="30"/>
      <c r="BC75" s="30"/>
      <c r="BD75" s="30"/>
      <c r="BE75" s="30"/>
      <c r="BF75" s="30"/>
      <c r="BG75" s="30"/>
      <c r="BI75" s="29"/>
      <c r="BJ75" s="29"/>
      <c r="BK75" s="29"/>
      <c r="BL75" s="63"/>
      <c r="BN75" s="150">
        <v>1.8</v>
      </c>
      <c r="BO75" s="121">
        <f t="shared" ref="BO75" si="52">BN75*D75</f>
        <v>0</v>
      </c>
    </row>
    <row r="76" spans="1:67" ht="19.5" customHeight="1" x14ac:dyDescent="0.25">
      <c r="A76" s="38" t="s">
        <v>75</v>
      </c>
      <c r="B76" s="27" t="s">
        <v>15</v>
      </c>
      <c r="C76" s="27">
        <v>20</v>
      </c>
      <c r="D76" s="129">
        <f t="shared" si="47"/>
        <v>0</v>
      </c>
      <c r="E76" s="12">
        <v>107.5</v>
      </c>
      <c r="F76" s="12">
        <f t="shared" si="48"/>
        <v>0</v>
      </c>
      <c r="H76" s="102"/>
      <c r="I76" s="19"/>
      <c r="J76" s="20"/>
      <c r="K76" s="69"/>
      <c r="L76" s="21"/>
      <c r="M76" s="71"/>
      <c r="N76" s="35"/>
      <c r="O76" s="31"/>
      <c r="P76" s="80"/>
      <c r="Q76" s="23"/>
      <c r="R76" s="19"/>
      <c r="S76" s="24"/>
      <c r="T76" s="73"/>
      <c r="V76" s="29"/>
      <c r="W76" s="29"/>
      <c r="X76" s="61">
        <f>AE76*$D76</f>
        <v>0</v>
      </c>
      <c r="Y76" s="29"/>
      <c r="Z76" s="29"/>
      <c r="AA76" s="29"/>
      <c r="AB76" s="29"/>
      <c r="AC76" s="74"/>
      <c r="AD76" s="74"/>
      <c r="AE76" s="74">
        <v>20</v>
      </c>
      <c r="AF76" s="74"/>
      <c r="AG76" s="74"/>
      <c r="AH76" s="74"/>
      <c r="AI76" s="74"/>
      <c r="AK76" s="61">
        <f t="shared" si="49"/>
        <v>0</v>
      </c>
      <c r="AL76" s="61">
        <f>AX76*$D76</f>
        <v>0</v>
      </c>
      <c r="AM76" s="30"/>
      <c r="AN76" s="30"/>
      <c r="AO76" s="30"/>
      <c r="AP76" s="30"/>
      <c r="AQ76" s="30"/>
      <c r="AR76" s="30"/>
      <c r="AS76" s="30"/>
      <c r="AT76" s="30"/>
      <c r="AU76" s="30"/>
      <c r="AW76" s="74">
        <v>12</v>
      </c>
      <c r="AX76" s="74">
        <v>8</v>
      </c>
      <c r="AY76" s="30"/>
      <c r="AZ76" s="30"/>
      <c r="BA76" s="30"/>
      <c r="BB76" s="30"/>
      <c r="BC76" s="30"/>
      <c r="BD76" s="30"/>
      <c r="BE76" s="30"/>
      <c r="BF76" s="30"/>
      <c r="BG76" s="30"/>
      <c r="BI76" s="63"/>
      <c r="BJ76" s="63"/>
      <c r="BK76" s="63"/>
      <c r="BL76" s="63"/>
      <c r="BN76" s="113">
        <v>4.8540000000000001</v>
      </c>
      <c r="BO76" s="121">
        <f t="shared" si="50"/>
        <v>0</v>
      </c>
    </row>
    <row r="77" spans="1:67" ht="19.5" customHeight="1" x14ac:dyDescent="0.25">
      <c r="A77" s="38" t="s">
        <v>134</v>
      </c>
      <c r="B77" s="292" t="s">
        <v>16</v>
      </c>
      <c r="C77" s="292">
        <v>20</v>
      </c>
      <c r="D77" s="129">
        <f>SUM(H77:T77)</f>
        <v>0</v>
      </c>
      <c r="E77" s="12">
        <v>155</v>
      </c>
      <c r="F77" s="12">
        <f t="shared" si="48"/>
        <v>0</v>
      </c>
      <c r="H77" s="102"/>
      <c r="I77" s="19"/>
      <c r="J77" s="20"/>
      <c r="K77" s="69"/>
      <c r="L77" s="21"/>
      <c r="M77" s="71"/>
      <c r="N77" s="35"/>
      <c r="O77" s="31"/>
      <c r="P77" s="80"/>
      <c r="Q77" s="23"/>
      <c r="R77" s="19"/>
      <c r="S77" s="24"/>
      <c r="T77" s="73"/>
      <c r="V77" s="29"/>
      <c r="W77" s="29"/>
      <c r="X77" s="29"/>
      <c r="Y77" s="61">
        <f>AF77*$D77</f>
        <v>0</v>
      </c>
      <c r="Z77" s="29"/>
      <c r="AA77" s="29"/>
      <c r="AB77" s="29"/>
      <c r="AC77" s="74"/>
      <c r="AD77" s="74"/>
      <c r="AE77" s="74"/>
      <c r="AF77" s="74">
        <v>20</v>
      </c>
      <c r="AG77" s="74"/>
      <c r="AH77" s="74"/>
      <c r="AI77" s="74"/>
      <c r="AK77" s="61">
        <f t="shared" si="49"/>
        <v>0</v>
      </c>
      <c r="AL77" s="61">
        <f>AX77*$D77</f>
        <v>0</v>
      </c>
      <c r="AM77" s="61">
        <f>AY77*$D77</f>
        <v>0</v>
      </c>
      <c r="AN77" s="61">
        <f>AZ77*$D77</f>
        <v>0</v>
      </c>
      <c r="AO77" s="30"/>
      <c r="AP77" s="30"/>
      <c r="AQ77" s="30"/>
      <c r="AR77" s="30"/>
      <c r="AS77" s="30"/>
      <c r="AT77" s="30"/>
      <c r="AU77" s="30"/>
      <c r="AW77" s="74">
        <v>1</v>
      </c>
      <c r="AX77" s="74">
        <v>6</v>
      </c>
      <c r="AY77" s="74">
        <v>7</v>
      </c>
      <c r="AZ77" s="74">
        <v>6</v>
      </c>
      <c r="BA77" s="30"/>
      <c r="BB77" s="30"/>
      <c r="BC77" s="30"/>
      <c r="BD77" s="30"/>
      <c r="BE77" s="30"/>
      <c r="BF77" s="30"/>
      <c r="BG77" s="30"/>
      <c r="BI77" s="63"/>
      <c r="BJ77" s="63"/>
      <c r="BK77" s="63"/>
      <c r="BL77" s="63"/>
      <c r="BN77" s="150">
        <v>9.1010000000000009</v>
      </c>
      <c r="BO77" s="121">
        <f t="shared" si="50"/>
        <v>0</v>
      </c>
    </row>
    <row r="78" spans="1:67" ht="20.100000000000001" customHeight="1" x14ac:dyDescent="0.25">
      <c r="A78" s="38" t="s">
        <v>135</v>
      </c>
      <c r="B78" s="292" t="s">
        <v>17</v>
      </c>
      <c r="C78" s="292">
        <v>10</v>
      </c>
      <c r="D78" s="129">
        <f>SUM(H78:T78)</f>
        <v>0</v>
      </c>
      <c r="E78" s="12">
        <v>145</v>
      </c>
      <c r="F78" s="12">
        <f t="shared" si="48"/>
        <v>0</v>
      </c>
      <c r="H78" s="102"/>
      <c r="I78" s="19"/>
      <c r="J78" s="20"/>
      <c r="K78" s="69"/>
      <c r="L78" s="21"/>
      <c r="M78" s="71"/>
      <c r="N78" s="35"/>
      <c r="O78" s="31"/>
      <c r="P78" s="80"/>
      <c r="Q78" s="23"/>
      <c r="R78" s="19"/>
      <c r="S78" s="24"/>
      <c r="T78" s="73"/>
      <c r="V78" s="29"/>
      <c r="W78" s="29"/>
      <c r="X78" s="29"/>
      <c r="Y78" s="29"/>
      <c r="Z78" s="61">
        <f>AG78*$D78</f>
        <v>0</v>
      </c>
      <c r="AA78" s="29"/>
      <c r="AB78" s="29"/>
      <c r="AC78" s="74"/>
      <c r="AD78" s="74"/>
      <c r="AE78" s="74"/>
      <c r="AF78" s="74"/>
      <c r="AG78" s="74">
        <v>10</v>
      </c>
      <c r="AH78" s="74"/>
      <c r="AI78" s="74"/>
      <c r="AK78" s="61">
        <f t="shared" si="49"/>
        <v>0</v>
      </c>
      <c r="AL78" s="61">
        <f>AX78*$D78</f>
        <v>0</v>
      </c>
      <c r="AM78" s="61">
        <f>AY78*$D78</f>
        <v>0</v>
      </c>
      <c r="AN78" s="61">
        <f>AZ78*$D78</f>
        <v>0</v>
      </c>
      <c r="AO78" s="30"/>
      <c r="AP78" s="30"/>
      <c r="AQ78" s="30"/>
      <c r="AR78" s="30"/>
      <c r="AS78" s="30"/>
      <c r="AT78" s="30"/>
      <c r="AU78" s="30"/>
      <c r="AW78" s="74">
        <v>1</v>
      </c>
      <c r="AX78" s="74">
        <v>1</v>
      </c>
      <c r="AY78" s="74">
        <v>4</v>
      </c>
      <c r="AZ78" s="74">
        <v>4</v>
      </c>
      <c r="BA78" s="30"/>
      <c r="BB78" s="30"/>
      <c r="BC78" s="30"/>
      <c r="BD78" s="30"/>
      <c r="BE78" s="30"/>
      <c r="BF78" s="30"/>
      <c r="BG78" s="30"/>
      <c r="BI78" s="63"/>
      <c r="BJ78" s="63"/>
      <c r="BK78" s="63"/>
      <c r="BL78" s="63"/>
      <c r="BN78" s="150">
        <v>9.5239999999999991</v>
      </c>
      <c r="BO78" s="121">
        <f t="shared" si="50"/>
        <v>0</v>
      </c>
    </row>
    <row r="79" spans="1:67" ht="20.100000000000001" customHeight="1" x14ac:dyDescent="0.25">
      <c r="A79" s="38" t="s">
        <v>136</v>
      </c>
      <c r="B79" s="292" t="s">
        <v>18</v>
      </c>
      <c r="C79" s="292">
        <v>5</v>
      </c>
      <c r="D79" s="129">
        <f>SUM(H79:T79)</f>
        <v>0</v>
      </c>
      <c r="E79" s="12">
        <v>195</v>
      </c>
      <c r="F79" s="12">
        <f t="shared" si="48"/>
        <v>0</v>
      </c>
      <c r="H79" s="102"/>
      <c r="I79" s="19"/>
      <c r="J79" s="20"/>
      <c r="K79" s="69"/>
      <c r="L79" s="21"/>
      <c r="M79" s="71"/>
      <c r="N79" s="35"/>
      <c r="O79" s="31"/>
      <c r="P79" s="80"/>
      <c r="Q79" s="23"/>
      <c r="R79" s="19"/>
      <c r="S79" s="24"/>
      <c r="T79" s="73"/>
      <c r="V79" s="29"/>
      <c r="W79" s="29"/>
      <c r="X79" s="29"/>
      <c r="Y79" s="29"/>
      <c r="Z79" s="29"/>
      <c r="AA79" s="61">
        <f>AH79*$D79</f>
        <v>0</v>
      </c>
      <c r="AB79" s="29"/>
      <c r="AC79" s="74"/>
      <c r="AD79" s="74"/>
      <c r="AE79" s="74"/>
      <c r="AF79" s="74"/>
      <c r="AG79" s="74"/>
      <c r="AH79" s="74">
        <v>5</v>
      </c>
      <c r="AI79" s="74"/>
      <c r="AK79" s="61">
        <f t="shared" si="49"/>
        <v>0</v>
      </c>
      <c r="AL79" s="29"/>
      <c r="AM79" s="29"/>
      <c r="AN79" s="61">
        <f>AZ79*$D79</f>
        <v>0</v>
      </c>
      <c r="AO79" s="29"/>
      <c r="AP79" s="61">
        <f>BB79*$D79</f>
        <v>0</v>
      </c>
      <c r="AQ79" s="29"/>
      <c r="AR79" s="29"/>
      <c r="AS79" s="29"/>
      <c r="AT79" s="29"/>
      <c r="AU79" s="29"/>
      <c r="AW79" s="74">
        <v>1</v>
      </c>
      <c r="AX79" s="30"/>
      <c r="AY79" s="30"/>
      <c r="AZ79" s="74">
        <v>3</v>
      </c>
      <c r="BA79" s="30"/>
      <c r="BB79" s="74">
        <v>1</v>
      </c>
      <c r="BC79" s="30"/>
      <c r="BD79" s="30"/>
      <c r="BE79" s="30"/>
      <c r="BF79" s="30"/>
      <c r="BG79" s="30"/>
      <c r="BI79" s="63"/>
      <c r="BJ79" s="63"/>
      <c r="BK79" s="63"/>
      <c r="BL79" s="63"/>
      <c r="BN79" s="132">
        <v>15</v>
      </c>
      <c r="BO79" s="121">
        <f t="shared" si="50"/>
        <v>0</v>
      </c>
    </row>
    <row r="80" spans="1:67" ht="19.5" customHeight="1" x14ac:dyDescent="0.25">
      <c r="A80" s="38" t="s">
        <v>137</v>
      </c>
      <c r="B80" s="292" t="s">
        <v>14</v>
      </c>
      <c r="C80" s="292">
        <v>20</v>
      </c>
      <c r="D80" s="129">
        <f>SUM(H80:T80)</f>
        <v>0</v>
      </c>
      <c r="E80" s="60">
        <v>72.5</v>
      </c>
      <c r="F80" s="12">
        <f t="shared" si="48"/>
        <v>0</v>
      </c>
      <c r="H80" s="102"/>
      <c r="I80" s="19"/>
      <c r="J80" s="20"/>
      <c r="K80" s="69"/>
      <c r="L80" s="21"/>
      <c r="M80" s="71"/>
      <c r="N80" s="35"/>
      <c r="O80" s="31"/>
      <c r="P80" s="80"/>
      <c r="Q80" s="23"/>
      <c r="R80" s="19"/>
      <c r="S80" s="24"/>
      <c r="T80" s="73"/>
      <c r="V80" s="29"/>
      <c r="W80" s="61">
        <f>AD80*$D80</f>
        <v>0</v>
      </c>
      <c r="X80" s="29"/>
      <c r="Y80" s="29"/>
      <c r="Z80" s="29"/>
      <c r="AA80" s="29"/>
      <c r="AB80" s="29"/>
      <c r="AC80" s="74"/>
      <c r="AD80" s="74">
        <v>20</v>
      </c>
      <c r="AE80" s="74"/>
      <c r="AF80" s="74"/>
      <c r="AG80" s="74"/>
      <c r="AH80" s="74"/>
      <c r="AI80" s="74"/>
      <c r="AK80" s="61">
        <f t="shared" si="49"/>
        <v>0</v>
      </c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W80" s="74">
        <v>20</v>
      </c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I80" s="63"/>
      <c r="BJ80" s="63"/>
      <c r="BK80" s="63"/>
      <c r="BL80" s="63"/>
      <c r="BN80" s="150">
        <v>2.4740000000000002</v>
      </c>
      <c r="BO80" s="121">
        <f t="shared" si="50"/>
        <v>0</v>
      </c>
    </row>
    <row r="81" spans="1:67" ht="20.100000000000001" customHeight="1" x14ac:dyDescent="0.25">
      <c r="A81" s="38" t="s">
        <v>138</v>
      </c>
      <c r="B81" s="27" t="s">
        <v>15</v>
      </c>
      <c r="C81" s="27">
        <v>20</v>
      </c>
      <c r="D81" s="129">
        <f t="shared" si="47"/>
        <v>0</v>
      </c>
      <c r="E81" s="12">
        <v>110</v>
      </c>
      <c r="F81" s="12">
        <f t="shared" si="48"/>
        <v>0</v>
      </c>
      <c r="H81" s="102"/>
      <c r="I81" s="19"/>
      <c r="J81" s="20"/>
      <c r="K81" s="69"/>
      <c r="L81" s="21"/>
      <c r="M81" s="71"/>
      <c r="N81" s="35"/>
      <c r="O81" s="31"/>
      <c r="P81" s="80"/>
      <c r="Q81" s="23"/>
      <c r="R81" s="19"/>
      <c r="S81" s="24"/>
      <c r="T81" s="73"/>
      <c r="V81" s="29"/>
      <c r="W81" s="29"/>
      <c r="X81" s="61">
        <f>AE81*$D81</f>
        <v>0</v>
      </c>
      <c r="Y81" s="29"/>
      <c r="Z81" s="29"/>
      <c r="AA81" s="29"/>
      <c r="AB81" s="29"/>
      <c r="AC81" s="74"/>
      <c r="AD81" s="74"/>
      <c r="AE81" s="74">
        <v>20</v>
      </c>
      <c r="AF81" s="74"/>
      <c r="AG81" s="74"/>
      <c r="AH81" s="74"/>
      <c r="AI81" s="74"/>
      <c r="AK81" s="61">
        <f t="shared" si="49"/>
        <v>0</v>
      </c>
      <c r="AL81" s="61">
        <f t="shared" ref="AL81:AN82" si="53">AX81*$D81</f>
        <v>0</v>
      </c>
      <c r="AM81" s="61">
        <f t="shared" si="53"/>
        <v>0</v>
      </c>
      <c r="AN81" s="61">
        <f t="shared" si="53"/>
        <v>0</v>
      </c>
      <c r="AO81" s="30"/>
      <c r="AP81" s="30"/>
      <c r="AQ81" s="30"/>
      <c r="AR81" s="30"/>
      <c r="AS81" s="30"/>
      <c r="AT81" s="30"/>
      <c r="AU81" s="30"/>
      <c r="AW81" s="75">
        <v>3</v>
      </c>
      <c r="AX81" s="75">
        <v>9</v>
      </c>
      <c r="AY81" s="75">
        <v>7</v>
      </c>
      <c r="AZ81" s="75">
        <v>1</v>
      </c>
      <c r="BA81" s="30"/>
      <c r="BB81" s="30"/>
      <c r="BC81" s="30"/>
      <c r="BD81" s="30"/>
      <c r="BE81" s="30"/>
      <c r="BF81" s="30"/>
      <c r="BG81" s="30"/>
      <c r="BI81" s="63"/>
      <c r="BJ81" s="63"/>
      <c r="BK81" s="63"/>
      <c r="BL81" s="63"/>
      <c r="BN81" s="113">
        <v>5.0709999999999997</v>
      </c>
      <c r="BO81" s="121">
        <f t="shared" si="50"/>
        <v>0</v>
      </c>
    </row>
    <row r="82" spans="1:67" ht="19.5" customHeight="1" x14ac:dyDescent="0.25">
      <c r="A82" s="42" t="s">
        <v>139</v>
      </c>
      <c r="B82" s="293" t="s">
        <v>16</v>
      </c>
      <c r="C82" s="293">
        <v>10</v>
      </c>
      <c r="D82" s="129">
        <f>SUM(H82:T82)</f>
        <v>0</v>
      </c>
      <c r="E82" s="60">
        <v>110</v>
      </c>
      <c r="F82" s="12">
        <f t="shared" si="48"/>
        <v>0</v>
      </c>
      <c r="G82" s="3"/>
      <c r="H82" s="102"/>
      <c r="I82" s="19"/>
      <c r="J82" s="20"/>
      <c r="K82" s="69"/>
      <c r="L82" s="21"/>
      <c r="M82" s="71"/>
      <c r="N82" s="35"/>
      <c r="O82" s="31"/>
      <c r="P82" s="80"/>
      <c r="Q82" s="23"/>
      <c r="R82" s="19"/>
      <c r="S82" s="24"/>
      <c r="T82" s="73"/>
      <c r="U82" s="3"/>
      <c r="V82" s="29"/>
      <c r="W82" s="29"/>
      <c r="X82" s="29"/>
      <c r="Y82" s="61">
        <f>AF82*$D82</f>
        <v>0</v>
      </c>
      <c r="Z82" s="29"/>
      <c r="AA82" s="29"/>
      <c r="AB82" s="29"/>
      <c r="AC82" s="74"/>
      <c r="AD82" s="74"/>
      <c r="AE82" s="74"/>
      <c r="AF82" s="74">
        <v>10</v>
      </c>
      <c r="AG82" s="74"/>
      <c r="AH82" s="74"/>
      <c r="AI82" s="74"/>
      <c r="AJ82" s="3"/>
      <c r="AK82" s="61">
        <f t="shared" si="49"/>
        <v>0</v>
      </c>
      <c r="AL82" s="61">
        <f t="shared" si="53"/>
        <v>0</v>
      </c>
      <c r="AM82" s="61">
        <f t="shared" si="53"/>
        <v>0</v>
      </c>
      <c r="AN82" s="61">
        <f t="shared" si="53"/>
        <v>0</v>
      </c>
      <c r="AO82" s="29"/>
      <c r="AP82" s="29"/>
      <c r="AQ82" s="29"/>
      <c r="AR82" s="29"/>
      <c r="AS82" s="29"/>
      <c r="AT82" s="29"/>
      <c r="AU82" s="29"/>
      <c r="AV82" s="3"/>
      <c r="AW82" s="74">
        <v>2</v>
      </c>
      <c r="AX82" s="74">
        <v>4</v>
      </c>
      <c r="AY82" s="74">
        <v>2</v>
      </c>
      <c r="AZ82" s="74">
        <v>2</v>
      </c>
      <c r="BA82" s="30"/>
      <c r="BB82" s="30"/>
      <c r="BC82" s="30"/>
      <c r="BD82" s="30"/>
      <c r="BE82" s="30"/>
      <c r="BF82" s="30"/>
      <c r="BG82" s="30"/>
      <c r="BI82" s="63"/>
      <c r="BJ82" s="63"/>
      <c r="BK82" s="63"/>
      <c r="BL82" s="63"/>
      <c r="BN82" s="150">
        <v>7.1959999999999997</v>
      </c>
      <c r="BO82" s="121">
        <f t="shared" si="50"/>
        <v>0</v>
      </c>
    </row>
    <row r="83" spans="1:67" ht="19.5" customHeight="1" x14ac:dyDescent="0.25">
      <c r="A83" s="38" t="s">
        <v>140</v>
      </c>
      <c r="B83" s="179" t="s">
        <v>132</v>
      </c>
      <c r="C83" s="292">
        <v>10</v>
      </c>
      <c r="D83" s="129">
        <f t="shared" si="47"/>
        <v>0</v>
      </c>
      <c r="E83" s="60">
        <v>85</v>
      </c>
      <c r="F83" s="12">
        <f t="shared" si="48"/>
        <v>0</v>
      </c>
      <c r="H83" s="102"/>
      <c r="I83" s="19"/>
      <c r="J83" s="20"/>
      <c r="K83" s="69"/>
      <c r="L83" s="21"/>
      <c r="M83" s="71"/>
      <c r="N83" s="35"/>
      <c r="O83" s="31"/>
      <c r="P83" s="80"/>
      <c r="Q83" s="23"/>
      <c r="R83" s="19"/>
      <c r="S83" s="24"/>
      <c r="T83" s="73"/>
      <c r="V83" s="29"/>
      <c r="W83" s="29"/>
      <c r="X83" s="61">
        <f>AE83*$D83</f>
        <v>0</v>
      </c>
      <c r="Y83" s="61">
        <f>AF83*$D83</f>
        <v>0</v>
      </c>
      <c r="Z83" s="29"/>
      <c r="AA83" s="29"/>
      <c r="AB83" s="29"/>
      <c r="AC83" s="74"/>
      <c r="AD83" s="74"/>
      <c r="AE83" s="74">
        <v>5</v>
      </c>
      <c r="AF83" s="74">
        <v>5</v>
      </c>
      <c r="AG83" s="74"/>
      <c r="AH83" s="74"/>
      <c r="AI83" s="74"/>
      <c r="AK83" s="61">
        <f t="shared" si="49"/>
        <v>0</v>
      </c>
      <c r="AL83" s="61">
        <f>AX83*$D83</f>
        <v>0</v>
      </c>
      <c r="AM83" s="61">
        <f>AY83*$D83</f>
        <v>0</v>
      </c>
      <c r="AN83" s="29"/>
      <c r="AO83" s="29"/>
      <c r="AP83" s="29"/>
      <c r="AQ83" s="29"/>
      <c r="AR83" s="29"/>
      <c r="AS83" s="29"/>
      <c r="AT83" s="29"/>
      <c r="AU83" s="29"/>
      <c r="AW83" s="74">
        <v>3</v>
      </c>
      <c r="AX83" s="74">
        <v>4</v>
      </c>
      <c r="AY83" s="74">
        <v>3</v>
      </c>
      <c r="AZ83" s="30"/>
      <c r="BA83" s="30"/>
      <c r="BB83" s="30"/>
      <c r="BC83" s="30"/>
      <c r="BD83" s="30"/>
      <c r="BE83" s="30"/>
      <c r="BF83" s="30"/>
      <c r="BG83" s="30"/>
      <c r="BI83" s="63"/>
      <c r="BJ83" s="63"/>
      <c r="BK83" s="63"/>
      <c r="BL83" s="63"/>
      <c r="BN83" s="150">
        <v>4.6870000000000003</v>
      </c>
      <c r="BO83" s="121">
        <f t="shared" si="50"/>
        <v>0</v>
      </c>
    </row>
    <row r="84" spans="1:67" ht="19.5" customHeight="1" x14ac:dyDescent="0.25">
      <c r="A84" s="38" t="s">
        <v>141</v>
      </c>
      <c r="B84" s="179" t="s">
        <v>16</v>
      </c>
      <c r="C84" s="294">
        <v>10</v>
      </c>
      <c r="D84" s="129">
        <f t="shared" si="47"/>
        <v>0</v>
      </c>
      <c r="E84" s="60">
        <v>115</v>
      </c>
      <c r="F84" s="12">
        <f t="shared" si="48"/>
        <v>0</v>
      </c>
      <c r="H84" s="102"/>
      <c r="I84" s="19"/>
      <c r="J84" s="20"/>
      <c r="K84" s="69"/>
      <c r="L84" s="21"/>
      <c r="M84" s="71"/>
      <c r="N84" s="35"/>
      <c r="O84" s="31"/>
      <c r="P84" s="80"/>
      <c r="Q84" s="23"/>
      <c r="R84" s="19"/>
      <c r="S84" s="24"/>
      <c r="T84" s="73"/>
      <c r="V84" s="29"/>
      <c r="W84" s="29"/>
      <c r="X84" s="29"/>
      <c r="Y84" s="61">
        <f>AF84*$D84</f>
        <v>0</v>
      </c>
      <c r="Z84" s="29"/>
      <c r="AA84" s="29"/>
      <c r="AB84" s="29"/>
      <c r="AC84" s="74"/>
      <c r="AD84" s="74"/>
      <c r="AE84" s="74"/>
      <c r="AF84" s="74">
        <v>10</v>
      </c>
      <c r="AG84" s="74"/>
      <c r="AH84" s="74"/>
      <c r="AI84" s="74"/>
      <c r="AK84" s="61">
        <f t="shared" si="49"/>
        <v>0</v>
      </c>
      <c r="AL84" s="61">
        <f>AX84*$D84</f>
        <v>0</v>
      </c>
      <c r="AM84" s="61">
        <f>AY84*$D84</f>
        <v>0</v>
      </c>
      <c r="AN84" s="29"/>
      <c r="AO84" s="29"/>
      <c r="AP84" s="29"/>
      <c r="AQ84" s="29"/>
      <c r="AR84" s="29"/>
      <c r="AS84" s="29"/>
      <c r="AT84" s="29"/>
      <c r="AU84" s="29"/>
      <c r="AW84" s="74">
        <v>1</v>
      </c>
      <c r="AX84" s="74">
        <v>6</v>
      </c>
      <c r="AY84" s="74">
        <v>3</v>
      </c>
      <c r="AZ84" s="30"/>
      <c r="BA84" s="30"/>
      <c r="BB84" s="30"/>
      <c r="BC84" s="30"/>
      <c r="BD84" s="30"/>
      <c r="BE84" s="30"/>
      <c r="BF84" s="30"/>
      <c r="BG84" s="30"/>
      <c r="BH84" s="3"/>
      <c r="BI84" s="63"/>
      <c r="BJ84" s="63"/>
      <c r="BK84" s="63"/>
      <c r="BL84" s="63"/>
      <c r="BN84" s="150">
        <v>7.1840000000000002</v>
      </c>
      <c r="BO84" s="121">
        <f t="shared" si="50"/>
        <v>0</v>
      </c>
    </row>
    <row r="85" spans="1:67" ht="20.100000000000001" customHeight="1" x14ac:dyDescent="0.25">
      <c r="A85" s="14"/>
      <c r="B85" s="14"/>
      <c r="C85" s="67"/>
      <c r="F85" s="131">
        <f>SUM(F73:F84)</f>
        <v>0</v>
      </c>
      <c r="G85" s="3"/>
      <c r="H85" s="44">
        <f>SUM(H73:H84)</f>
        <v>0</v>
      </c>
      <c r="I85" s="44">
        <f t="shared" ref="I85:T85" si="54">SUM(I73:I84)</f>
        <v>0</v>
      </c>
      <c r="J85" s="44">
        <f t="shared" si="54"/>
        <v>0</v>
      </c>
      <c r="K85" s="44">
        <f t="shared" si="54"/>
        <v>0</v>
      </c>
      <c r="L85" s="44">
        <f t="shared" si="54"/>
        <v>0</v>
      </c>
      <c r="M85" s="44">
        <f t="shared" si="54"/>
        <v>0</v>
      </c>
      <c r="N85" s="44">
        <f t="shared" si="54"/>
        <v>0</v>
      </c>
      <c r="O85" s="44">
        <f t="shared" si="54"/>
        <v>0</v>
      </c>
      <c r="P85" s="44">
        <f t="shared" si="54"/>
        <v>0</v>
      </c>
      <c r="Q85" s="44">
        <f t="shared" si="54"/>
        <v>0</v>
      </c>
      <c r="R85" s="44">
        <f t="shared" si="54"/>
        <v>0</v>
      </c>
      <c r="S85" s="44">
        <f t="shared" si="54"/>
        <v>0</v>
      </c>
      <c r="T85" s="44">
        <f t="shared" si="54"/>
        <v>0</v>
      </c>
      <c r="U85" s="3"/>
      <c r="V85" s="29"/>
      <c r="W85" s="44">
        <f>SUM(W73:W84)</f>
        <v>0</v>
      </c>
      <c r="X85" s="44">
        <f t="shared" ref="X85:AA85" si="55">SUM(X73:X84)</f>
        <v>0</v>
      </c>
      <c r="Y85" s="44">
        <f t="shared" si="55"/>
        <v>0</v>
      </c>
      <c r="Z85" s="44">
        <f t="shared" si="55"/>
        <v>0</v>
      </c>
      <c r="AA85" s="44">
        <f t="shared" si="55"/>
        <v>0</v>
      </c>
      <c r="AB85" s="29"/>
      <c r="AC85" s="30"/>
      <c r="AD85" s="30"/>
      <c r="AE85" s="30"/>
      <c r="AF85" s="30"/>
      <c r="AG85" s="30"/>
      <c r="AH85" s="30"/>
      <c r="AI85" s="30"/>
      <c r="AJ85" s="3"/>
      <c r="AK85" s="18">
        <f>SUM(AK73:AK84)</f>
        <v>0</v>
      </c>
      <c r="AL85" s="18">
        <f>SUM(AL73:AL84)</f>
        <v>0</v>
      </c>
      <c r="AM85" s="18">
        <f>SUM(AM73:AM84)</f>
        <v>0</v>
      </c>
      <c r="AN85" s="18">
        <f>SUM(AN73:AN84)</f>
        <v>0</v>
      </c>
      <c r="AO85" s="29"/>
      <c r="AP85" s="18">
        <f>SUM(AP73:AP84)</f>
        <v>0</v>
      </c>
      <c r="AQ85" s="29"/>
      <c r="AR85" s="29"/>
      <c r="AS85" s="29"/>
      <c r="AT85" s="29"/>
      <c r="AU85" s="29"/>
      <c r="AV85" s="3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"/>
      <c r="BI85" s="63"/>
      <c r="BJ85" s="63"/>
      <c r="BK85" s="63"/>
      <c r="BL85" s="63"/>
      <c r="BN85" s="63"/>
      <c r="BO85" s="123">
        <f>SUM(BO73:BO84)</f>
        <v>0</v>
      </c>
    </row>
    <row r="86" spans="1:67" ht="20.100000000000001" customHeight="1" x14ac:dyDescent="0.25">
      <c r="A86" s="37" t="s">
        <v>142</v>
      </c>
      <c r="B86" s="25"/>
      <c r="C86" s="25"/>
      <c r="D86" s="25"/>
      <c r="E86" s="17"/>
      <c r="F86" s="17"/>
      <c r="H86" s="25"/>
      <c r="I86" s="25"/>
      <c r="J86" s="25"/>
      <c r="K86" s="25"/>
      <c r="L86" s="25"/>
      <c r="M86" s="25"/>
      <c r="N86" s="26"/>
      <c r="O86" s="25"/>
      <c r="P86" s="25"/>
      <c r="Q86" s="25"/>
      <c r="R86" s="25"/>
      <c r="S86" s="25"/>
      <c r="T86" s="25"/>
      <c r="V86" s="10" t="s">
        <v>13</v>
      </c>
      <c r="W86" s="10" t="s">
        <v>14</v>
      </c>
      <c r="X86" s="10" t="s">
        <v>15</v>
      </c>
      <c r="Y86" s="10" t="s">
        <v>16</v>
      </c>
      <c r="Z86" s="10" t="s">
        <v>17</v>
      </c>
      <c r="AA86" s="10" t="s">
        <v>18</v>
      </c>
      <c r="AB86" s="10" t="s">
        <v>19</v>
      </c>
      <c r="AC86" s="18" t="s">
        <v>13</v>
      </c>
      <c r="AD86" s="18" t="s">
        <v>14</v>
      </c>
      <c r="AE86" s="18" t="s">
        <v>15</v>
      </c>
      <c r="AF86" s="18" t="s">
        <v>16</v>
      </c>
      <c r="AG86" s="18" t="s">
        <v>17</v>
      </c>
      <c r="AH86" s="18" t="s">
        <v>18</v>
      </c>
      <c r="AI86" s="18" t="s">
        <v>19</v>
      </c>
      <c r="AK86" s="10" t="s">
        <v>24</v>
      </c>
      <c r="AL86" s="10" t="s">
        <v>25</v>
      </c>
      <c r="AM86" s="10" t="s">
        <v>26</v>
      </c>
      <c r="AN86" s="10" t="s">
        <v>27</v>
      </c>
      <c r="AO86" s="10" t="s">
        <v>28</v>
      </c>
      <c r="AP86" s="10" t="s">
        <v>29</v>
      </c>
      <c r="AQ86" s="10" t="s">
        <v>30</v>
      </c>
      <c r="AR86" s="10" t="s">
        <v>31</v>
      </c>
      <c r="AS86" s="10" t="s">
        <v>32</v>
      </c>
      <c r="AT86" s="10" t="s">
        <v>33</v>
      </c>
      <c r="AU86" s="10" t="s">
        <v>42</v>
      </c>
      <c r="AW86" s="18" t="s">
        <v>24</v>
      </c>
      <c r="AX86" s="18" t="s">
        <v>25</v>
      </c>
      <c r="AY86" s="18" t="s">
        <v>26</v>
      </c>
      <c r="AZ86" s="18" t="s">
        <v>27</v>
      </c>
      <c r="BA86" s="18" t="s">
        <v>28</v>
      </c>
      <c r="BB86" s="18" t="s">
        <v>29</v>
      </c>
      <c r="BC86" s="18" t="s">
        <v>30</v>
      </c>
      <c r="BD86" s="18" t="s">
        <v>31</v>
      </c>
      <c r="BE86" s="18" t="s">
        <v>32</v>
      </c>
      <c r="BF86" s="18" t="s">
        <v>33</v>
      </c>
      <c r="BG86" s="18" t="s">
        <v>42</v>
      </c>
      <c r="BI86" s="94" t="s">
        <v>25</v>
      </c>
      <c r="BJ86" s="94" t="s">
        <v>27</v>
      </c>
      <c r="BK86" s="53" t="s">
        <v>25</v>
      </c>
      <c r="BL86" s="53" t="s">
        <v>27</v>
      </c>
      <c r="BN86" s="93" t="s">
        <v>66</v>
      </c>
      <c r="BO86" s="93" t="s">
        <v>67</v>
      </c>
    </row>
    <row r="87" spans="1:67" ht="20.100000000000001" customHeight="1" x14ac:dyDescent="0.25">
      <c r="A87" s="38" t="s">
        <v>143</v>
      </c>
      <c r="B87" s="292" t="s">
        <v>15</v>
      </c>
      <c r="C87" s="292">
        <v>5</v>
      </c>
      <c r="D87" s="129">
        <f t="shared" ref="D87" si="56">SUM(H87:T87)</f>
        <v>0</v>
      </c>
      <c r="E87" s="60">
        <v>32.5</v>
      </c>
      <c r="F87" s="12">
        <f>D87*E87*(100-$D$2)/100</f>
        <v>0</v>
      </c>
      <c r="H87" s="102"/>
      <c r="I87" s="19"/>
      <c r="J87" s="20"/>
      <c r="K87" s="69"/>
      <c r="L87" s="21"/>
      <c r="M87" s="71"/>
      <c r="N87" s="35"/>
      <c r="O87" s="31"/>
      <c r="P87" s="80"/>
      <c r="Q87" s="23"/>
      <c r="R87" s="19"/>
      <c r="S87" s="24"/>
      <c r="T87" s="73"/>
      <c r="V87" s="29"/>
      <c r="W87" s="29"/>
      <c r="X87" s="61">
        <f t="shared" ref="X87" si="57">AE87*$D87</f>
        <v>0</v>
      </c>
      <c r="Y87" s="29"/>
      <c r="Z87" s="29"/>
      <c r="AA87" s="29"/>
      <c r="AB87" s="29"/>
      <c r="AC87" s="74"/>
      <c r="AD87" s="74"/>
      <c r="AE87" s="74">
        <v>5</v>
      </c>
      <c r="AF87" s="74"/>
      <c r="AG87" s="74"/>
      <c r="AH87" s="74"/>
      <c r="AI87" s="74"/>
      <c r="AK87" s="61">
        <f t="shared" ref="AK87:AK88" si="58">AW87*$D87</f>
        <v>0</v>
      </c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W87" s="74">
        <v>5</v>
      </c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I87" s="63"/>
      <c r="BJ87" s="63"/>
      <c r="BK87" s="63"/>
      <c r="BL87" s="63"/>
      <c r="BN87" s="132">
        <v>1.3</v>
      </c>
      <c r="BO87" s="121">
        <f t="shared" ref="BO87" si="59">BN87*D87</f>
        <v>0</v>
      </c>
    </row>
    <row r="88" spans="1:67" ht="20.100000000000001" customHeight="1" x14ac:dyDescent="0.25">
      <c r="A88" s="38" t="s">
        <v>144</v>
      </c>
      <c r="B88" s="292" t="s">
        <v>15</v>
      </c>
      <c r="C88" s="292">
        <v>5</v>
      </c>
      <c r="D88" s="129">
        <f>SUM(H88:T88)</f>
        <v>0</v>
      </c>
      <c r="E88" s="60">
        <v>32.5</v>
      </c>
      <c r="F88" s="12">
        <f t="shared" ref="F88" si="60">D88*E88*(100-$D$2)/100</f>
        <v>0</v>
      </c>
      <c r="H88" s="102"/>
      <c r="I88" s="19"/>
      <c r="J88" s="20"/>
      <c r="K88" s="69"/>
      <c r="L88" s="21"/>
      <c r="M88" s="71"/>
      <c r="N88" s="35"/>
      <c r="O88" s="31"/>
      <c r="P88" s="80"/>
      <c r="Q88" s="23"/>
      <c r="R88" s="19"/>
      <c r="S88" s="24"/>
      <c r="T88" s="73"/>
      <c r="V88" s="29"/>
      <c r="W88" s="29"/>
      <c r="X88" s="61">
        <f t="shared" ref="X88" si="61">AE88*$D88</f>
        <v>0</v>
      </c>
      <c r="Y88" s="29"/>
      <c r="Z88" s="29"/>
      <c r="AA88" s="29"/>
      <c r="AB88" s="29"/>
      <c r="AC88" s="74"/>
      <c r="AD88" s="74"/>
      <c r="AE88" s="74">
        <v>5</v>
      </c>
      <c r="AF88" s="74"/>
      <c r="AG88" s="74"/>
      <c r="AH88" s="74"/>
      <c r="AI88" s="74"/>
      <c r="AK88" s="61">
        <f t="shared" si="58"/>
        <v>0</v>
      </c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W88" s="74">
        <v>5</v>
      </c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I88" s="63"/>
      <c r="BJ88" s="63"/>
      <c r="BK88" s="63"/>
      <c r="BL88" s="63"/>
      <c r="BN88" s="132">
        <v>1.2</v>
      </c>
      <c r="BO88" s="121">
        <f t="shared" ref="BO88" si="62">BN88*D88</f>
        <v>0</v>
      </c>
    </row>
    <row r="89" spans="1:67" ht="19.5" customHeight="1" x14ac:dyDescent="0.25">
      <c r="A89" s="38" t="s">
        <v>145</v>
      </c>
      <c r="B89" s="292" t="s">
        <v>16</v>
      </c>
      <c r="C89" s="292">
        <v>5</v>
      </c>
      <c r="D89" s="129">
        <f t="shared" ref="D89:D120" si="63">SUM(H89:T89)</f>
        <v>0</v>
      </c>
      <c r="E89" s="60">
        <v>125</v>
      </c>
      <c r="F89" s="12">
        <f t="shared" ref="F89:F120" si="64">D89*E89*(100-$D$2)/100</f>
        <v>0</v>
      </c>
      <c r="H89" s="102"/>
      <c r="I89" s="19"/>
      <c r="J89" s="20"/>
      <c r="K89" s="69"/>
      <c r="L89" s="21"/>
      <c r="M89" s="71"/>
      <c r="N89" s="35"/>
      <c r="O89" s="31"/>
      <c r="P89" s="80"/>
      <c r="Q89" s="23"/>
      <c r="R89" s="19"/>
      <c r="S89" s="24"/>
      <c r="T89" s="73"/>
      <c r="V89" s="29"/>
      <c r="W89" s="29"/>
      <c r="X89" s="29"/>
      <c r="Y89" s="61">
        <f>AF89*$D89</f>
        <v>0</v>
      </c>
      <c r="Z89" s="29"/>
      <c r="AA89" s="29"/>
      <c r="AB89" s="29"/>
      <c r="AC89" s="74"/>
      <c r="AD89" s="74"/>
      <c r="AE89" s="74"/>
      <c r="AF89" s="74">
        <v>5</v>
      </c>
      <c r="AG89" s="74"/>
      <c r="AH89" s="74"/>
      <c r="AI89" s="74"/>
      <c r="AK89" s="29"/>
      <c r="AL89" s="29"/>
      <c r="AM89" s="29"/>
      <c r="AN89" s="29"/>
      <c r="AO89" s="29"/>
      <c r="AP89" s="61">
        <f>BB89*$D89</f>
        <v>0</v>
      </c>
      <c r="AQ89" s="61">
        <f>BC89*$D89</f>
        <v>0</v>
      </c>
      <c r="AR89" s="61">
        <f>BD89*$D89</f>
        <v>0</v>
      </c>
      <c r="AS89" s="29"/>
      <c r="AT89" s="29"/>
      <c r="AU89" s="29"/>
      <c r="AW89" s="30"/>
      <c r="AX89" s="30"/>
      <c r="AY89" s="30"/>
      <c r="AZ89" s="30"/>
      <c r="BA89" s="30"/>
      <c r="BB89" s="74">
        <v>2</v>
      </c>
      <c r="BC89" s="74">
        <v>1</v>
      </c>
      <c r="BD89" s="74">
        <v>2</v>
      </c>
      <c r="BE89" s="30"/>
      <c r="BF89" s="30"/>
      <c r="BG89" s="30"/>
      <c r="BI89" s="63"/>
      <c r="BJ89" s="63"/>
      <c r="BK89" s="63"/>
      <c r="BL89" s="63"/>
      <c r="BN89" s="132">
        <v>8</v>
      </c>
      <c r="BO89" s="121">
        <f t="shared" ref="BO89:BO120" si="65">BN89*D89</f>
        <v>0</v>
      </c>
    </row>
    <row r="90" spans="1:67" ht="19.5" customHeight="1" x14ac:dyDescent="0.25">
      <c r="A90" s="38" t="s">
        <v>146</v>
      </c>
      <c r="B90" s="292" t="s">
        <v>16</v>
      </c>
      <c r="C90" s="292">
        <v>5</v>
      </c>
      <c r="D90" s="129">
        <f t="shared" si="63"/>
        <v>0</v>
      </c>
      <c r="E90" s="12">
        <v>125</v>
      </c>
      <c r="F90" s="12">
        <f t="shared" si="64"/>
        <v>0</v>
      </c>
      <c r="H90" s="102"/>
      <c r="I90" s="19"/>
      <c r="J90" s="20"/>
      <c r="K90" s="69"/>
      <c r="L90" s="21"/>
      <c r="M90" s="71"/>
      <c r="N90" s="35"/>
      <c r="O90" s="31"/>
      <c r="P90" s="80"/>
      <c r="Q90" s="23"/>
      <c r="R90" s="19"/>
      <c r="S90" s="24"/>
      <c r="T90" s="73"/>
      <c r="V90" s="29"/>
      <c r="W90" s="29"/>
      <c r="X90" s="29"/>
      <c r="Y90" s="61">
        <f t="shared" ref="Y90:Y91" si="66">AF90*$D90</f>
        <v>0</v>
      </c>
      <c r="Z90" s="29"/>
      <c r="AA90" s="29"/>
      <c r="AB90" s="29"/>
      <c r="AC90" s="74"/>
      <c r="AD90" s="74"/>
      <c r="AE90" s="74"/>
      <c r="AF90" s="74">
        <v>5</v>
      </c>
      <c r="AG90" s="74"/>
      <c r="AH90" s="74"/>
      <c r="AI90" s="74"/>
      <c r="AK90" s="29"/>
      <c r="AL90" s="29"/>
      <c r="AM90" s="29"/>
      <c r="AN90" s="61">
        <f t="shared" ref="AN90:AP90" si="67">AZ90*$D90</f>
        <v>0</v>
      </c>
      <c r="AO90" s="61">
        <f t="shared" si="67"/>
        <v>0</v>
      </c>
      <c r="AP90" s="61">
        <f t="shared" si="67"/>
        <v>0</v>
      </c>
      <c r="AQ90" s="29"/>
      <c r="AR90" s="29"/>
      <c r="AS90" s="29"/>
      <c r="AT90" s="29"/>
      <c r="AU90" s="29"/>
      <c r="AW90" s="30"/>
      <c r="AX90" s="30"/>
      <c r="AY90" s="30"/>
      <c r="AZ90" s="74">
        <v>3</v>
      </c>
      <c r="BA90" s="74">
        <v>1</v>
      </c>
      <c r="BB90" s="74">
        <v>1</v>
      </c>
      <c r="BC90" s="30"/>
      <c r="BD90" s="30"/>
      <c r="BE90" s="30"/>
      <c r="BF90" s="30"/>
      <c r="BG90" s="30"/>
      <c r="BI90" s="63"/>
      <c r="BJ90" s="63"/>
      <c r="BK90" s="63"/>
      <c r="BL90" s="63"/>
      <c r="BN90" s="132">
        <v>7.8</v>
      </c>
      <c r="BO90" s="121">
        <f t="shared" si="65"/>
        <v>0</v>
      </c>
    </row>
    <row r="91" spans="1:67" ht="19.5" customHeight="1" x14ac:dyDescent="0.25">
      <c r="A91" s="38" t="s">
        <v>147</v>
      </c>
      <c r="B91" s="292" t="s">
        <v>16</v>
      </c>
      <c r="C91" s="292">
        <v>5</v>
      </c>
      <c r="D91" s="129">
        <f t="shared" si="63"/>
        <v>0</v>
      </c>
      <c r="E91" s="12">
        <v>85</v>
      </c>
      <c r="F91" s="12">
        <f t="shared" si="64"/>
        <v>0</v>
      </c>
      <c r="H91" s="102"/>
      <c r="I91" s="19"/>
      <c r="J91" s="20"/>
      <c r="K91" s="69"/>
      <c r="L91" s="21"/>
      <c r="M91" s="71"/>
      <c r="N91" s="35"/>
      <c r="O91" s="31"/>
      <c r="P91" s="80"/>
      <c r="Q91" s="23"/>
      <c r="R91" s="19"/>
      <c r="S91" s="24"/>
      <c r="T91" s="73"/>
      <c r="V91" s="29"/>
      <c r="W91" s="29"/>
      <c r="X91" s="29"/>
      <c r="Y91" s="61">
        <f t="shared" si="66"/>
        <v>0</v>
      </c>
      <c r="Z91" s="29"/>
      <c r="AA91" s="29"/>
      <c r="AB91" s="29"/>
      <c r="AC91" s="74"/>
      <c r="AD91" s="74"/>
      <c r="AE91" s="74"/>
      <c r="AF91" s="74">
        <v>5</v>
      </c>
      <c r="AG91" s="74"/>
      <c r="AH91" s="74"/>
      <c r="AI91" s="74"/>
      <c r="AK91" s="29"/>
      <c r="AL91" s="61">
        <f t="shared" ref="AL91" si="68">AX91*$D91</f>
        <v>0</v>
      </c>
      <c r="AM91" s="61">
        <f t="shared" ref="AM91" si="69">AY91*$D91</f>
        <v>0</v>
      </c>
      <c r="AN91" s="29"/>
      <c r="AO91" s="29"/>
      <c r="AP91" s="29"/>
      <c r="AQ91" s="29"/>
      <c r="AR91" s="29"/>
      <c r="AS91" s="29"/>
      <c r="AT91" s="29"/>
      <c r="AU91" s="29"/>
      <c r="AW91" s="29"/>
      <c r="AX91" s="74">
        <v>1</v>
      </c>
      <c r="AY91" s="74">
        <v>4</v>
      </c>
      <c r="AZ91" s="29"/>
      <c r="BA91" s="30"/>
      <c r="BB91" s="30"/>
      <c r="BC91" s="30"/>
      <c r="BD91" s="30"/>
      <c r="BE91" s="30"/>
      <c r="BF91" s="30"/>
      <c r="BG91" s="30"/>
      <c r="BI91" s="63"/>
      <c r="BJ91" s="63"/>
      <c r="BK91" s="63"/>
      <c r="BL91" s="63"/>
      <c r="BN91" s="132">
        <v>4.9000000000000004</v>
      </c>
      <c r="BO91" s="121">
        <f t="shared" si="65"/>
        <v>0</v>
      </c>
    </row>
    <row r="92" spans="1:67" ht="19.5" customHeight="1" x14ac:dyDescent="0.25">
      <c r="A92" s="38" t="s">
        <v>148</v>
      </c>
      <c r="B92" s="292" t="s">
        <v>17</v>
      </c>
      <c r="C92" s="292">
        <v>1</v>
      </c>
      <c r="D92" s="129">
        <f t="shared" si="63"/>
        <v>0</v>
      </c>
      <c r="E92" s="60">
        <v>60</v>
      </c>
      <c r="F92" s="12">
        <f t="shared" si="64"/>
        <v>0</v>
      </c>
      <c r="H92" s="102"/>
      <c r="I92" s="19"/>
      <c r="J92" s="20"/>
      <c r="K92" s="69"/>
      <c r="L92" s="21"/>
      <c r="M92" s="71"/>
      <c r="N92" s="35"/>
      <c r="O92" s="31"/>
      <c r="P92" s="80"/>
      <c r="Q92" s="23"/>
      <c r="R92" s="19"/>
      <c r="S92" s="24"/>
      <c r="T92" s="73"/>
      <c r="V92" s="29"/>
      <c r="W92" s="29"/>
      <c r="X92" s="29"/>
      <c r="Y92" s="29"/>
      <c r="Z92" s="61">
        <f>AG92*$D92</f>
        <v>0</v>
      </c>
      <c r="AA92" s="29"/>
      <c r="AB92" s="29"/>
      <c r="AC92" s="74"/>
      <c r="AD92" s="74"/>
      <c r="AE92" s="74"/>
      <c r="AF92" s="74"/>
      <c r="AG92" s="74">
        <v>1</v>
      </c>
      <c r="AH92" s="74"/>
      <c r="AI92" s="74"/>
      <c r="AK92" s="29"/>
      <c r="AL92" s="29"/>
      <c r="AM92" s="29"/>
      <c r="AN92" s="29"/>
      <c r="AO92" s="29"/>
      <c r="AP92" s="29"/>
      <c r="AQ92" s="29"/>
      <c r="AR92" s="29"/>
      <c r="AS92" s="61">
        <f>BE92*$D92</f>
        <v>0</v>
      </c>
      <c r="AT92" s="29"/>
      <c r="AU92" s="29"/>
      <c r="AW92" s="30"/>
      <c r="AX92" s="30"/>
      <c r="AY92" s="30"/>
      <c r="AZ92" s="30"/>
      <c r="BA92" s="30"/>
      <c r="BB92" s="30"/>
      <c r="BC92" s="30"/>
      <c r="BD92" s="30"/>
      <c r="BE92" s="190">
        <v>1</v>
      </c>
      <c r="BF92" s="30"/>
      <c r="BG92" s="30"/>
      <c r="BI92" s="63"/>
      <c r="BJ92" s="63"/>
      <c r="BK92" s="63"/>
      <c r="BL92" s="63"/>
      <c r="BN92" s="150">
        <v>4</v>
      </c>
      <c r="BO92" s="121">
        <f t="shared" si="65"/>
        <v>0</v>
      </c>
    </row>
    <row r="93" spans="1:67" ht="19.5" customHeight="1" x14ac:dyDescent="0.25">
      <c r="A93" s="38" t="s">
        <v>149</v>
      </c>
      <c r="B93" s="27" t="s">
        <v>17</v>
      </c>
      <c r="C93" s="27">
        <v>1</v>
      </c>
      <c r="D93" s="129">
        <f t="shared" si="63"/>
        <v>0</v>
      </c>
      <c r="E93" s="12">
        <v>70</v>
      </c>
      <c r="F93" s="12">
        <f t="shared" si="64"/>
        <v>0</v>
      </c>
      <c r="H93" s="102"/>
      <c r="I93" s="19"/>
      <c r="J93" s="20"/>
      <c r="K93" s="69"/>
      <c r="L93" s="21"/>
      <c r="M93" s="71"/>
      <c r="N93" s="35"/>
      <c r="O93" s="31"/>
      <c r="P93" s="80"/>
      <c r="Q93" s="23"/>
      <c r="R93" s="19"/>
      <c r="S93" s="24"/>
      <c r="T93" s="73"/>
      <c r="V93" s="29"/>
      <c r="W93" s="29"/>
      <c r="X93" s="29"/>
      <c r="Y93" s="29"/>
      <c r="Z93" s="61">
        <f>AG93*$D93</f>
        <v>0</v>
      </c>
      <c r="AA93" s="29"/>
      <c r="AB93" s="29"/>
      <c r="AC93" s="74"/>
      <c r="AD93" s="74"/>
      <c r="AE93" s="74"/>
      <c r="AF93" s="74"/>
      <c r="AG93" s="74">
        <v>1</v>
      </c>
      <c r="AH93" s="74"/>
      <c r="AI93" s="74"/>
      <c r="AK93" s="30"/>
      <c r="AL93" s="30"/>
      <c r="AM93" s="30"/>
      <c r="AN93" s="30"/>
      <c r="AO93" s="30"/>
      <c r="AP93" s="30"/>
      <c r="AQ93" s="30"/>
      <c r="AR93" s="30"/>
      <c r="AS93" s="30"/>
      <c r="AT93" s="61">
        <f>BF93*$D93</f>
        <v>0</v>
      </c>
      <c r="AU93" s="30"/>
      <c r="AW93" s="30"/>
      <c r="AX93" s="30"/>
      <c r="AY93" s="30"/>
      <c r="AZ93" s="30"/>
      <c r="BA93" s="30"/>
      <c r="BB93" s="30"/>
      <c r="BC93" s="30"/>
      <c r="BD93" s="30"/>
      <c r="BE93" s="30"/>
      <c r="BF93" s="74">
        <v>1</v>
      </c>
      <c r="BG93" s="30"/>
      <c r="BI93" s="63"/>
      <c r="BJ93" s="63"/>
      <c r="BK93" s="63"/>
      <c r="BL93" s="63"/>
      <c r="BN93" s="113">
        <v>5.3</v>
      </c>
      <c r="BO93" s="121">
        <f t="shared" si="65"/>
        <v>0</v>
      </c>
    </row>
    <row r="94" spans="1:67" ht="19.5" customHeight="1" x14ac:dyDescent="0.25">
      <c r="A94" s="38" t="s">
        <v>150</v>
      </c>
      <c r="B94" s="292" t="s">
        <v>17</v>
      </c>
      <c r="C94" s="292">
        <v>1</v>
      </c>
      <c r="D94" s="129">
        <f t="shared" si="63"/>
        <v>0</v>
      </c>
      <c r="E94" s="12">
        <v>60</v>
      </c>
      <c r="F94" s="12">
        <f t="shared" si="64"/>
        <v>0</v>
      </c>
      <c r="H94" s="102"/>
      <c r="I94" s="19"/>
      <c r="J94" s="20"/>
      <c r="K94" s="69"/>
      <c r="L94" s="21"/>
      <c r="M94" s="71"/>
      <c r="N94" s="35"/>
      <c r="O94" s="31"/>
      <c r="P94" s="80"/>
      <c r="Q94" s="23"/>
      <c r="R94" s="19"/>
      <c r="S94" s="24"/>
      <c r="T94" s="73"/>
      <c r="V94" s="29"/>
      <c r="W94" s="29"/>
      <c r="X94" s="29"/>
      <c r="Y94" s="29"/>
      <c r="Z94" s="61">
        <f>AG94*$D94</f>
        <v>0</v>
      </c>
      <c r="AA94" s="29"/>
      <c r="AB94" s="29"/>
      <c r="AC94" s="74"/>
      <c r="AD94" s="74"/>
      <c r="AE94" s="74"/>
      <c r="AF94" s="74"/>
      <c r="AG94" s="74">
        <v>1</v>
      </c>
      <c r="AH94" s="74"/>
      <c r="AI94" s="74"/>
      <c r="AK94" s="30"/>
      <c r="AL94" s="30"/>
      <c r="AM94" s="30"/>
      <c r="AN94" s="30"/>
      <c r="AO94" s="30"/>
      <c r="AP94" s="30"/>
      <c r="AQ94" s="30"/>
      <c r="AR94" s="61">
        <f>BD94*$D94</f>
        <v>0</v>
      </c>
      <c r="AS94" s="30"/>
      <c r="AT94" s="30"/>
      <c r="AU94" s="30"/>
      <c r="AW94" s="30"/>
      <c r="AX94" s="30"/>
      <c r="AY94" s="30"/>
      <c r="AZ94" s="30"/>
      <c r="BA94" s="30"/>
      <c r="BB94" s="30"/>
      <c r="BC94" s="30"/>
      <c r="BD94" s="74">
        <v>1</v>
      </c>
      <c r="BE94" s="30"/>
      <c r="BF94" s="30"/>
      <c r="BG94" s="30"/>
      <c r="BI94" s="63"/>
      <c r="BJ94" s="63"/>
      <c r="BK94" s="63"/>
      <c r="BL94" s="63"/>
      <c r="BN94" s="150">
        <v>4.5999999999999996</v>
      </c>
      <c r="BO94" s="121">
        <f t="shared" si="65"/>
        <v>0</v>
      </c>
    </row>
    <row r="95" spans="1:67" ht="20.100000000000001" customHeight="1" x14ac:dyDescent="0.25">
      <c r="A95" s="38" t="s">
        <v>151</v>
      </c>
      <c r="B95" s="292" t="s">
        <v>17</v>
      </c>
      <c r="C95" s="292">
        <v>1</v>
      </c>
      <c r="D95" s="129">
        <f t="shared" si="63"/>
        <v>0</v>
      </c>
      <c r="E95" s="12">
        <v>65</v>
      </c>
      <c r="F95" s="12">
        <f t="shared" si="64"/>
        <v>0</v>
      </c>
      <c r="H95" s="102"/>
      <c r="I95" s="19"/>
      <c r="J95" s="20"/>
      <c r="K95" s="69"/>
      <c r="L95" s="21"/>
      <c r="M95" s="71"/>
      <c r="N95" s="35"/>
      <c r="O95" s="31"/>
      <c r="P95" s="80"/>
      <c r="Q95" s="23"/>
      <c r="R95" s="19"/>
      <c r="S95" s="24"/>
      <c r="T95" s="73"/>
      <c r="V95" s="29"/>
      <c r="W95" s="29"/>
      <c r="X95" s="29"/>
      <c r="Y95" s="29"/>
      <c r="Z95" s="61">
        <f>AG95*$D95</f>
        <v>0</v>
      </c>
      <c r="AA95" s="29"/>
      <c r="AB95" s="29"/>
      <c r="AC95" s="74"/>
      <c r="AD95" s="74"/>
      <c r="AE95" s="74"/>
      <c r="AF95" s="74"/>
      <c r="AG95" s="74">
        <v>1</v>
      </c>
      <c r="AH95" s="74"/>
      <c r="AI95" s="74"/>
      <c r="AK95" s="30"/>
      <c r="AL95" s="30"/>
      <c r="AM95" s="30"/>
      <c r="AN95" s="30"/>
      <c r="AO95" s="30"/>
      <c r="AP95" s="61">
        <f>BB95*$D95</f>
        <v>0</v>
      </c>
      <c r="AQ95" s="30"/>
      <c r="AR95" s="30"/>
      <c r="AS95" s="30"/>
      <c r="AT95" s="30"/>
      <c r="AU95" s="30"/>
      <c r="AW95" s="30"/>
      <c r="AX95" s="30"/>
      <c r="AY95" s="30"/>
      <c r="AZ95" s="30"/>
      <c r="BA95" s="30"/>
      <c r="BB95" s="190">
        <v>1</v>
      </c>
      <c r="BC95" s="30"/>
      <c r="BD95" s="30"/>
      <c r="BE95" s="30"/>
      <c r="BF95" s="30"/>
      <c r="BG95" s="30"/>
      <c r="BI95" s="63"/>
      <c r="BJ95" s="63"/>
      <c r="BK95" s="63"/>
      <c r="BL95" s="63"/>
      <c r="BN95" s="150">
        <v>4.5</v>
      </c>
      <c r="BO95" s="121">
        <f t="shared" si="65"/>
        <v>0</v>
      </c>
    </row>
    <row r="96" spans="1:67" ht="20.100000000000001" customHeight="1" x14ac:dyDescent="0.25">
      <c r="A96" s="38" t="s">
        <v>152</v>
      </c>
      <c r="B96" s="292" t="s">
        <v>17</v>
      </c>
      <c r="C96" s="292">
        <v>1</v>
      </c>
      <c r="D96" s="129">
        <f t="shared" si="63"/>
        <v>0</v>
      </c>
      <c r="E96" s="12">
        <v>45</v>
      </c>
      <c r="F96" s="12">
        <f t="shared" si="64"/>
        <v>0</v>
      </c>
      <c r="H96" s="102"/>
      <c r="I96" s="19"/>
      <c r="J96" s="20"/>
      <c r="K96" s="69"/>
      <c r="L96" s="21"/>
      <c r="M96" s="71"/>
      <c r="N96" s="35"/>
      <c r="O96" s="31"/>
      <c r="P96" s="80"/>
      <c r="Q96" s="23"/>
      <c r="R96" s="19"/>
      <c r="S96" s="24"/>
      <c r="T96" s="73"/>
      <c r="V96" s="29"/>
      <c r="W96" s="29"/>
      <c r="X96" s="29"/>
      <c r="Y96" s="29"/>
      <c r="Z96" s="61">
        <f>AG96*$D96</f>
        <v>0</v>
      </c>
      <c r="AA96" s="29"/>
      <c r="AB96" s="29"/>
      <c r="AC96" s="74"/>
      <c r="AD96" s="74"/>
      <c r="AE96" s="74"/>
      <c r="AF96" s="74"/>
      <c r="AG96" s="74">
        <v>1</v>
      </c>
      <c r="AH96" s="74"/>
      <c r="AI96" s="74"/>
      <c r="AK96" s="30"/>
      <c r="AL96" s="30"/>
      <c r="AM96" s="30"/>
      <c r="AN96" s="30"/>
      <c r="AO96" s="29"/>
      <c r="AP96" s="61">
        <f>BB96*$D96</f>
        <v>0</v>
      </c>
      <c r="AQ96" s="29"/>
      <c r="AR96" s="29"/>
      <c r="AS96" s="29"/>
      <c r="AT96" s="29"/>
      <c r="AU96" s="29"/>
      <c r="AW96" s="30"/>
      <c r="AX96" s="30"/>
      <c r="AY96" s="30"/>
      <c r="AZ96" s="30"/>
      <c r="BA96" s="30"/>
      <c r="BB96" s="74">
        <v>1</v>
      </c>
      <c r="BC96" s="30"/>
      <c r="BD96" s="30"/>
      <c r="BE96" s="30"/>
      <c r="BF96" s="30"/>
      <c r="BG96" s="30"/>
      <c r="BI96" s="63"/>
      <c r="BJ96" s="63"/>
      <c r="BK96" s="63"/>
      <c r="BL96" s="63"/>
      <c r="BN96" s="132">
        <v>3.3</v>
      </c>
      <c r="BO96" s="121">
        <f t="shared" si="65"/>
        <v>0</v>
      </c>
    </row>
    <row r="97" spans="1:67" ht="19.5" customHeight="1" x14ac:dyDescent="0.25">
      <c r="A97" s="38" t="s">
        <v>153</v>
      </c>
      <c r="B97" s="27" t="s">
        <v>14</v>
      </c>
      <c r="C97" s="292">
        <v>20</v>
      </c>
      <c r="D97" s="129">
        <f>SUM(H97:T97)</f>
        <v>0</v>
      </c>
      <c r="E97" s="12">
        <v>70</v>
      </c>
      <c r="F97" s="12">
        <f t="shared" si="64"/>
        <v>0</v>
      </c>
      <c r="H97" s="102"/>
      <c r="I97" s="19"/>
      <c r="J97" s="20"/>
      <c r="K97" s="69"/>
      <c r="L97" s="21"/>
      <c r="M97" s="71"/>
      <c r="N97" s="35"/>
      <c r="O97" s="31"/>
      <c r="P97" s="80"/>
      <c r="Q97" s="23"/>
      <c r="R97" s="19"/>
      <c r="S97" s="24"/>
      <c r="T97" s="73"/>
      <c r="V97" s="29"/>
      <c r="W97" s="61">
        <f>AD97*$D97</f>
        <v>0</v>
      </c>
      <c r="X97" s="29"/>
      <c r="Y97" s="29"/>
      <c r="Z97" s="29"/>
      <c r="AA97" s="29"/>
      <c r="AB97" s="29"/>
      <c r="AC97" s="61"/>
      <c r="AD97" s="61">
        <v>20</v>
      </c>
      <c r="AE97" s="61"/>
      <c r="AF97" s="61"/>
      <c r="AG97" s="61"/>
      <c r="AH97" s="61"/>
      <c r="AI97" s="61"/>
      <c r="AK97" s="190">
        <f t="shared" ref="AK97:AL97" si="70">AW97*$D97</f>
        <v>0</v>
      </c>
      <c r="AL97" s="190">
        <f t="shared" si="70"/>
        <v>0</v>
      </c>
      <c r="AM97" s="30"/>
      <c r="AN97" s="30"/>
      <c r="AO97" s="30"/>
      <c r="AP97" s="30"/>
      <c r="AQ97" s="30"/>
      <c r="AR97" s="30"/>
      <c r="AS97" s="30"/>
      <c r="AT97" s="30"/>
      <c r="AU97" s="30"/>
      <c r="AV97" s="61"/>
      <c r="AW97" s="61">
        <v>2</v>
      </c>
      <c r="AX97" s="61">
        <v>18</v>
      </c>
      <c r="AY97" s="30"/>
      <c r="AZ97" s="30"/>
      <c r="BA97" s="30"/>
      <c r="BB97" s="30"/>
      <c r="BC97" s="30"/>
      <c r="BD97" s="30"/>
      <c r="BE97" s="30"/>
      <c r="BF97" s="30"/>
      <c r="BG97" s="30"/>
      <c r="BI97" s="29"/>
      <c r="BJ97" s="29"/>
      <c r="BK97" s="29"/>
      <c r="BL97" s="63"/>
      <c r="BN97" s="121">
        <v>1.1000000000000001</v>
      </c>
      <c r="BO97" s="121">
        <f t="shared" si="65"/>
        <v>0</v>
      </c>
    </row>
    <row r="98" spans="1:67" ht="19.5" customHeight="1" x14ac:dyDescent="0.25">
      <c r="A98" s="38" t="s">
        <v>154</v>
      </c>
      <c r="B98" s="27" t="s">
        <v>14</v>
      </c>
      <c r="C98" s="292">
        <v>20</v>
      </c>
      <c r="D98" s="129">
        <f>SUM(H98:T98)</f>
        <v>0</v>
      </c>
      <c r="E98" s="12">
        <v>65</v>
      </c>
      <c r="F98" s="12">
        <f t="shared" si="64"/>
        <v>0</v>
      </c>
      <c r="H98" s="102"/>
      <c r="I98" s="19"/>
      <c r="J98" s="20"/>
      <c r="K98" s="69"/>
      <c r="L98" s="21"/>
      <c r="M98" s="71"/>
      <c r="N98" s="35"/>
      <c r="O98" s="31"/>
      <c r="P98" s="80"/>
      <c r="Q98" s="23"/>
      <c r="R98" s="19"/>
      <c r="S98" s="24"/>
      <c r="T98" s="73"/>
      <c r="V98" s="29"/>
      <c r="W98" s="61">
        <f>AD98*$D98</f>
        <v>0</v>
      </c>
      <c r="X98" s="29"/>
      <c r="Y98" s="29"/>
      <c r="Z98" s="29"/>
      <c r="AA98" s="29"/>
      <c r="AB98" s="29"/>
      <c r="AC98" s="61"/>
      <c r="AD98" s="61">
        <v>20</v>
      </c>
      <c r="AE98" s="61"/>
      <c r="AF98" s="61"/>
      <c r="AG98" s="61"/>
      <c r="AH98" s="61"/>
      <c r="AI98" s="61"/>
      <c r="AK98" s="190">
        <f>AW98*$D98</f>
        <v>0</v>
      </c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61"/>
      <c r="AW98" s="61">
        <v>20</v>
      </c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I98" s="29"/>
      <c r="BJ98" s="29"/>
      <c r="BK98" s="29"/>
      <c r="BL98" s="63"/>
      <c r="BN98" s="121">
        <v>0.9</v>
      </c>
      <c r="BO98" s="121">
        <f t="shared" si="65"/>
        <v>0</v>
      </c>
    </row>
    <row r="99" spans="1:67" ht="20.100000000000001" customHeight="1" x14ac:dyDescent="0.25">
      <c r="A99" s="38" t="s">
        <v>155</v>
      </c>
      <c r="B99" s="292" t="s">
        <v>132</v>
      </c>
      <c r="C99" s="292">
        <v>10</v>
      </c>
      <c r="D99" s="129">
        <f t="shared" si="63"/>
        <v>0</v>
      </c>
      <c r="E99" s="12">
        <v>165</v>
      </c>
      <c r="F99" s="12">
        <f t="shared" si="64"/>
        <v>0</v>
      </c>
      <c r="H99" s="102"/>
      <c r="I99" s="19"/>
      <c r="J99" s="20"/>
      <c r="K99" s="69"/>
      <c r="L99" s="21"/>
      <c r="M99" s="71"/>
      <c r="N99" s="35"/>
      <c r="O99" s="31"/>
      <c r="P99" s="80"/>
      <c r="Q99" s="23"/>
      <c r="R99" s="19"/>
      <c r="S99" s="24"/>
      <c r="T99" s="73"/>
      <c r="V99" s="29"/>
      <c r="W99" s="29"/>
      <c r="X99" s="61">
        <f>AE99*$D99</f>
        <v>0</v>
      </c>
      <c r="Y99" s="61">
        <f>AF99*$D99</f>
        <v>0</v>
      </c>
      <c r="Z99" s="29"/>
      <c r="AA99" s="29"/>
      <c r="AB99" s="29"/>
      <c r="AC99" s="74"/>
      <c r="AD99" s="74"/>
      <c r="AE99" s="74">
        <v>5</v>
      </c>
      <c r="AF99" s="74">
        <v>5</v>
      </c>
      <c r="AG99" s="74"/>
      <c r="AH99" s="74"/>
      <c r="AI99" s="74"/>
      <c r="AK99" s="30"/>
      <c r="AL99" s="30"/>
      <c r="AM99" s="190">
        <f>AY99*$D99</f>
        <v>0</v>
      </c>
      <c r="AN99" s="190">
        <f>AZ99*$D99</f>
        <v>0</v>
      </c>
      <c r="AO99" s="29"/>
      <c r="AP99" s="29"/>
      <c r="AQ99" s="29"/>
      <c r="AR99" s="29"/>
      <c r="AS99" s="29"/>
      <c r="AT99" s="29"/>
      <c r="AU99" s="29"/>
      <c r="AV99" s="61"/>
      <c r="AW99" s="30"/>
      <c r="AX99" s="30"/>
      <c r="AY99" s="74">
        <v>3</v>
      </c>
      <c r="AZ99" s="74">
        <v>7</v>
      </c>
      <c r="BA99" s="30"/>
      <c r="BB99" s="30"/>
      <c r="BC99" s="30"/>
      <c r="BD99" s="30"/>
      <c r="BE99" s="30"/>
      <c r="BF99" s="30"/>
      <c r="BG99" s="30"/>
      <c r="BI99" s="63"/>
      <c r="BJ99" s="63"/>
      <c r="BK99" s="63"/>
      <c r="BL99" s="63"/>
      <c r="BN99" s="132">
        <v>9.6</v>
      </c>
      <c r="BO99" s="121">
        <f t="shared" si="65"/>
        <v>0</v>
      </c>
    </row>
    <row r="100" spans="1:67" ht="20.100000000000001" customHeight="1" x14ac:dyDescent="0.25">
      <c r="A100" s="38" t="s">
        <v>156</v>
      </c>
      <c r="B100" s="292" t="s">
        <v>132</v>
      </c>
      <c r="C100" s="292">
        <v>10</v>
      </c>
      <c r="D100" s="129">
        <f>SUM(H100:T100)</f>
        <v>0</v>
      </c>
      <c r="E100" s="12">
        <v>145</v>
      </c>
      <c r="F100" s="12">
        <f>D100*E100*(100-$D$2)/100</f>
        <v>0</v>
      </c>
      <c r="H100" s="102"/>
      <c r="I100" s="19"/>
      <c r="J100" s="20"/>
      <c r="K100" s="69"/>
      <c r="L100" s="21"/>
      <c r="M100" s="71"/>
      <c r="N100" s="35"/>
      <c r="O100" s="31"/>
      <c r="P100" s="80"/>
      <c r="Q100" s="23"/>
      <c r="R100" s="19"/>
      <c r="S100" s="24"/>
      <c r="T100" s="73"/>
      <c r="V100" s="29"/>
      <c r="W100" s="29"/>
      <c r="X100" s="61">
        <f>AE100*$D100</f>
        <v>0</v>
      </c>
      <c r="Y100" s="61">
        <f>AF100*$D100</f>
        <v>0</v>
      </c>
      <c r="Z100" s="29"/>
      <c r="AA100" s="29"/>
      <c r="AB100" s="29"/>
      <c r="AC100" s="74"/>
      <c r="AD100" s="74"/>
      <c r="AE100" s="74">
        <v>5</v>
      </c>
      <c r="AF100" s="74">
        <v>5</v>
      </c>
      <c r="AG100" s="74"/>
      <c r="AH100" s="74"/>
      <c r="AI100" s="74"/>
      <c r="AK100" s="224"/>
      <c r="AL100" s="224"/>
      <c r="AM100" s="190">
        <f>AY100*$D100</f>
        <v>0</v>
      </c>
      <c r="AN100" s="190">
        <f>AZ100*$D100</f>
        <v>0</v>
      </c>
      <c r="AO100" s="225"/>
      <c r="AP100" s="225"/>
      <c r="AQ100" s="225"/>
      <c r="AR100" s="225"/>
      <c r="AS100" s="225"/>
      <c r="AT100" s="225"/>
      <c r="AU100" s="225"/>
      <c r="AW100" s="30"/>
      <c r="AX100" s="30"/>
      <c r="AY100" s="74">
        <v>5</v>
      </c>
      <c r="AZ100" s="74">
        <v>5</v>
      </c>
      <c r="BA100" s="30"/>
      <c r="BB100" s="30"/>
      <c r="BC100" s="30"/>
      <c r="BD100" s="30"/>
      <c r="BE100" s="30"/>
      <c r="BF100" s="30"/>
      <c r="BG100" s="30"/>
      <c r="BI100" s="63"/>
      <c r="BJ100" s="63"/>
      <c r="BK100" s="63"/>
      <c r="BL100" s="63"/>
      <c r="BN100" s="132">
        <v>7.9</v>
      </c>
      <c r="BO100" s="121">
        <f>BN100*D100</f>
        <v>0</v>
      </c>
    </row>
    <row r="101" spans="1:67" ht="20.100000000000001" customHeight="1" x14ac:dyDescent="0.25">
      <c r="A101" s="38" t="s">
        <v>157</v>
      </c>
      <c r="B101" s="292" t="s">
        <v>15</v>
      </c>
      <c r="C101" s="292">
        <v>15</v>
      </c>
      <c r="D101" s="129">
        <f>SUM(H101:T101)</f>
        <v>0</v>
      </c>
      <c r="E101" s="12">
        <v>130</v>
      </c>
      <c r="F101" s="12">
        <f>D101*E101*(100-$D$2)/100</f>
        <v>0</v>
      </c>
      <c r="H101" s="102"/>
      <c r="I101" s="19"/>
      <c r="J101" s="20"/>
      <c r="K101" s="69"/>
      <c r="L101" s="21"/>
      <c r="M101" s="71"/>
      <c r="N101" s="35"/>
      <c r="O101" s="31"/>
      <c r="P101" s="80"/>
      <c r="Q101" s="23"/>
      <c r="R101" s="19"/>
      <c r="S101" s="24"/>
      <c r="T101" s="73"/>
      <c r="V101" s="29"/>
      <c r="W101" s="29"/>
      <c r="X101" s="61">
        <f>AE101*$D101</f>
        <v>0</v>
      </c>
      <c r="Y101" s="29"/>
      <c r="Z101" s="29"/>
      <c r="AA101" s="29"/>
      <c r="AB101" s="29"/>
      <c r="AC101" s="74"/>
      <c r="AD101" s="74"/>
      <c r="AE101" s="74">
        <v>15</v>
      </c>
      <c r="AF101" s="74"/>
      <c r="AG101" s="74"/>
      <c r="AH101" s="74"/>
      <c r="AI101" s="74"/>
      <c r="AK101" s="190">
        <f>AW101*$D101</f>
        <v>0</v>
      </c>
      <c r="AL101" s="190">
        <f>AX101*$D101</f>
        <v>0</v>
      </c>
      <c r="AM101" s="190">
        <f>AY101*$D101</f>
        <v>0</v>
      </c>
      <c r="AN101" s="224"/>
      <c r="AO101" s="225"/>
      <c r="AP101" s="225"/>
      <c r="AQ101" s="225"/>
      <c r="AR101" s="225"/>
      <c r="AS101" s="225"/>
      <c r="AT101" s="225"/>
      <c r="AU101" s="225"/>
      <c r="AW101" s="74">
        <v>2</v>
      </c>
      <c r="AX101" s="74">
        <v>9</v>
      </c>
      <c r="AY101" s="74">
        <v>4</v>
      </c>
      <c r="AZ101" s="30"/>
      <c r="BA101" s="30"/>
      <c r="BB101" s="30"/>
      <c r="BC101" s="30"/>
      <c r="BD101" s="30"/>
      <c r="BE101" s="30"/>
      <c r="BF101" s="30"/>
      <c r="BG101" s="30"/>
      <c r="BI101" s="63"/>
      <c r="BJ101" s="63"/>
      <c r="BK101" s="63"/>
      <c r="BL101" s="63"/>
      <c r="BN101" s="132">
        <v>6.7</v>
      </c>
      <c r="BO101" s="121">
        <f>BN101*D101</f>
        <v>0</v>
      </c>
    </row>
    <row r="102" spans="1:67" ht="20.100000000000001" customHeight="1" x14ac:dyDescent="0.25">
      <c r="A102" s="38" t="s">
        <v>158</v>
      </c>
      <c r="B102" s="292" t="s">
        <v>15</v>
      </c>
      <c r="C102" s="292">
        <v>15</v>
      </c>
      <c r="D102" s="129">
        <f>SUM(H102:T102)</f>
        <v>0</v>
      </c>
      <c r="E102" s="12">
        <v>160</v>
      </c>
      <c r="F102" s="12">
        <f>D102*E102*(100-$D$2)/100</f>
        <v>0</v>
      </c>
      <c r="H102" s="102"/>
      <c r="I102" s="19"/>
      <c r="J102" s="20"/>
      <c r="K102" s="69"/>
      <c r="L102" s="21"/>
      <c r="M102" s="71"/>
      <c r="N102" s="35"/>
      <c r="O102" s="31"/>
      <c r="P102" s="80"/>
      <c r="Q102" s="23"/>
      <c r="R102" s="19"/>
      <c r="S102" s="24"/>
      <c r="T102" s="73"/>
      <c r="V102" s="29"/>
      <c r="W102" s="29"/>
      <c r="X102" s="61">
        <f>AE102*$D102</f>
        <v>0</v>
      </c>
      <c r="Y102" s="29"/>
      <c r="Z102" s="29"/>
      <c r="AA102" s="29"/>
      <c r="AB102" s="29"/>
      <c r="AC102" s="74"/>
      <c r="AD102" s="74"/>
      <c r="AE102" s="74">
        <v>15</v>
      </c>
      <c r="AF102" s="74"/>
      <c r="AG102" s="74"/>
      <c r="AH102" s="74"/>
      <c r="AI102" s="74"/>
      <c r="AK102" s="224"/>
      <c r="AL102" s="190">
        <f>AX102*$D102</f>
        <v>0</v>
      </c>
      <c r="AM102" s="190">
        <f>AY102*$D102</f>
        <v>0</v>
      </c>
      <c r="AN102" s="224"/>
      <c r="AO102" s="225"/>
      <c r="AP102" s="225"/>
      <c r="AQ102" s="225"/>
      <c r="AR102" s="225"/>
      <c r="AS102" s="225"/>
      <c r="AT102" s="225"/>
      <c r="AU102" s="225"/>
      <c r="AW102" s="30"/>
      <c r="AX102" s="74">
        <v>7</v>
      </c>
      <c r="AY102" s="74">
        <v>6</v>
      </c>
      <c r="AZ102" s="30"/>
      <c r="BA102" s="30"/>
      <c r="BB102" s="30"/>
      <c r="BC102" s="30"/>
      <c r="BD102" s="30"/>
      <c r="BE102" s="30"/>
      <c r="BF102" s="30"/>
      <c r="BG102" s="30"/>
      <c r="BI102" s="63"/>
      <c r="BJ102" s="63"/>
      <c r="BK102" s="63"/>
      <c r="BL102" s="63"/>
      <c r="BN102" s="132">
        <v>8.5</v>
      </c>
      <c r="BO102" s="121">
        <f>BN102*D102</f>
        <v>0</v>
      </c>
    </row>
    <row r="103" spans="1:67" ht="20.25" customHeight="1" x14ac:dyDescent="0.25">
      <c r="A103" s="38" t="s">
        <v>159</v>
      </c>
      <c r="B103" s="292" t="s">
        <v>16</v>
      </c>
      <c r="C103" s="292">
        <v>5</v>
      </c>
      <c r="D103" s="129">
        <f t="shared" ref="D103:D104" si="71">SUM(H103:T103)</f>
        <v>0</v>
      </c>
      <c r="E103" s="12">
        <v>180</v>
      </c>
      <c r="F103" s="12">
        <f t="shared" ref="F103:F104" si="72">D103*E103*(100-$D$2)/100</f>
        <v>0</v>
      </c>
      <c r="H103" s="102"/>
      <c r="I103" s="19"/>
      <c r="J103" s="20"/>
      <c r="K103" s="69"/>
      <c r="L103" s="21"/>
      <c r="M103" s="71"/>
      <c r="N103" s="35"/>
      <c r="O103" s="31"/>
      <c r="P103" s="80"/>
      <c r="Q103" s="23"/>
      <c r="R103" s="19"/>
      <c r="S103" s="24"/>
      <c r="T103" s="73"/>
      <c r="V103" s="29"/>
      <c r="W103" s="29"/>
      <c r="X103" s="29"/>
      <c r="Y103" s="61">
        <f t="shared" ref="Y103:Y104" si="73">AF103*$D103</f>
        <v>0</v>
      </c>
      <c r="Z103" s="29"/>
      <c r="AA103" s="29"/>
      <c r="AB103" s="29"/>
      <c r="AC103" s="74"/>
      <c r="AD103" s="74"/>
      <c r="AE103" s="74"/>
      <c r="AF103" s="74">
        <v>5</v>
      </c>
      <c r="AG103" s="74"/>
      <c r="AH103" s="74"/>
      <c r="AI103" s="74"/>
      <c r="AK103" s="224"/>
      <c r="AL103" s="224"/>
      <c r="AM103" s="224"/>
      <c r="AN103" s="190">
        <f>AZ103*$D103</f>
        <v>0</v>
      </c>
      <c r="AO103" s="190">
        <f>BA103*$D103</f>
        <v>0</v>
      </c>
      <c r="AP103" s="225"/>
      <c r="AQ103" s="225"/>
      <c r="AR103" s="225"/>
      <c r="AS103" s="225"/>
      <c r="AT103" s="225"/>
      <c r="AU103" s="225"/>
      <c r="AW103" s="30"/>
      <c r="AX103" s="30"/>
      <c r="AY103" s="30"/>
      <c r="AZ103" s="74">
        <v>2</v>
      </c>
      <c r="BA103" s="74">
        <v>3</v>
      </c>
      <c r="BB103" s="30"/>
      <c r="BC103" s="30"/>
      <c r="BD103" s="30"/>
      <c r="BE103" s="30"/>
      <c r="BF103" s="30"/>
      <c r="BG103" s="30"/>
      <c r="BI103" s="63"/>
      <c r="BJ103" s="63"/>
      <c r="BK103" s="63"/>
      <c r="BL103" s="63"/>
      <c r="BN103" s="132">
        <v>12</v>
      </c>
      <c r="BO103" s="121">
        <f t="shared" ref="BO103:BO104" si="74">BN103*D103</f>
        <v>0</v>
      </c>
    </row>
    <row r="104" spans="1:67" ht="20.100000000000001" customHeight="1" x14ac:dyDescent="0.25">
      <c r="A104" s="38" t="s">
        <v>160</v>
      </c>
      <c r="B104" s="292" t="s">
        <v>16</v>
      </c>
      <c r="C104" s="292">
        <v>5</v>
      </c>
      <c r="D104" s="129">
        <f t="shared" si="71"/>
        <v>0</v>
      </c>
      <c r="E104" s="12">
        <v>155</v>
      </c>
      <c r="F104" s="12">
        <f t="shared" si="72"/>
        <v>0</v>
      </c>
      <c r="H104" s="102"/>
      <c r="I104" s="19"/>
      <c r="J104" s="20"/>
      <c r="K104" s="69"/>
      <c r="L104" s="21"/>
      <c r="M104" s="71"/>
      <c r="N104" s="35"/>
      <c r="O104" s="31"/>
      <c r="P104" s="80"/>
      <c r="Q104" s="23"/>
      <c r="R104" s="19"/>
      <c r="S104" s="24"/>
      <c r="T104" s="73"/>
      <c r="V104" s="29"/>
      <c r="W104" s="29"/>
      <c r="X104" s="29"/>
      <c r="Y104" s="61">
        <f t="shared" si="73"/>
        <v>0</v>
      </c>
      <c r="Z104" s="29"/>
      <c r="AA104" s="29"/>
      <c r="AB104" s="29"/>
      <c r="AC104" s="74"/>
      <c r="AD104" s="74"/>
      <c r="AE104" s="74"/>
      <c r="AF104" s="74">
        <v>5</v>
      </c>
      <c r="AG104" s="74"/>
      <c r="AH104" s="74"/>
      <c r="AI104" s="74"/>
      <c r="AK104" s="224"/>
      <c r="AL104" s="224"/>
      <c r="AM104" s="224"/>
      <c r="AN104" s="190">
        <f>AZ104*$D104</f>
        <v>0</v>
      </c>
      <c r="AO104" s="190">
        <f>BA104*$D104</f>
        <v>0</v>
      </c>
      <c r="AP104" s="225"/>
      <c r="AQ104" s="225"/>
      <c r="AR104" s="225"/>
      <c r="AS104" s="225"/>
      <c r="AT104" s="225"/>
      <c r="AU104" s="225"/>
      <c r="AW104" s="30"/>
      <c r="AX104" s="30"/>
      <c r="AY104" s="30"/>
      <c r="AZ104" s="74">
        <v>4</v>
      </c>
      <c r="BA104" s="74">
        <v>1</v>
      </c>
      <c r="BB104" s="30"/>
      <c r="BC104" s="30"/>
      <c r="BD104" s="30"/>
      <c r="BE104" s="30"/>
      <c r="BF104" s="30"/>
      <c r="BG104" s="30"/>
      <c r="BI104" s="63"/>
      <c r="BJ104" s="63"/>
      <c r="BK104" s="63"/>
      <c r="BL104" s="63"/>
      <c r="BN104" s="132">
        <v>10.7</v>
      </c>
      <c r="BO104" s="121">
        <f t="shared" si="74"/>
        <v>0</v>
      </c>
    </row>
    <row r="105" spans="1:67" ht="20.25" customHeight="1" x14ac:dyDescent="0.25">
      <c r="A105" s="38" t="s">
        <v>161</v>
      </c>
      <c r="B105" s="292" t="s">
        <v>16</v>
      </c>
      <c r="C105" s="292">
        <v>5</v>
      </c>
      <c r="D105" s="129">
        <f t="shared" si="63"/>
        <v>0</v>
      </c>
      <c r="E105" s="12">
        <v>125</v>
      </c>
      <c r="F105" s="12">
        <f t="shared" si="64"/>
        <v>0</v>
      </c>
      <c r="H105" s="102"/>
      <c r="I105" s="19"/>
      <c r="J105" s="20"/>
      <c r="K105" s="69"/>
      <c r="L105" s="21"/>
      <c r="M105" s="71"/>
      <c r="N105" s="35"/>
      <c r="O105" s="31"/>
      <c r="P105" s="80"/>
      <c r="Q105" s="23"/>
      <c r="R105" s="19"/>
      <c r="S105" s="24"/>
      <c r="T105" s="73"/>
      <c r="V105" s="29"/>
      <c r="W105" s="29"/>
      <c r="X105" s="29"/>
      <c r="Y105" s="61">
        <f t="shared" ref="Y105:Y106" si="75">AF105*$D105</f>
        <v>0</v>
      </c>
      <c r="Z105" s="29"/>
      <c r="AA105" s="29"/>
      <c r="AB105" s="29"/>
      <c r="AC105" s="74"/>
      <c r="AD105" s="74"/>
      <c r="AE105" s="74"/>
      <c r="AF105" s="74">
        <v>5</v>
      </c>
      <c r="AG105" s="74"/>
      <c r="AH105" s="74"/>
      <c r="AI105" s="74"/>
      <c r="AK105" s="224"/>
      <c r="AL105" s="224"/>
      <c r="AM105" s="224"/>
      <c r="AN105" s="190">
        <f>AZ105*$D105</f>
        <v>0</v>
      </c>
      <c r="AO105" s="225"/>
      <c r="AP105" s="225"/>
      <c r="AQ105" s="225"/>
      <c r="AR105" s="225"/>
      <c r="AS105" s="225"/>
      <c r="AT105" s="225"/>
      <c r="AU105" s="225"/>
      <c r="AW105" s="30"/>
      <c r="AX105" s="30"/>
      <c r="AY105" s="30"/>
      <c r="AZ105" s="74">
        <v>5</v>
      </c>
      <c r="BA105" s="30"/>
      <c r="BB105" s="30"/>
      <c r="BC105" s="30"/>
      <c r="BD105" s="30"/>
      <c r="BE105" s="30"/>
      <c r="BF105" s="30"/>
      <c r="BG105" s="30"/>
      <c r="BI105" s="63"/>
      <c r="BJ105" s="63"/>
      <c r="BK105" s="63"/>
      <c r="BL105" s="63"/>
      <c r="BN105" s="132">
        <v>8.1999999999999993</v>
      </c>
      <c r="BO105" s="121">
        <f t="shared" si="65"/>
        <v>0</v>
      </c>
    </row>
    <row r="106" spans="1:67" ht="20.100000000000001" customHeight="1" x14ac:dyDescent="0.25">
      <c r="A106" s="38" t="s">
        <v>162</v>
      </c>
      <c r="B106" s="292" t="s">
        <v>16</v>
      </c>
      <c r="C106" s="292">
        <v>5</v>
      </c>
      <c r="D106" s="129">
        <f t="shared" si="63"/>
        <v>0</v>
      </c>
      <c r="E106" s="12">
        <v>135</v>
      </c>
      <c r="F106" s="12">
        <f t="shared" si="64"/>
        <v>0</v>
      </c>
      <c r="H106" s="102"/>
      <c r="I106" s="19"/>
      <c r="J106" s="20"/>
      <c r="K106" s="69"/>
      <c r="L106" s="21"/>
      <c r="M106" s="71"/>
      <c r="N106" s="35"/>
      <c r="O106" s="31"/>
      <c r="P106" s="80"/>
      <c r="Q106" s="23"/>
      <c r="R106" s="19"/>
      <c r="S106" s="24"/>
      <c r="T106" s="73"/>
      <c r="V106" s="29"/>
      <c r="W106" s="29"/>
      <c r="X106" s="29"/>
      <c r="Y106" s="61">
        <f t="shared" si="75"/>
        <v>0</v>
      </c>
      <c r="Z106" s="29"/>
      <c r="AA106" s="29"/>
      <c r="AB106" s="29"/>
      <c r="AC106" s="74"/>
      <c r="AD106" s="74"/>
      <c r="AE106" s="74"/>
      <c r="AF106" s="74">
        <v>5</v>
      </c>
      <c r="AG106" s="74"/>
      <c r="AH106" s="74"/>
      <c r="AI106" s="74"/>
      <c r="AK106" s="224"/>
      <c r="AL106" s="224"/>
      <c r="AM106" s="224"/>
      <c r="AN106" s="190">
        <f>AZ106*$D106</f>
        <v>0</v>
      </c>
      <c r="AO106" s="190">
        <f>BA106*$D106</f>
        <v>0</v>
      </c>
      <c r="AP106" s="225"/>
      <c r="AQ106" s="225"/>
      <c r="AR106" s="225"/>
      <c r="AS106" s="225"/>
      <c r="AT106" s="225"/>
      <c r="AU106" s="225"/>
      <c r="AW106" s="30"/>
      <c r="AX106" s="30"/>
      <c r="AY106" s="30"/>
      <c r="AZ106" s="74">
        <v>4</v>
      </c>
      <c r="BA106" s="74">
        <v>1</v>
      </c>
      <c r="BB106" s="30"/>
      <c r="BC106" s="30"/>
      <c r="BD106" s="30"/>
      <c r="BE106" s="30"/>
      <c r="BF106" s="30"/>
      <c r="BG106" s="30"/>
      <c r="BI106" s="63"/>
      <c r="BJ106" s="63"/>
      <c r="BK106" s="63"/>
      <c r="BL106" s="63"/>
      <c r="BN106" s="132">
        <v>9</v>
      </c>
      <c r="BO106" s="121">
        <f t="shared" si="65"/>
        <v>0</v>
      </c>
    </row>
    <row r="107" spans="1:67" ht="20.100000000000001" customHeight="1" x14ac:dyDescent="0.25">
      <c r="A107" s="38" t="s">
        <v>163</v>
      </c>
      <c r="B107" s="292" t="s">
        <v>16</v>
      </c>
      <c r="C107" s="292">
        <v>5</v>
      </c>
      <c r="D107" s="129">
        <f t="shared" si="63"/>
        <v>0</v>
      </c>
      <c r="E107" s="12">
        <v>50</v>
      </c>
      <c r="F107" s="12">
        <f t="shared" si="64"/>
        <v>0</v>
      </c>
      <c r="H107" s="102"/>
      <c r="I107" s="19"/>
      <c r="J107" s="20"/>
      <c r="K107" s="69"/>
      <c r="L107" s="21"/>
      <c r="M107" s="71"/>
      <c r="N107" s="35"/>
      <c r="O107" s="31"/>
      <c r="P107" s="80"/>
      <c r="Q107" s="23"/>
      <c r="R107" s="19"/>
      <c r="S107" s="24"/>
      <c r="T107" s="73"/>
      <c r="V107" s="29"/>
      <c r="W107" s="29"/>
      <c r="X107" s="29"/>
      <c r="Y107" s="61">
        <f>AF107*$D107</f>
        <v>0</v>
      </c>
      <c r="Z107" s="29"/>
      <c r="AA107" s="29"/>
      <c r="AB107" s="29"/>
      <c r="AC107" s="74"/>
      <c r="AD107" s="74"/>
      <c r="AE107" s="74"/>
      <c r="AF107" s="74">
        <v>5</v>
      </c>
      <c r="AG107" s="74"/>
      <c r="AH107" s="74"/>
      <c r="AI107" s="74"/>
      <c r="AK107" s="29"/>
      <c r="AL107" s="61">
        <f>AX107*$D107</f>
        <v>0</v>
      </c>
      <c r="AM107" s="61">
        <f>AY107*$D107</f>
        <v>0</v>
      </c>
      <c r="AN107" s="30"/>
      <c r="AO107" s="29"/>
      <c r="AP107" s="29"/>
      <c r="AQ107" s="29"/>
      <c r="AR107" s="29"/>
      <c r="AS107" s="29"/>
      <c r="AT107" s="29"/>
      <c r="AU107" s="29"/>
      <c r="AW107" s="30"/>
      <c r="AX107" s="74">
        <v>1</v>
      </c>
      <c r="AY107" s="74">
        <v>4</v>
      </c>
      <c r="AZ107" s="30"/>
      <c r="BA107" s="30"/>
      <c r="BB107" s="30"/>
      <c r="BC107" s="30"/>
      <c r="BD107" s="30"/>
      <c r="BE107" s="30"/>
      <c r="BF107" s="30"/>
      <c r="BG107" s="30"/>
      <c r="BI107" s="63"/>
      <c r="BJ107" s="63"/>
      <c r="BK107" s="63"/>
      <c r="BL107" s="63"/>
      <c r="BN107" s="132">
        <v>8.1999999999999993</v>
      </c>
      <c r="BO107" s="121">
        <f t="shared" si="65"/>
        <v>0</v>
      </c>
    </row>
    <row r="108" spans="1:67" ht="19.5" customHeight="1" x14ac:dyDescent="0.25">
      <c r="A108" s="38" t="s">
        <v>164</v>
      </c>
      <c r="B108" s="292" t="s">
        <v>16</v>
      </c>
      <c r="C108" s="292">
        <v>5</v>
      </c>
      <c r="D108" s="129">
        <f t="shared" si="63"/>
        <v>0</v>
      </c>
      <c r="E108" s="60">
        <v>85</v>
      </c>
      <c r="F108" s="12">
        <f t="shared" si="64"/>
        <v>0</v>
      </c>
      <c r="H108" s="102"/>
      <c r="I108" s="19"/>
      <c r="J108" s="20"/>
      <c r="K108" s="69"/>
      <c r="L108" s="21"/>
      <c r="M108" s="71"/>
      <c r="N108" s="35"/>
      <c r="O108" s="31"/>
      <c r="P108" s="80"/>
      <c r="Q108" s="23"/>
      <c r="R108" s="19"/>
      <c r="S108" s="24"/>
      <c r="T108" s="73"/>
      <c r="V108" s="29"/>
      <c r="W108" s="29"/>
      <c r="X108" s="29"/>
      <c r="Y108" s="61">
        <f>AF108*$D108</f>
        <v>0</v>
      </c>
      <c r="Z108" s="29"/>
      <c r="AA108" s="29"/>
      <c r="AB108" s="29"/>
      <c r="AC108" s="74"/>
      <c r="AD108" s="74"/>
      <c r="AE108" s="74"/>
      <c r="AF108" s="74">
        <v>5</v>
      </c>
      <c r="AG108" s="74"/>
      <c r="AH108" s="74"/>
      <c r="AI108" s="74"/>
      <c r="AK108" s="29"/>
      <c r="AL108" s="29"/>
      <c r="AM108" s="29"/>
      <c r="AN108" s="61">
        <f>AZ108*$D108</f>
        <v>0</v>
      </c>
      <c r="AO108" s="61">
        <f>BA108*$D108</f>
        <v>0</v>
      </c>
      <c r="AP108" s="29"/>
      <c r="AQ108" s="29"/>
      <c r="AR108" s="29"/>
      <c r="AS108" s="29"/>
      <c r="AT108" s="29"/>
      <c r="AU108" s="29"/>
      <c r="AW108" s="30"/>
      <c r="AX108" s="30"/>
      <c r="AY108" s="30"/>
      <c r="AZ108" s="74">
        <v>4</v>
      </c>
      <c r="BA108" s="74">
        <v>1</v>
      </c>
      <c r="BB108" s="30"/>
      <c r="BC108" s="30"/>
      <c r="BD108" s="30"/>
      <c r="BE108" s="30"/>
      <c r="BF108" s="30"/>
      <c r="BG108" s="30"/>
      <c r="BI108" s="63"/>
      <c r="BJ108" s="63"/>
      <c r="BK108" s="63"/>
      <c r="BL108" s="63"/>
      <c r="BN108" s="150">
        <v>5.45</v>
      </c>
      <c r="BO108" s="121">
        <f t="shared" si="65"/>
        <v>0</v>
      </c>
    </row>
    <row r="109" spans="1:67" ht="20.100000000000001" customHeight="1" x14ac:dyDescent="0.25">
      <c r="A109" s="38" t="s">
        <v>165</v>
      </c>
      <c r="B109" s="292" t="s">
        <v>15</v>
      </c>
      <c r="C109" s="292">
        <v>5</v>
      </c>
      <c r="D109" s="129">
        <f>SUM(H109:T109)</f>
        <v>0</v>
      </c>
      <c r="E109" s="60">
        <v>30</v>
      </c>
      <c r="F109" s="12">
        <f>D109*E109*(100-$D$2)/100</f>
        <v>0</v>
      </c>
      <c r="H109" s="102"/>
      <c r="I109" s="19"/>
      <c r="J109" s="20"/>
      <c r="K109" s="69"/>
      <c r="L109" s="21"/>
      <c r="M109" s="71"/>
      <c r="N109" s="35"/>
      <c r="O109" s="31"/>
      <c r="P109" s="80"/>
      <c r="Q109" s="23"/>
      <c r="R109" s="19"/>
      <c r="S109" s="24"/>
      <c r="T109" s="73"/>
      <c r="V109" s="29"/>
      <c r="W109" s="29"/>
      <c r="X109" s="61">
        <f>AE109*$D109</f>
        <v>0</v>
      </c>
      <c r="Y109" s="29"/>
      <c r="Z109" s="29"/>
      <c r="AA109" s="29"/>
      <c r="AB109" s="29"/>
      <c r="AC109" s="74"/>
      <c r="AD109" s="74"/>
      <c r="AE109" s="74">
        <v>5</v>
      </c>
      <c r="AF109" s="74"/>
      <c r="AG109" s="74"/>
      <c r="AH109" s="74"/>
      <c r="AI109" s="74"/>
      <c r="AK109" s="61">
        <f>AW109*$D109</f>
        <v>0</v>
      </c>
      <c r="AL109" s="61">
        <f>AX109*$D109</f>
        <v>0</v>
      </c>
      <c r="AM109" s="29"/>
      <c r="AN109" s="30"/>
      <c r="AO109" s="29"/>
      <c r="AP109" s="29"/>
      <c r="AQ109" s="29"/>
      <c r="AR109" s="29"/>
      <c r="AS109" s="29"/>
      <c r="AT109" s="29"/>
      <c r="AU109" s="29"/>
      <c r="AW109" s="74">
        <v>4</v>
      </c>
      <c r="AX109" s="74">
        <v>1</v>
      </c>
      <c r="AY109" s="30"/>
      <c r="AZ109" s="30"/>
      <c r="BA109" s="30"/>
      <c r="BB109" s="30"/>
      <c r="BC109" s="30"/>
      <c r="BD109" s="30"/>
      <c r="BE109" s="30"/>
      <c r="BF109" s="30"/>
      <c r="BG109" s="30"/>
      <c r="BI109" s="63"/>
      <c r="BJ109" s="63"/>
      <c r="BK109" s="63"/>
      <c r="BL109" s="63"/>
      <c r="BN109" s="132">
        <v>1.3</v>
      </c>
      <c r="BO109" s="121">
        <f>BN109*D109</f>
        <v>0</v>
      </c>
    </row>
    <row r="110" spans="1:67" ht="20.100000000000001" customHeight="1" x14ac:dyDescent="0.25">
      <c r="A110" s="38" t="s">
        <v>166</v>
      </c>
      <c r="B110" s="27" t="s">
        <v>17</v>
      </c>
      <c r="C110" s="27">
        <v>5</v>
      </c>
      <c r="D110" s="129">
        <f t="shared" si="63"/>
        <v>0</v>
      </c>
      <c r="E110" s="12">
        <v>80</v>
      </c>
      <c r="F110" s="12">
        <f t="shared" si="64"/>
        <v>0</v>
      </c>
      <c r="H110" s="102"/>
      <c r="I110" s="19"/>
      <c r="J110" s="20"/>
      <c r="K110" s="69"/>
      <c r="L110" s="21"/>
      <c r="M110" s="71"/>
      <c r="N110" s="35"/>
      <c r="O110" s="31"/>
      <c r="P110" s="80"/>
      <c r="Q110" s="23"/>
      <c r="R110" s="19"/>
      <c r="S110" s="24"/>
      <c r="T110" s="73"/>
      <c r="V110" s="29"/>
      <c r="W110" s="29"/>
      <c r="X110" s="29"/>
      <c r="Y110" s="29"/>
      <c r="Z110" s="61">
        <f>AG110*$D110</f>
        <v>0</v>
      </c>
      <c r="AA110" s="29"/>
      <c r="AB110" s="29"/>
      <c r="AC110" s="74"/>
      <c r="AD110" s="74"/>
      <c r="AE110" s="74"/>
      <c r="AF110" s="74"/>
      <c r="AG110" s="74">
        <v>5</v>
      </c>
      <c r="AH110" s="74"/>
      <c r="AI110" s="74"/>
      <c r="AK110" s="29"/>
      <c r="AL110" s="61">
        <f>AX110*$D110</f>
        <v>0</v>
      </c>
      <c r="AM110" s="61">
        <f>AY110*$D110</f>
        <v>0</v>
      </c>
      <c r="AN110" s="61">
        <f>AZ110*$D110</f>
        <v>0</v>
      </c>
      <c r="AO110" s="30"/>
      <c r="AP110" s="30"/>
      <c r="AQ110" s="30"/>
      <c r="AR110" s="30"/>
      <c r="AS110" s="30"/>
      <c r="AT110" s="30"/>
      <c r="AU110" s="30"/>
      <c r="AW110" s="30"/>
      <c r="AX110" s="191">
        <v>1</v>
      </c>
      <c r="AY110" s="191">
        <v>3</v>
      </c>
      <c r="AZ110" s="191">
        <v>1</v>
      </c>
      <c r="BA110" s="30"/>
      <c r="BB110" s="30"/>
      <c r="BC110" s="30"/>
      <c r="BD110" s="30"/>
      <c r="BE110" s="30"/>
      <c r="BF110" s="30"/>
      <c r="BG110" s="30"/>
      <c r="BI110" s="63"/>
      <c r="BJ110" s="63"/>
      <c r="BK110" s="63"/>
      <c r="BL110" s="63"/>
      <c r="BN110" s="113">
        <v>5.4</v>
      </c>
      <c r="BO110" s="121">
        <f t="shared" si="65"/>
        <v>0</v>
      </c>
    </row>
    <row r="111" spans="1:67" ht="19.5" customHeight="1" x14ac:dyDescent="0.25">
      <c r="A111" s="42" t="s">
        <v>167</v>
      </c>
      <c r="B111" s="293" t="s">
        <v>17</v>
      </c>
      <c r="C111" s="293">
        <v>5</v>
      </c>
      <c r="D111" s="129">
        <f t="shared" si="63"/>
        <v>0</v>
      </c>
      <c r="E111" s="60">
        <v>137.5</v>
      </c>
      <c r="F111" s="12">
        <f t="shared" si="64"/>
        <v>0</v>
      </c>
      <c r="G111" s="3"/>
      <c r="H111" s="102"/>
      <c r="I111" s="19"/>
      <c r="J111" s="20"/>
      <c r="K111" s="69"/>
      <c r="L111" s="21"/>
      <c r="M111" s="71"/>
      <c r="N111" s="35"/>
      <c r="O111" s="31"/>
      <c r="P111" s="80"/>
      <c r="Q111" s="23"/>
      <c r="R111" s="19"/>
      <c r="S111" s="24"/>
      <c r="T111" s="73"/>
      <c r="U111" s="3"/>
      <c r="V111" s="29"/>
      <c r="W111" s="29"/>
      <c r="X111" s="29"/>
      <c r="Y111" s="29"/>
      <c r="Z111" s="61">
        <f>AG111*$D111</f>
        <v>0</v>
      </c>
      <c r="AA111" s="29"/>
      <c r="AB111" s="29"/>
      <c r="AC111" s="74"/>
      <c r="AD111" s="74"/>
      <c r="AE111" s="74"/>
      <c r="AF111" s="74"/>
      <c r="AG111" s="74">
        <v>5</v>
      </c>
      <c r="AH111" s="74"/>
      <c r="AI111" s="74"/>
      <c r="AJ111" s="3"/>
      <c r="AK111" s="29"/>
      <c r="AL111" s="29"/>
      <c r="AM111" s="29"/>
      <c r="AN111" s="29"/>
      <c r="AO111" s="61">
        <f>BA111*$D111</f>
        <v>0</v>
      </c>
      <c r="AP111" s="61">
        <f>BB111*$D111</f>
        <v>0</v>
      </c>
      <c r="AQ111" s="29"/>
      <c r="AR111" s="29"/>
      <c r="AS111" s="29"/>
      <c r="AT111" s="29"/>
      <c r="AU111" s="29"/>
      <c r="AV111" s="3"/>
      <c r="AW111" s="30"/>
      <c r="AX111" s="30"/>
      <c r="AY111" s="30"/>
      <c r="AZ111" s="30"/>
      <c r="BA111" s="190">
        <v>1</v>
      </c>
      <c r="BB111" s="190">
        <v>4</v>
      </c>
      <c r="BC111" s="30"/>
      <c r="BD111" s="30"/>
      <c r="BE111" s="30"/>
      <c r="BF111" s="30"/>
      <c r="BG111" s="30"/>
      <c r="BI111" s="63"/>
      <c r="BJ111" s="63"/>
      <c r="BK111" s="63"/>
      <c r="BL111" s="63"/>
      <c r="BN111" s="150">
        <v>9.1999999999999993</v>
      </c>
      <c r="BO111" s="121">
        <f t="shared" si="65"/>
        <v>0</v>
      </c>
    </row>
    <row r="112" spans="1:67" ht="19.5" customHeight="1" x14ac:dyDescent="0.25">
      <c r="A112" s="38" t="s">
        <v>168</v>
      </c>
      <c r="B112" s="179" t="s">
        <v>18</v>
      </c>
      <c r="C112" s="292">
        <v>2</v>
      </c>
      <c r="D112" s="129">
        <f t="shared" si="63"/>
        <v>0</v>
      </c>
      <c r="E112" s="60">
        <v>70</v>
      </c>
      <c r="F112" s="12">
        <f t="shared" si="64"/>
        <v>0</v>
      </c>
      <c r="H112" s="102"/>
      <c r="I112" s="19"/>
      <c r="J112" s="20"/>
      <c r="K112" s="69"/>
      <c r="L112" s="21"/>
      <c r="M112" s="71"/>
      <c r="N112" s="35"/>
      <c r="O112" s="31"/>
      <c r="P112" s="80"/>
      <c r="Q112" s="23"/>
      <c r="R112" s="19"/>
      <c r="S112" s="24"/>
      <c r="T112" s="73"/>
      <c r="V112" s="29"/>
      <c r="W112" s="29"/>
      <c r="X112" s="29"/>
      <c r="Y112" s="29"/>
      <c r="Z112" s="29"/>
      <c r="AA112" s="61">
        <f>AH112*$D112</f>
        <v>0</v>
      </c>
      <c r="AB112" s="29"/>
      <c r="AC112" s="74"/>
      <c r="AD112" s="74"/>
      <c r="AE112" s="74"/>
      <c r="AF112" s="74"/>
      <c r="AG112" s="74"/>
      <c r="AH112" s="74">
        <v>2</v>
      </c>
      <c r="AI112" s="74"/>
      <c r="AK112" s="29"/>
      <c r="AL112" s="29"/>
      <c r="AM112" s="29"/>
      <c r="AN112" s="61">
        <f>AZ112*$D112</f>
        <v>0</v>
      </c>
      <c r="AO112" s="29"/>
      <c r="AP112" s="61">
        <f>BB112*$D112</f>
        <v>0</v>
      </c>
      <c r="AQ112" s="29"/>
      <c r="AR112" s="29"/>
      <c r="AS112" s="29"/>
      <c r="AT112" s="29"/>
      <c r="AU112" s="29"/>
      <c r="AW112" s="30"/>
      <c r="AX112" s="30"/>
      <c r="AY112" s="30"/>
      <c r="AZ112" s="74">
        <v>1</v>
      </c>
      <c r="BA112" s="30"/>
      <c r="BB112" s="74">
        <v>1</v>
      </c>
      <c r="BC112" s="30"/>
      <c r="BD112" s="30"/>
      <c r="BE112" s="30"/>
      <c r="BF112" s="30"/>
      <c r="BG112" s="30"/>
      <c r="BI112" s="63"/>
      <c r="BJ112" s="63"/>
      <c r="BK112" s="63"/>
      <c r="BL112" s="63"/>
      <c r="BN112" s="150">
        <v>4.95</v>
      </c>
      <c r="BO112" s="121">
        <f t="shared" si="65"/>
        <v>0</v>
      </c>
    </row>
    <row r="113" spans="1:67" ht="19.5" customHeight="1" x14ac:dyDescent="0.25">
      <c r="A113" s="38" t="s">
        <v>169</v>
      </c>
      <c r="B113" s="179" t="s">
        <v>18</v>
      </c>
      <c r="C113" s="294">
        <v>3</v>
      </c>
      <c r="D113" s="129">
        <f t="shared" si="63"/>
        <v>0</v>
      </c>
      <c r="E113" s="60">
        <v>70</v>
      </c>
      <c r="F113" s="12">
        <f t="shared" si="64"/>
        <v>0</v>
      </c>
      <c r="H113" s="102"/>
      <c r="I113" s="19"/>
      <c r="J113" s="20"/>
      <c r="K113" s="69"/>
      <c r="L113" s="21"/>
      <c r="M113" s="71"/>
      <c r="N113" s="35"/>
      <c r="O113" s="31"/>
      <c r="P113" s="80"/>
      <c r="Q113" s="23"/>
      <c r="R113" s="19"/>
      <c r="S113" s="24"/>
      <c r="T113" s="73"/>
      <c r="V113" s="29"/>
      <c r="W113" s="29"/>
      <c r="X113" s="29"/>
      <c r="Y113" s="29"/>
      <c r="Z113" s="29"/>
      <c r="AA113" s="61">
        <f>AH113*$D113</f>
        <v>0</v>
      </c>
      <c r="AB113" s="29"/>
      <c r="AC113" s="74"/>
      <c r="AD113" s="74"/>
      <c r="AE113" s="74"/>
      <c r="AF113" s="74"/>
      <c r="AG113" s="74"/>
      <c r="AH113" s="74">
        <v>3</v>
      </c>
      <c r="AI113" s="74"/>
      <c r="AK113" s="29"/>
      <c r="AL113" s="29"/>
      <c r="AM113" s="29"/>
      <c r="AN113" s="61">
        <f>AZ113*$D113</f>
        <v>0</v>
      </c>
      <c r="AO113" s="29"/>
      <c r="AP113" s="61">
        <f>BB113*$D113</f>
        <v>0</v>
      </c>
      <c r="AQ113" s="29"/>
      <c r="AR113" s="29"/>
      <c r="AS113" s="29"/>
      <c r="AT113" s="29"/>
      <c r="AU113" s="29"/>
      <c r="AW113" s="30"/>
      <c r="AX113" s="30"/>
      <c r="AY113" s="30"/>
      <c r="AZ113" s="74">
        <v>2</v>
      </c>
      <c r="BA113" s="30"/>
      <c r="BB113" s="74">
        <v>1</v>
      </c>
      <c r="BC113" s="30"/>
      <c r="BD113" s="30"/>
      <c r="BE113" s="30"/>
      <c r="BF113" s="30"/>
      <c r="BG113" s="30"/>
      <c r="BH113" s="3"/>
      <c r="BI113" s="63"/>
      <c r="BJ113" s="63"/>
      <c r="BK113" s="63"/>
      <c r="BL113" s="63"/>
      <c r="BN113" s="150">
        <v>4.8499999999999996</v>
      </c>
      <c r="BO113" s="121">
        <f t="shared" si="65"/>
        <v>0</v>
      </c>
    </row>
    <row r="114" spans="1:67" ht="19.5" customHeight="1" x14ac:dyDescent="0.25">
      <c r="A114" s="243" t="s">
        <v>170</v>
      </c>
      <c r="B114" s="229" t="s">
        <v>16</v>
      </c>
      <c r="C114" s="292">
        <v>5</v>
      </c>
      <c r="D114" s="129">
        <f t="shared" si="63"/>
        <v>0</v>
      </c>
      <c r="E114" s="60">
        <v>125</v>
      </c>
      <c r="F114" s="12">
        <f t="shared" si="64"/>
        <v>0</v>
      </c>
      <c r="H114" s="102"/>
      <c r="I114" s="19"/>
      <c r="J114" s="20"/>
      <c r="K114" s="69"/>
      <c r="L114" s="21"/>
      <c r="M114" s="71"/>
      <c r="N114" s="171"/>
      <c r="O114" s="31"/>
      <c r="P114" s="80"/>
      <c r="Q114" s="23"/>
      <c r="R114" s="19"/>
      <c r="S114" s="24"/>
      <c r="T114" s="73"/>
      <c r="V114" s="29"/>
      <c r="W114" s="29"/>
      <c r="X114" s="29"/>
      <c r="Y114" s="61">
        <f t="shared" ref="Y114:Y118" si="76">AF114*$D114</f>
        <v>0</v>
      </c>
      <c r="Z114" s="29"/>
      <c r="AA114" s="29"/>
      <c r="AB114" s="29"/>
      <c r="AC114" s="74"/>
      <c r="AD114" s="74"/>
      <c r="AE114" s="74"/>
      <c r="AF114" s="74">
        <v>5</v>
      </c>
      <c r="AG114" s="74"/>
      <c r="AH114" s="74"/>
      <c r="AI114" s="74"/>
      <c r="AK114" s="29"/>
      <c r="AL114" s="30"/>
      <c r="AM114" s="30"/>
      <c r="AN114" s="61">
        <f t="shared" ref="AN114:AN118" si="77">AZ114*$D114</f>
        <v>0</v>
      </c>
      <c r="AO114" s="30"/>
      <c r="AP114" s="29"/>
      <c r="AQ114" s="29"/>
      <c r="AR114" s="29"/>
      <c r="AS114" s="29"/>
      <c r="AT114" s="29"/>
      <c r="AU114" s="29"/>
      <c r="AW114" s="30"/>
      <c r="AX114" s="30"/>
      <c r="AY114" s="30"/>
      <c r="AZ114" s="74">
        <v>5</v>
      </c>
      <c r="BA114" s="30"/>
      <c r="BB114" s="30"/>
      <c r="BC114" s="30"/>
      <c r="BD114" s="30"/>
      <c r="BE114" s="30"/>
      <c r="BF114" s="30"/>
      <c r="BG114" s="30"/>
      <c r="BH114" s="3"/>
      <c r="BI114" s="63"/>
      <c r="BJ114" s="63"/>
      <c r="BK114" s="63"/>
      <c r="BL114" s="63"/>
      <c r="BN114" s="150">
        <v>7.9</v>
      </c>
      <c r="BO114" s="121">
        <f t="shared" si="65"/>
        <v>0</v>
      </c>
    </row>
    <row r="115" spans="1:67" ht="19.5" customHeight="1" x14ac:dyDescent="0.25">
      <c r="A115" s="243" t="s">
        <v>171</v>
      </c>
      <c r="B115" s="229" t="s">
        <v>16</v>
      </c>
      <c r="C115" s="292">
        <v>5</v>
      </c>
      <c r="D115" s="129">
        <f t="shared" si="63"/>
        <v>0</v>
      </c>
      <c r="E115" s="60">
        <v>125</v>
      </c>
      <c r="F115" s="12">
        <f t="shared" si="64"/>
        <v>0</v>
      </c>
      <c r="H115" s="102"/>
      <c r="I115" s="19"/>
      <c r="J115" s="20"/>
      <c r="K115" s="69"/>
      <c r="L115" s="21"/>
      <c r="M115" s="71"/>
      <c r="N115" s="171"/>
      <c r="O115" s="31"/>
      <c r="P115" s="80"/>
      <c r="Q115" s="23"/>
      <c r="R115" s="19"/>
      <c r="S115" s="24"/>
      <c r="T115" s="73"/>
      <c r="V115" s="29"/>
      <c r="W115" s="29"/>
      <c r="X115" s="29"/>
      <c r="Y115" s="61">
        <f t="shared" si="76"/>
        <v>0</v>
      </c>
      <c r="Z115" s="29"/>
      <c r="AA115" s="29"/>
      <c r="AB115" s="29"/>
      <c r="AC115" s="74"/>
      <c r="AD115" s="74"/>
      <c r="AE115" s="74"/>
      <c r="AF115" s="74">
        <v>5</v>
      </c>
      <c r="AG115" s="74"/>
      <c r="AH115" s="74"/>
      <c r="AI115" s="74"/>
      <c r="AK115" s="29"/>
      <c r="AL115" s="30"/>
      <c r="AM115" s="30"/>
      <c r="AN115" s="61">
        <f t="shared" si="77"/>
        <v>0</v>
      </c>
      <c r="AO115" s="61">
        <f t="shared" ref="AO115:AO116" si="78">BA115*$D115</f>
        <v>0</v>
      </c>
      <c r="AP115" s="29"/>
      <c r="AQ115" s="29"/>
      <c r="AR115" s="29"/>
      <c r="AS115" s="29"/>
      <c r="AT115" s="29"/>
      <c r="AU115" s="29"/>
      <c r="AW115" s="30"/>
      <c r="AX115" s="30"/>
      <c r="AY115" s="30"/>
      <c r="AZ115" s="74">
        <v>3</v>
      </c>
      <c r="BA115" s="74">
        <v>2</v>
      </c>
      <c r="BB115" s="30"/>
      <c r="BC115" s="30"/>
      <c r="BD115" s="30"/>
      <c r="BE115" s="30"/>
      <c r="BF115" s="30"/>
      <c r="BG115" s="30"/>
      <c r="BH115" s="3"/>
      <c r="BI115" s="63"/>
      <c r="BJ115" s="63"/>
      <c r="BK115" s="63"/>
      <c r="BL115" s="63"/>
      <c r="BN115" s="150">
        <v>7.5</v>
      </c>
      <c r="BO115" s="121">
        <f t="shared" si="65"/>
        <v>0</v>
      </c>
    </row>
    <row r="116" spans="1:67" ht="19.5" customHeight="1" x14ac:dyDescent="0.25">
      <c r="A116" s="243" t="s">
        <v>172</v>
      </c>
      <c r="B116" s="229" t="s">
        <v>16</v>
      </c>
      <c r="C116" s="292">
        <v>5</v>
      </c>
      <c r="D116" s="129">
        <f t="shared" si="63"/>
        <v>0</v>
      </c>
      <c r="E116" s="60">
        <v>135</v>
      </c>
      <c r="F116" s="12">
        <f t="shared" si="64"/>
        <v>0</v>
      </c>
      <c r="H116" s="102"/>
      <c r="I116" s="19"/>
      <c r="J116" s="20"/>
      <c r="K116" s="69"/>
      <c r="L116" s="21"/>
      <c r="M116" s="71"/>
      <c r="N116" s="171"/>
      <c r="O116" s="31"/>
      <c r="P116" s="80"/>
      <c r="Q116" s="23"/>
      <c r="R116" s="19"/>
      <c r="S116" s="24"/>
      <c r="T116" s="73"/>
      <c r="V116" s="29"/>
      <c r="W116" s="29"/>
      <c r="X116" s="29"/>
      <c r="Y116" s="61">
        <f t="shared" si="76"/>
        <v>0</v>
      </c>
      <c r="Z116" s="29"/>
      <c r="AA116" s="29"/>
      <c r="AB116" s="29"/>
      <c r="AC116" s="74"/>
      <c r="AD116" s="74"/>
      <c r="AE116" s="74"/>
      <c r="AF116" s="74">
        <v>5</v>
      </c>
      <c r="AG116" s="74"/>
      <c r="AH116" s="74"/>
      <c r="AI116" s="74"/>
      <c r="AK116" s="29"/>
      <c r="AL116" s="30"/>
      <c r="AM116" s="30"/>
      <c r="AN116" s="61">
        <f t="shared" si="77"/>
        <v>0</v>
      </c>
      <c r="AO116" s="61">
        <f t="shared" si="78"/>
        <v>0</v>
      </c>
      <c r="AP116" s="29"/>
      <c r="AQ116" s="29"/>
      <c r="AR116" s="29"/>
      <c r="AS116" s="29"/>
      <c r="AT116" s="29"/>
      <c r="AU116" s="29"/>
      <c r="AW116" s="30"/>
      <c r="AX116" s="30"/>
      <c r="AY116" s="30"/>
      <c r="AZ116" s="74">
        <v>1</v>
      </c>
      <c r="BA116" s="74">
        <v>4</v>
      </c>
      <c r="BB116" s="30"/>
      <c r="BC116" s="30"/>
      <c r="BD116" s="30"/>
      <c r="BE116" s="30"/>
      <c r="BF116" s="30"/>
      <c r="BG116" s="30"/>
      <c r="BH116" s="3"/>
      <c r="BI116" s="63"/>
      <c r="BJ116" s="63"/>
      <c r="BK116" s="63"/>
      <c r="BL116" s="63"/>
      <c r="BN116" s="150">
        <v>8.5</v>
      </c>
      <c r="BO116" s="121">
        <f t="shared" si="65"/>
        <v>0</v>
      </c>
    </row>
    <row r="117" spans="1:67" ht="19.5" customHeight="1" x14ac:dyDescent="0.25">
      <c r="A117" s="243" t="s">
        <v>173</v>
      </c>
      <c r="B117" s="229" t="s">
        <v>174</v>
      </c>
      <c r="C117" s="292">
        <v>5</v>
      </c>
      <c r="D117" s="129">
        <f t="shared" si="63"/>
        <v>0</v>
      </c>
      <c r="E117" s="60">
        <v>80</v>
      </c>
      <c r="F117" s="12">
        <f t="shared" si="64"/>
        <v>0</v>
      </c>
      <c r="H117" s="102"/>
      <c r="I117" s="19"/>
      <c r="J117" s="20"/>
      <c r="K117" s="69"/>
      <c r="L117" s="21"/>
      <c r="M117" s="71"/>
      <c r="N117" s="171"/>
      <c r="O117" s="31"/>
      <c r="P117" s="80"/>
      <c r="Q117" s="23"/>
      <c r="R117" s="19"/>
      <c r="S117" s="24"/>
      <c r="T117" s="73"/>
      <c r="V117" s="29"/>
      <c r="W117" s="29"/>
      <c r="X117" s="61">
        <f t="shared" ref="X117:X118" si="79">AE117*$D117</f>
        <v>0</v>
      </c>
      <c r="Y117" s="61">
        <f t="shared" si="76"/>
        <v>0</v>
      </c>
      <c r="Z117" s="29"/>
      <c r="AA117" s="29"/>
      <c r="AB117" s="29"/>
      <c r="AC117" s="74"/>
      <c r="AD117" s="74"/>
      <c r="AE117" s="74">
        <v>2</v>
      </c>
      <c r="AF117" s="74">
        <v>3</v>
      </c>
      <c r="AG117" s="74"/>
      <c r="AH117" s="74"/>
      <c r="AI117" s="74"/>
      <c r="AK117" s="29"/>
      <c r="AL117" s="30"/>
      <c r="AM117" s="61">
        <f t="shared" ref="AM117:AM118" si="80">AY117*$D117</f>
        <v>0</v>
      </c>
      <c r="AN117" s="61">
        <f t="shared" si="77"/>
        <v>0</v>
      </c>
      <c r="AO117" s="30"/>
      <c r="AP117" s="29"/>
      <c r="AQ117" s="29"/>
      <c r="AR117" s="29"/>
      <c r="AS117" s="29"/>
      <c r="AT117" s="29"/>
      <c r="AU117" s="29"/>
      <c r="AW117" s="30"/>
      <c r="AX117" s="30"/>
      <c r="AY117" s="74">
        <v>1</v>
      </c>
      <c r="AZ117" s="74">
        <v>4</v>
      </c>
      <c r="BA117" s="30"/>
      <c r="BB117" s="30"/>
      <c r="BC117" s="30"/>
      <c r="BD117" s="30"/>
      <c r="BE117" s="30"/>
      <c r="BF117" s="30"/>
      <c r="BG117" s="30"/>
      <c r="BH117" s="3"/>
      <c r="BI117" s="63"/>
      <c r="BJ117" s="63"/>
      <c r="BK117" s="63"/>
      <c r="BL117" s="63"/>
      <c r="BN117" s="150">
        <v>4.7</v>
      </c>
      <c r="BO117" s="121">
        <f t="shared" si="65"/>
        <v>0</v>
      </c>
    </row>
    <row r="118" spans="1:67" ht="19.5" customHeight="1" x14ac:dyDescent="0.25">
      <c r="A118" s="243" t="s">
        <v>175</v>
      </c>
      <c r="B118" s="229" t="s">
        <v>174</v>
      </c>
      <c r="C118" s="292">
        <v>5</v>
      </c>
      <c r="D118" s="129">
        <f t="shared" si="63"/>
        <v>0</v>
      </c>
      <c r="E118" s="60">
        <v>80</v>
      </c>
      <c r="F118" s="12">
        <f t="shared" si="64"/>
        <v>0</v>
      </c>
      <c r="H118" s="102"/>
      <c r="I118" s="19"/>
      <c r="J118" s="20"/>
      <c r="K118" s="69"/>
      <c r="L118" s="21"/>
      <c r="M118" s="71"/>
      <c r="N118" s="171"/>
      <c r="O118" s="31"/>
      <c r="P118" s="80"/>
      <c r="Q118" s="23"/>
      <c r="R118" s="19"/>
      <c r="S118" s="24"/>
      <c r="T118" s="73"/>
      <c r="V118" s="29"/>
      <c r="W118" s="29"/>
      <c r="X118" s="61">
        <f t="shared" si="79"/>
        <v>0</v>
      </c>
      <c r="Y118" s="61">
        <f t="shared" si="76"/>
        <v>0</v>
      </c>
      <c r="Z118" s="29"/>
      <c r="AA118" s="29"/>
      <c r="AB118" s="29"/>
      <c r="AC118" s="74"/>
      <c r="AD118" s="74"/>
      <c r="AE118" s="74">
        <v>2</v>
      </c>
      <c r="AF118" s="74">
        <v>3</v>
      </c>
      <c r="AG118" s="74"/>
      <c r="AH118" s="74"/>
      <c r="AI118" s="74"/>
      <c r="AK118" s="29"/>
      <c r="AL118" s="61">
        <f>AX118*$D118</f>
        <v>0</v>
      </c>
      <c r="AM118" s="61">
        <f t="shared" si="80"/>
        <v>0</v>
      </c>
      <c r="AN118" s="61">
        <f t="shared" si="77"/>
        <v>0</v>
      </c>
      <c r="AO118" s="30"/>
      <c r="AP118" s="29"/>
      <c r="AQ118" s="29"/>
      <c r="AR118" s="29"/>
      <c r="AS118" s="29"/>
      <c r="AT118" s="29"/>
      <c r="AU118" s="29"/>
      <c r="AW118" s="30"/>
      <c r="AX118" s="74">
        <v>2</v>
      </c>
      <c r="AY118" s="74">
        <v>1</v>
      </c>
      <c r="AZ118" s="74">
        <v>2</v>
      </c>
      <c r="BA118" s="30"/>
      <c r="BB118" s="30"/>
      <c r="BC118" s="30"/>
      <c r="BD118" s="30"/>
      <c r="BE118" s="30"/>
      <c r="BF118" s="30"/>
      <c r="BG118" s="30"/>
      <c r="BH118" s="3"/>
      <c r="BI118" s="63"/>
      <c r="BJ118" s="63"/>
      <c r="BK118" s="63"/>
      <c r="BL118" s="63"/>
      <c r="BN118" s="150">
        <v>4.5</v>
      </c>
      <c r="BO118" s="121">
        <f t="shared" si="65"/>
        <v>0</v>
      </c>
    </row>
    <row r="119" spans="1:67" ht="19.5" customHeight="1" x14ac:dyDescent="0.25">
      <c r="A119" s="38" t="s">
        <v>176</v>
      </c>
      <c r="B119" s="229" t="s">
        <v>15</v>
      </c>
      <c r="C119" s="292">
        <v>10</v>
      </c>
      <c r="D119" s="129">
        <f t="shared" si="63"/>
        <v>0</v>
      </c>
      <c r="E119" s="60">
        <v>50</v>
      </c>
      <c r="F119" s="12">
        <f t="shared" si="64"/>
        <v>0</v>
      </c>
      <c r="H119" s="102"/>
      <c r="I119" s="19"/>
      <c r="J119" s="20"/>
      <c r="K119" s="69"/>
      <c r="L119" s="21"/>
      <c r="M119" s="71"/>
      <c r="N119" s="171"/>
      <c r="O119" s="31"/>
      <c r="P119" s="80"/>
      <c r="Q119" s="23"/>
      <c r="R119" s="19"/>
      <c r="S119" s="24"/>
      <c r="T119" s="73"/>
      <c r="V119" s="29"/>
      <c r="W119" s="29"/>
      <c r="X119" s="61">
        <f>AE119*$D119</f>
        <v>0</v>
      </c>
      <c r="Y119" s="29"/>
      <c r="Z119" s="29"/>
      <c r="AA119" s="29"/>
      <c r="AB119" s="29"/>
      <c r="AC119" s="74"/>
      <c r="AD119" s="74"/>
      <c r="AE119" s="74">
        <v>10</v>
      </c>
      <c r="AF119" s="74"/>
      <c r="AG119" s="74"/>
      <c r="AH119" s="74"/>
      <c r="AI119" s="74"/>
      <c r="AK119" s="61">
        <f>AW119*$D119</f>
        <v>0</v>
      </c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W119" s="74">
        <v>4</v>
      </c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"/>
      <c r="BI119" s="61">
        <f>BK119*D119</f>
        <v>0</v>
      </c>
      <c r="BJ119" s="63"/>
      <c r="BK119" s="295">
        <v>18</v>
      </c>
      <c r="BL119" s="63"/>
      <c r="BN119" s="150">
        <v>1.99</v>
      </c>
      <c r="BO119" s="121">
        <f t="shared" si="65"/>
        <v>0</v>
      </c>
    </row>
    <row r="120" spans="1:67" ht="19.5" customHeight="1" x14ac:dyDescent="0.25">
      <c r="A120" s="230" t="s">
        <v>177</v>
      </c>
      <c r="B120" s="229" t="s">
        <v>16</v>
      </c>
      <c r="C120" s="293">
        <v>10</v>
      </c>
      <c r="D120" s="129">
        <f t="shared" si="63"/>
        <v>0</v>
      </c>
      <c r="E120" s="60">
        <v>115</v>
      </c>
      <c r="F120" s="12">
        <f t="shared" si="64"/>
        <v>0</v>
      </c>
      <c r="H120" s="102"/>
      <c r="I120" s="19"/>
      <c r="J120" s="20"/>
      <c r="K120" s="69"/>
      <c r="L120" s="21"/>
      <c r="M120" s="71"/>
      <c r="N120" s="210"/>
      <c r="O120" s="31"/>
      <c r="P120" s="80"/>
      <c r="Q120" s="23"/>
      <c r="R120" s="19"/>
      <c r="S120" s="24"/>
      <c r="T120" s="73"/>
      <c r="V120" s="29"/>
      <c r="W120" s="29"/>
      <c r="X120" s="29"/>
      <c r="Y120" s="61">
        <f>AF120*$D120</f>
        <v>0</v>
      </c>
      <c r="Z120" s="29"/>
      <c r="AA120" s="29"/>
      <c r="AB120" s="29"/>
      <c r="AC120" s="74"/>
      <c r="AD120" s="74"/>
      <c r="AE120" s="74"/>
      <c r="AF120" s="74">
        <v>10</v>
      </c>
      <c r="AG120" s="74"/>
      <c r="AH120" s="74"/>
      <c r="AI120" s="74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3"/>
      <c r="BI120" s="61">
        <f>BK120*D120</f>
        <v>0</v>
      </c>
      <c r="BJ120" s="63"/>
      <c r="BK120" s="295">
        <v>15</v>
      </c>
      <c r="BL120" s="63"/>
      <c r="BN120" s="150">
        <v>6.5</v>
      </c>
      <c r="BO120" s="121">
        <f t="shared" si="65"/>
        <v>0</v>
      </c>
    </row>
    <row r="121" spans="1:67" ht="20.100000000000001" customHeight="1" x14ac:dyDescent="0.25">
      <c r="A121" s="25"/>
      <c r="B121" s="25"/>
      <c r="C121" s="25"/>
      <c r="D121" s="25"/>
      <c r="E121" s="25"/>
      <c r="F121" s="131">
        <f>SUM(F87:F120)</f>
        <v>0</v>
      </c>
      <c r="H121" s="44">
        <f t="shared" ref="H121:T121" si="81">SUM(H87:H120)</f>
        <v>0</v>
      </c>
      <c r="I121" s="44">
        <f t="shared" si="81"/>
        <v>0</v>
      </c>
      <c r="J121" s="44">
        <f t="shared" si="81"/>
        <v>0</v>
      </c>
      <c r="K121" s="44">
        <f t="shared" si="81"/>
        <v>0</v>
      </c>
      <c r="L121" s="44">
        <f t="shared" si="81"/>
        <v>0</v>
      </c>
      <c r="M121" s="44">
        <f t="shared" si="81"/>
        <v>0</v>
      </c>
      <c r="N121" s="44">
        <f t="shared" si="81"/>
        <v>0</v>
      </c>
      <c r="O121" s="44">
        <f t="shared" si="81"/>
        <v>0</v>
      </c>
      <c r="P121" s="44">
        <f t="shared" si="81"/>
        <v>0</v>
      </c>
      <c r="Q121" s="44">
        <f t="shared" si="81"/>
        <v>0</v>
      </c>
      <c r="R121" s="44">
        <f t="shared" si="81"/>
        <v>0</v>
      </c>
      <c r="S121" s="44">
        <f t="shared" si="81"/>
        <v>0</v>
      </c>
      <c r="T121" s="44">
        <f t="shared" si="81"/>
        <v>0</v>
      </c>
      <c r="V121" s="29"/>
      <c r="W121" s="44">
        <f>SUM(W87:W120)</f>
        <v>0</v>
      </c>
      <c r="X121" s="44">
        <f>SUM(X87:X120)</f>
        <v>0</v>
      </c>
      <c r="Y121" s="44">
        <f>SUM(Y87:Y120)</f>
        <v>0</v>
      </c>
      <c r="Z121" s="44">
        <f>SUM(Z87:Z120)</f>
        <v>0</v>
      </c>
      <c r="AA121" s="44">
        <f>SUM(AA87:AA120)</f>
        <v>0</v>
      </c>
      <c r="AB121" s="29"/>
      <c r="AC121" s="25"/>
      <c r="AD121" s="25"/>
      <c r="AE121" s="25"/>
      <c r="AF121" s="25"/>
      <c r="AG121" s="25"/>
      <c r="AH121" s="25"/>
      <c r="AI121" s="25"/>
      <c r="AK121" s="44">
        <f t="shared" ref="AK121:AT121" si="82">SUM(AK87:AK120)</f>
        <v>0</v>
      </c>
      <c r="AL121" s="44">
        <f t="shared" si="82"/>
        <v>0</v>
      </c>
      <c r="AM121" s="44">
        <f t="shared" si="82"/>
        <v>0</v>
      </c>
      <c r="AN121" s="44">
        <f t="shared" si="82"/>
        <v>0</v>
      </c>
      <c r="AO121" s="44">
        <f t="shared" si="82"/>
        <v>0</v>
      </c>
      <c r="AP121" s="44">
        <f t="shared" si="82"/>
        <v>0</v>
      </c>
      <c r="AQ121" s="44">
        <f t="shared" si="82"/>
        <v>0</v>
      </c>
      <c r="AR121" s="44">
        <f t="shared" si="82"/>
        <v>0</v>
      </c>
      <c r="AS121" s="44">
        <f t="shared" si="82"/>
        <v>0</v>
      </c>
      <c r="AT121" s="44">
        <f t="shared" si="82"/>
        <v>0</v>
      </c>
      <c r="AU121" s="29"/>
      <c r="BI121" s="44">
        <f>SUM(BI87:BI120)</f>
        <v>0</v>
      </c>
      <c r="BN121" s="63"/>
      <c r="BO121" s="123">
        <f>SUM(BO87:BO120)</f>
        <v>0</v>
      </c>
    </row>
    <row r="122" spans="1:67" ht="20.100000000000001" customHeight="1" x14ac:dyDescent="0.25">
      <c r="A122" s="25"/>
      <c r="B122" s="25"/>
      <c r="C122" s="25"/>
      <c r="D122" s="25"/>
      <c r="E122" s="25"/>
      <c r="F122" s="25"/>
      <c r="H122" s="25"/>
      <c r="I122" s="25"/>
      <c r="J122" s="25"/>
      <c r="K122" s="25"/>
      <c r="L122" s="25"/>
      <c r="M122" s="25"/>
      <c r="N122" s="26"/>
      <c r="O122" s="25"/>
      <c r="P122" s="25"/>
      <c r="Q122" s="25"/>
      <c r="R122" s="25"/>
      <c r="S122" s="25"/>
      <c r="T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</row>
    <row r="123" spans="1:67" ht="20.100000000000001" customHeight="1" x14ac:dyDescent="0.25">
      <c r="A123" s="25"/>
      <c r="B123" s="25"/>
      <c r="C123" s="25"/>
      <c r="D123" s="25"/>
      <c r="E123" s="25"/>
      <c r="F123" s="25"/>
      <c r="H123" s="25"/>
      <c r="I123" s="25"/>
      <c r="J123" s="25"/>
      <c r="K123" s="25"/>
      <c r="L123" s="25"/>
      <c r="M123" s="25"/>
      <c r="N123" s="26"/>
      <c r="O123" s="25"/>
      <c r="P123" s="25"/>
      <c r="Q123" s="25"/>
      <c r="R123" s="25"/>
      <c r="S123" s="25"/>
      <c r="T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</row>
    <row r="124" spans="1:67" ht="20.100000000000001" customHeight="1" x14ac:dyDescent="0.25">
      <c r="A124" s="25"/>
      <c r="B124" s="25"/>
      <c r="C124" s="25"/>
      <c r="D124" s="25"/>
      <c r="E124" s="25"/>
      <c r="F124" s="25"/>
      <c r="H124" s="25"/>
      <c r="I124" s="25"/>
      <c r="J124" s="25"/>
      <c r="K124" s="25"/>
      <c r="L124" s="25"/>
      <c r="M124" s="25"/>
      <c r="N124" s="26"/>
      <c r="O124" s="25"/>
      <c r="P124" s="25"/>
      <c r="Q124" s="25"/>
      <c r="R124" s="25"/>
      <c r="S124" s="25"/>
      <c r="T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</row>
    <row r="125" spans="1:67" ht="20.100000000000001" customHeight="1" x14ac:dyDescent="0.25">
      <c r="A125" s="25"/>
      <c r="B125" s="25"/>
      <c r="C125" s="25"/>
      <c r="D125" s="25"/>
      <c r="E125" s="25"/>
      <c r="F125" s="25"/>
      <c r="G125" s="3"/>
      <c r="H125" s="25"/>
      <c r="I125" s="25"/>
      <c r="J125" s="25"/>
      <c r="K125" s="25"/>
      <c r="L125" s="25"/>
      <c r="M125" s="25"/>
      <c r="N125" s="26"/>
      <c r="O125" s="25"/>
      <c r="P125" s="25"/>
      <c r="Q125" s="25"/>
      <c r="R125" s="25"/>
      <c r="S125" s="25"/>
      <c r="T125" s="25"/>
      <c r="U125" s="3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3"/>
      <c r="AV125" s="3"/>
    </row>
    <row r="126" spans="1:67" ht="20.100000000000001" customHeight="1" x14ac:dyDescent="0.25">
      <c r="A126" s="25"/>
      <c r="B126" s="25"/>
      <c r="C126" s="25"/>
      <c r="D126" s="25"/>
      <c r="E126" s="25"/>
      <c r="F126" s="25"/>
      <c r="G126" s="3"/>
      <c r="H126" s="25"/>
      <c r="I126" s="25"/>
      <c r="J126" s="25"/>
      <c r="K126" s="25"/>
      <c r="L126" s="25"/>
      <c r="M126" s="25"/>
      <c r="N126" s="26"/>
      <c r="O126" s="25"/>
      <c r="P126" s="25"/>
      <c r="Q126" s="25"/>
      <c r="R126" s="25"/>
      <c r="S126" s="25"/>
      <c r="T126" s="25"/>
      <c r="U126" s="3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3"/>
      <c r="AV126" s="3"/>
    </row>
    <row r="127" spans="1:67" ht="20.100000000000001" customHeight="1" x14ac:dyDescent="0.25">
      <c r="A127" s="25"/>
      <c r="B127" s="25"/>
      <c r="C127" s="25"/>
      <c r="D127" s="25"/>
      <c r="E127" s="25"/>
      <c r="F127" s="25"/>
      <c r="H127" s="25"/>
      <c r="I127" s="25"/>
      <c r="J127" s="25"/>
      <c r="K127" s="25"/>
      <c r="L127" s="25"/>
      <c r="M127" s="25"/>
      <c r="N127" s="26"/>
      <c r="O127" s="25"/>
      <c r="P127" s="25"/>
      <c r="Q127" s="25"/>
      <c r="R127" s="25"/>
      <c r="S127" s="25"/>
      <c r="T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</row>
    <row r="128" spans="1:67" ht="20.100000000000001" customHeight="1" x14ac:dyDescent="0.25">
      <c r="A128" s="25"/>
      <c r="B128" s="25"/>
      <c r="C128" s="25"/>
      <c r="D128" s="25"/>
      <c r="E128" s="25"/>
      <c r="F128" s="25"/>
      <c r="H128" s="25"/>
      <c r="I128" s="25"/>
      <c r="J128" s="25"/>
      <c r="K128" s="25"/>
      <c r="L128" s="25"/>
      <c r="M128" s="25"/>
      <c r="N128" s="26"/>
      <c r="O128" s="25"/>
      <c r="P128" s="25"/>
      <c r="Q128" s="25"/>
      <c r="R128" s="25"/>
      <c r="S128" s="25"/>
      <c r="T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</row>
    <row r="129" spans="1:60" ht="20.100000000000001" customHeight="1" x14ac:dyDescent="0.25">
      <c r="A129" s="25"/>
      <c r="B129" s="25"/>
      <c r="C129" s="25"/>
      <c r="D129" s="25"/>
      <c r="E129" s="25"/>
      <c r="F129" s="25"/>
      <c r="H129" s="25"/>
      <c r="I129" s="25"/>
      <c r="J129" s="25"/>
      <c r="K129" s="25"/>
      <c r="L129" s="25"/>
      <c r="M129" s="25"/>
      <c r="N129" s="26"/>
      <c r="O129" s="25"/>
      <c r="P129" s="25"/>
      <c r="Q129" s="25"/>
      <c r="R129" s="25"/>
      <c r="S129" s="25"/>
      <c r="T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BH129" s="3"/>
    </row>
    <row r="130" spans="1:60" ht="20.100000000000001" customHeight="1" x14ac:dyDescent="0.25">
      <c r="A130" s="25"/>
      <c r="B130" s="25"/>
      <c r="C130" s="25"/>
      <c r="D130" s="25"/>
      <c r="E130" s="25"/>
      <c r="F130" s="25"/>
      <c r="H130" s="25"/>
      <c r="I130" s="25"/>
      <c r="J130" s="25"/>
      <c r="K130" s="25"/>
      <c r="L130" s="25"/>
      <c r="M130" s="25"/>
      <c r="N130" s="26"/>
      <c r="O130" s="25"/>
      <c r="P130" s="25"/>
      <c r="Q130" s="25"/>
      <c r="R130" s="25"/>
      <c r="S130" s="25"/>
      <c r="T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BH130" s="3"/>
    </row>
    <row r="131" spans="1:60" ht="20.100000000000001" customHeight="1" x14ac:dyDescent="0.25">
      <c r="A131" s="25"/>
      <c r="B131" s="25"/>
      <c r="C131" s="25"/>
      <c r="D131" s="25"/>
      <c r="E131" s="25"/>
      <c r="F131" s="25"/>
      <c r="H131" s="25"/>
      <c r="I131" s="25"/>
      <c r="J131" s="25"/>
      <c r="K131" s="25"/>
      <c r="L131" s="25"/>
      <c r="M131" s="25"/>
      <c r="N131" s="26"/>
      <c r="O131" s="25"/>
      <c r="P131" s="25"/>
      <c r="Q131" s="25"/>
      <c r="R131" s="25"/>
      <c r="S131" s="25"/>
      <c r="T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</row>
    <row r="132" spans="1:60" ht="20.100000000000001" customHeight="1" x14ac:dyDescent="0.25">
      <c r="A132" s="25"/>
      <c r="B132" s="25"/>
      <c r="C132" s="25"/>
      <c r="D132" s="25"/>
      <c r="E132" s="25"/>
      <c r="F132" s="25"/>
      <c r="G132" s="3"/>
      <c r="H132" s="25"/>
      <c r="I132" s="25"/>
      <c r="J132" s="25"/>
      <c r="K132" s="25"/>
      <c r="L132" s="25"/>
      <c r="M132" s="25"/>
      <c r="N132" s="26"/>
      <c r="O132" s="25"/>
      <c r="P132" s="25"/>
      <c r="Q132" s="25"/>
      <c r="R132" s="25"/>
      <c r="S132" s="25"/>
      <c r="T132" s="25"/>
      <c r="U132" s="3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3"/>
      <c r="AV132" s="3"/>
    </row>
    <row r="133" spans="1:60" ht="20.100000000000001" customHeight="1" x14ac:dyDescent="0.25">
      <c r="A133" s="25"/>
      <c r="B133" s="25"/>
      <c r="C133" s="25"/>
      <c r="D133" s="25"/>
      <c r="E133" s="25"/>
      <c r="F133" s="25"/>
      <c r="G133" s="13"/>
      <c r="H133" s="25"/>
      <c r="I133" s="25"/>
      <c r="J133" s="25"/>
      <c r="K133" s="25"/>
      <c r="L133" s="25"/>
      <c r="M133" s="25"/>
      <c r="N133" s="26"/>
      <c r="O133" s="25"/>
      <c r="P133" s="25"/>
      <c r="Q133" s="25"/>
      <c r="R133" s="25"/>
      <c r="S133" s="25"/>
      <c r="T133" s="25"/>
      <c r="U133" s="13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13"/>
      <c r="AV133" s="13"/>
    </row>
    <row r="134" spans="1:60" ht="20.100000000000001" customHeight="1" x14ac:dyDescent="0.25">
      <c r="A134" s="25"/>
      <c r="B134" s="25"/>
      <c r="C134" s="25"/>
      <c r="D134" s="25"/>
      <c r="E134" s="25"/>
      <c r="F134" s="25"/>
      <c r="G134" s="13"/>
      <c r="H134" s="25"/>
      <c r="I134" s="25"/>
      <c r="J134" s="25"/>
      <c r="K134" s="25"/>
      <c r="L134" s="25"/>
      <c r="M134" s="25"/>
      <c r="N134" s="26"/>
      <c r="O134" s="25"/>
      <c r="P134" s="25"/>
      <c r="Q134" s="25"/>
      <c r="R134" s="25"/>
      <c r="S134" s="25"/>
      <c r="T134" s="25"/>
      <c r="U134" s="13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13"/>
      <c r="AV134" s="13"/>
    </row>
    <row r="135" spans="1:60" ht="20.100000000000001" customHeight="1" x14ac:dyDescent="0.25">
      <c r="A135" s="25"/>
      <c r="B135" s="25"/>
      <c r="C135" s="25"/>
      <c r="D135" s="25"/>
      <c r="E135" s="25"/>
      <c r="F135" s="25"/>
      <c r="G135" s="13"/>
      <c r="H135" s="25"/>
      <c r="I135" s="25"/>
      <c r="J135" s="25"/>
      <c r="K135" s="25"/>
      <c r="L135" s="25"/>
      <c r="M135" s="25"/>
      <c r="N135" s="26"/>
      <c r="O135" s="25"/>
      <c r="P135" s="25"/>
      <c r="Q135" s="25"/>
      <c r="R135" s="25"/>
      <c r="S135" s="25"/>
      <c r="T135" s="25"/>
      <c r="U135" s="13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13"/>
      <c r="AV135" s="13"/>
    </row>
    <row r="136" spans="1:60" ht="20.100000000000001" customHeight="1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6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V136" s="25"/>
    </row>
    <row r="137" spans="1:60" ht="20.100000000000001" customHeight="1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6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V137" s="25"/>
    </row>
    <row r="138" spans="1:60" ht="20.100000000000001" customHeight="1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6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V138" s="25"/>
    </row>
    <row r="139" spans="1:60" ht="20.100000000000001" customHeight="1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6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V139" s="25"/>
    </row>
    <row r="140" spans="1:60" ht="20.100000000000001" customHeight="1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6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V140" s="25"/>
    </row>
    <row r="141" spans="1:60" ht="20.100000000000001" customHeight="1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6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V141" s="25"/>
    </row>
    <row r="142" spans="1:60" ht="20.100000000000001" customHeight="1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6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V142" s="25"/>
    </row>
    <row r="143" spans="1:60" ht="20.100000000000001" customHeight="1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6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V143" s="25"/>
      <c r="BH143" s="3"/>
    </row>
    <row r="144" spans="1:60" ht="20.100000000000001" customHeight="1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6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V144" s="25"/>
      <c r="BH144" s="13"/>
    </row>
    <row r="145" spans="1:60" ht="20.100000000000001" customHeight="1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6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V145" s="25"/>
      <c r="BH145" s="13"/>
    </row>
    <row r="146" spans="1:60" ht="20.100000000000001" customHeight="1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6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V146" s="25"/>
      <c r="BH146" s="13"/>
    </row>
    <row r="147" spans="1:60" ht="20.100000000000001" customHeight="1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6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V147" s="25"/>
      <c r="BH147" s="25"/>
    </row>
    <row r="148" spans="1:60" ht="20.100000000000001" customHeight="1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6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V148" s="25"/>
      <c r="BH148" s="25"/>
    </row>
    <row r="149" spans="1:60" ht="20.100000000000001" customHeight="1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6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V149" s="25"/>
      <c r="BH149" s="25"/>
    </row>
    <row r="150" spans="1:60" ht="20.100000000000001" customHeight="1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6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V150" s="25"/>
      <c r="BH150" s="25"/>
    </row>
    <row r="151" spans="1:60" ht="20.100000000000001" customHeight="1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6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V151" s="25"/>
      <c r="BH151" s="25"/>
    </row>
    <row r="152" spans="1:60" ht="20.100000000000001" customHeight="1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6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V152" s="25"/>
      <c r="BH152" s="25"/>
    </row>
    <row r="153" spans="1:60" ht="20.100000000000001" customHeight="1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6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V153" s="25"/>
      <c r="BH153" s="25"/>
    </row>
    <row r="154" spans="1:60" ht="20.100000000000001" customHeight="1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6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V154" s="25"/>
      <c r="BH154" s="25"/>
    </row>
    <row r="155" spans="1:60" ht="20.100000000000001" customHeight="1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6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V155" s="25"/>
      <c r="BH155" s="25"/>
    </row>
    <row r="156" spans="1:60" ht="20.100000000000001" customHeight="1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6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V156" s="25"/>
      <c r="BH156" s="25"/>
    </row>
    <row r="157" spans="1:60" ht="20.100000000000001" customHeight="1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6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V157" s="25"/>
      <c r="BH157" s="25"/>
    </row>
    <row r="158" spans="1:60" ht="20.100000000000001" customHeight="1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6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V158" s="25"/>
      <c r="BH158" s="25"/>
    </row>
    <row r="159" spans="1:60" ht="20.100000000000001" customHeight="1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6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V159" s="25"/>
      <c r="BH159" s="25"/>
    </row>
    <row r="160" spans="1:60" ht="20.100000000000001" customHeight="1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6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V160" s="25"/>
      <c r="BH160" s="25"/>
    </row>
    <row r="161" spans="1:60" ht="20.100000000000001" customHeight="1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6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V161" s="25"/>
      <c r="BH161" s="25"/>
    </row>
    <row r="162" spans="1:60" ht="20.100000000000001" customHeight="1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6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V162" s="25"/>
      <c r="BH162" s="25"/>
    </row>
    <row r="163" spans="1:60" ht="20.100000000000001" customHeight="1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6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V163" s="25"/>
      <c r="BH163" s="25"/>
    </row>
    <row r="164" spans="1:60" ht="20.100000000000001" customHeight="1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6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V164" s="25"/>
      <c r="BH164" s="25"/>
    </row>
    <row r="165" spans="1:60" ht="20.100000000000001" customHeight="1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6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V165" s="25"/>
      <c r="BH165" s="25"/>
    </row>
    <row r="166" spans="1:60" ht="20.100000000000001" customHeight="1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6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V166" s="25"/>
      <c r="BH166" s="25"/>
    </row>
    <row r="167" spans="1:60" ht="20.100000000000001" customHeight="1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6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V167" s="25"/>
      <c r="BH167" s="25"/>
    </row>
    <row r="168" spans="1:60" ht="20.100000000000001" customHeight="1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6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V168" s="25"/>
      <c r="BH168" s="25"/>
    </row>
    <row r="169" spans="1:60" ht="20.100000000000001" customHeight="1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6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V169" s="25"/>
      <c r="BH169" s="25"/>
    </row>
    <row r="170" spans="1:60" ht="20.100000000000001" customHeight="1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6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V170" s="25"/>
      <c r="BH170" s="25"/>
    </row>
    <row r="171" spans="1:60" ht="20.100000000000001" customHeight="1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6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V171" s="25"/>
      <c r="BH171" s="25"/>
    </row>
    <row r="172" spans="1:60" ht="20.100000000000001" customHeight="1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6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V172" s="25"/>
      <c r="BH172" s="25"/>
    </row>
    <row r="173" spans="1:60" ht="20.100000000000001" customHeight="1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6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V173" s="25"/>
      <c r="BH173" s="25"/>
    </row>
    <row r="174" spans="1:60" ht="20.100000000000001" customHeight="1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6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V174" s="25"/>
      <c r="BH174" s="25"/>
    </row>
    <row r="175" spans="1:60" ht="20.100000000000001" customHeight="1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6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V175" s="25"/>
      <c r="BH175" s="25"/>
    </row>
    <row r="176" spans="1:60" ht="20.100000000000001" customHeight="1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6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V176" s="25"/>
      <c r="BH176" s="25"/>
    </row>
    <row r="177" spans="1:60" ht="20.100000000000001" customHeight="1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6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V177" s="25"/>
      <c r="BH177" s="25"/>
    </row>
    <row r="178" spans="1:60" ht="20.100000000000001" customHeight="1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6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V178" s="25"/>
      <c r="BH178" s="25"/>
    </row>
    <row r="179" spans="1:60" ht="20.100000000000001" customHeight="1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6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V179" s="25"/>
      <c r="BH179" s="25"/>
    </row>
    <row r="180" spans="1:60" ht="20.100000000000001" customHeight="1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6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V180" s="25"/>
      <c r="BH180" s="25"/>
    </row>
    <row r="181" spans="1:60" ht="20.100000000000001" customHeight="1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6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V181" s="25"/>
      <c r="BH181" s="25"/>
    </row>
    <row r="182" spans="1:60" ht="20.100000000000001" customHeight="1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6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V182" s="25"/>
      <c r="BH182" s="25"/>
    </row>
    <row r="183" spans="1:60" ht="20.100000000000001" customHeight="1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6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V183" s="25"/>
      <c r="BH183" s="25"/>
    </row>
    <row r="184" spans="1:60" ht="20.100000000000001" customHeight="1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6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V184" s="25"/>
      <c r="BH184" s="25"/>
    </row>
    <row r="185" spans="1:60" ht="20.100000000000001" customHeight="1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6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V185" s="25"/>
      <c r="BH185" s="25"/>
    </row>
    <row r="186" spans="1:60" ht="20.100000000000001" customHeight="1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6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V186" s="25"/>
      <c r="BH186" s="25"/>
    </row>
    <row r="187" spans="1:60" ht="20.100000000000001" customHeight="1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6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V187" s="25"/>
      <c r="BH187" s="25"/>
    </row>
    <row r="188" spans="1:60" ht="20.100000000000001" customHeight="1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6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V188" s="25"/>
      <c r="BH188" s="25"/>
    </row>
    <row r="189" spans="1:60" ht="20.100000000000001" customHeight="1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6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V189" s="25"/>
      <c r="BH189" s="25"/>
    </row>
    <row r="190" spans="1:60" ht="20.100000000000001" customHeight="1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6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V190" s="25"/>
      <c r="BH190" s="25"/>
    </row>
    <row r="191" spans="1:60" ht="20.100000000000001" customHeight="1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6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V191" s="25"/>
      <c r="BH191" s="25"/>
    </row>
    <row r="192" spans="1:60" ht="20.100000000000001" customHeight="1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6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V192" s="25"/>
      <c r="BH192" s="25"/>
    </row>
    <row r="193" spans="1:60" ht="20.100000000000001" customHeight="1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6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V193" s="25"/>
      <c r="BH193" s="25"/>
    </row>
    <row r="194" spans="1:60" ht="20.100000000000001" customHeight="1" x14ac:dyDescent="0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6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V194" s="25"/>
      <c r="BH194" s="25"/>
    </row>
    <row r="195" spans="1:60" ht="20.100000000000001" customHeight="1" x14ac:dyDescent="0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6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V195" s="25"/>
      <c r="BH195" s="25"/>
    </row>
    <row r="196" spans="1:60" ht="20.100000000000001" customHeight="1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6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V196" s="25"/>
      <c r="BH196" s="25"/>
    </row>
    <row r="197" spans="1:60" ht="20.100000000000001" customHeight="1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6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V197" s="25"/>
      <c r="BH197" s="25"/>
    </row>
    <row r="198" spans="1:60" ht="20.100000000000001" customHeight="1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6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V198" s="25"/>
      <c r="BH198" s="25"/>
    </row>
    <row r="199" spans="1:60" ht="20.100000000000001" customHeight="1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6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V199" s="25"/>
      <c r="BH199" s="25"/>
    </row>
    <row r="200" spans="1:60" ht="20.100000000000001" customHeight="1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6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V200" s="25"/>
      <c r="BH200" s="25"/>
    </row>
    <row r="201" spans="1:60" ht="20.100000000000001" customHeight="1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6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V201" s="25"/>
      <c r="BH201" s="25"/>
    </row>
    <row r="202" spans="1:60" ht="20.100000000000001" customHeight="1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6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V202" s="25"/>
      <c r="BH202" s="25"/>
    </row>
    <row r="203" spans="1:60" ht="20.100000000000001" customHeight="1" x14ac:dyDescent="0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6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V203" s="25"/>
      <c r="BH203" s="25"/>
    </row>
    <row r="204" spans="1:60" ht="20.100000000000001" customHeight="1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6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V204" s="25"/>
      <c r="BH204" s="25"/>
    </row>
    <row r="205" spans="1:60" ht="20.100000000000001" customHeight="1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6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V205" s="25"/>
      <c r="BH205" s="25"/>
    </row>
    <row r="206" spans="1:60" ht="20.100000000000001" customHeight="1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6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V206" s="25"/>
      <c r="BH206" s="25"/>
    </row>
    <row r="207" spans="1:60" ht="20.100000000000001" customHeight="1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6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V207" s="25"/>
      <c r="BH207" s="25"/>
    </row>
    <row r="208" spans="1:60" ht="20.100000000000001" customHeight="1" x14ac:dyDescent="0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6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V208" s="25"/>
      <c r="BH208" s="25"/>
    </row>
    <row r="209" spans="1:60" ht="20.100000000000001" customHeight="1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6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V209" s="25"/>
      <c r="BH209" s="25"/>
    </row>
    <row r="210" spans="1:60" ht="20.100000000000001" customHeight="1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6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V210" s="25"/>
      <c r="BH210" s="25"/>
    </row>
    <row r="211" spans="1:60" ht="20.100000000000001" customHeight="1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6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V211" s="25"/>
      <c r="BH211" s="25"/>
    </row>
    <row r="212" spans="1:60" ht="20.100000000000001" customHeight="1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6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V212" s="25"/>
      <c r="BH212" s="25"/>
    </row>
    <row r="213" spans="1:60" ht="20.100000000000001" customHeight="1" x14ac:dyDescent="0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6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V213" s="25"/>
      <c r="BH213" s="25"/>
    </row>
    <row r="214" spans="1:60" ht="20.100000000000001" customHeight="1" x14ac:dyDescent="0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6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V214" s="25"/>
      <c r="BH214" s="25"/>
    </row>
    <row r="215" spans="1:60" ht="20.100000000000001" customHeight="1" x14ac:dyDescent="0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6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V215" s="25"/>
      <c r="BH215" s="25"/>
    </row>
    <row r="216" spans="1:60" ht="20.100000000000001" customHeight="1" x14ac:dyDescent="0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6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V216" s="25"/>
      <c r="BH216" s="25"/>
    </row>
    <row r="217" spans="1:60" ht="20.100000000000001" customHeight="1" x14ac:dyDescent="0.2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6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V217" s="25"/>
      <c r="BH217" s="25"/>
    </row>
    <row r="218" spans="1:60" ht="20.100000000000001" customHeight="1" x14ac:dyDescent="0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6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V218" s="25"/>
      <c r="BH218" s="25"/>
    </row>
    <row r="219" spans="1:60" ht="20.100000000000001" customHeight="1" x14ac:dyDescent="0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6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V219" s="25"/>
      <c r="BH219" s="25"/>
    </row>
    <row r="220" spans="1:60" ht="20.100000000000001" customHeight="1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6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V220" s="25"/>
      <c r="BH220" s="25"/>
    </row>
    <row r="221" spans="1:60" ht="20.100000000000001" customHeight="1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6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V221" s="25"/>
      <c r="BH221" s="25"/>
    </row>
    <row r="222" spans="1:60" ht="20.100000000000001" customHeight="1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6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V222" s="25"/>
      <c r="BH222" s="25"/>
    </row>
    <row r="223" spans="1:60" ht="20.100000000000001" customHeight="1" x14ac:dyDescent="0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6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V223" s="25"/>
      <c r="BH223" s="25"/>
    </row>
    <row r="224" spans="1:60" ht="20.100000000000001" customHeight="1" x14ac:dyDescent="0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6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V224" s="25"/>
      <c r="BH224" s="25"/>
    </row>
    <row r="225" spans="1:60" ht="20.100000000000001" customHeight="1" x14ac:dyDescent="0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6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V225" s="25"/>
      <c r="BH225" s="25"/>
    </row>
    <row r="226" spans="1:60" ht="20.100000000000001" customHeight="1" x14ac:dyDescent="0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6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V226" s="25"/>
      <c r="BH226" s="25"/>
    </row>
    <row r="227" spans="1:60" ht="20.100000000000001" customHeight="1" x14ac:dyDescent="0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6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V227" s="25"/>
      <c r="BH227" s="25"/>
    </row>
    <row r="228" spans="1:60" ht="20.100000000000001" customHeight="1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6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V228" s="25"/>
      <c r="BH228" s="25"/>
    </row>
    <row r="229" spans="1:60" ht="20.100000000000001" customHeight="1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6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V229" s="25"/>
      <c r="BH229" s="25"/>
    </row>
    <row r="230" spans="1:60" ht="20.100000000000001" customHeight="1" x14ac:dyDescent="0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6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V230" s="25"/>
      <c r="BH230" s="25"/>
    </row>
    <row r="231" spans="1:60" ht="20.100000000000001" customHeight="1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6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V231" s="25"/>
      <c r="BH231" s="25"/>
    </row>
    <row r="232" spans="1:60" ht="20.100000000000001" customHeight="1" x14ac:dyDescent="0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6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V232" s="25"/>
      <c r="BH232" s="25"/>
    </row>
    <row r="233" spans="1:60" ht="20.100000000000001" customHeight="1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6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V233" s="25"/>
      <c r="BH233" s="25"/>
    </row>
    <row r="234" spans="1:60" ht="20.100000000000001" customHeight="1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6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V234" s="25"/>
      <c r="BH234" s="25"/>
    </row>
    <row r="235" spans="1:60" ht="20.100000000000001" customHeight="1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6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V235" s="25"/>
      <c r="BH235" s="25"/>
    </row>
    <row r="236" spans="1:60" ht="20.100000000000001" customHeight="1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6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V236" s="25"/>
      <c r="BH236" s="25"/>
    </row>
    <row r="237" spans="1:60" ht="20.100000000000001" customHeight="1" x14ac:dyDescent="0.2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6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V237" s="25"/>
      <c r="BH237" s="25"/>
    </row>
    <row r="238" spans="1:60" ht="20.100000000000001" customHeight="1" x14ac:dyDescent="0.2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6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V238" s="25"/>
      <c r="BH238" s="25"/>
    </row>
    <row r="239" spans="1:60" ht="20.100000000000001" customHeight="1" x14ac:dyDescent="0.2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6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V239" s="25"/>
      <c r="BH239" s="25"/>
    </row>
    <row r="240" spans="1:60" ht="20.100000000000001" customHeight="1" x14ac:dyDescent="0.2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6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V240" s="25"/>
      <c r="BH240" s="25"/>
    </row>
    <row r="241" spans="1:60" ht="20.100000000000001" customHeight="1" x14ac:dyDescent="0.2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6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V241" s="25"/>
      <c r="BH241" s="25"/>
    </row>
    <row r="242" spans="1:60" ht="20.100000000000001" customHeight="1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6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V242" s="25"/>
      <c r="BH242" s="25"/>
    </row>
    <row r="243" spans="1:60" ht="20.100000000000001" customHeight="1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6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V243" s="25"/>
      <c r="BH243" s="25"/>
    </row>
    <row r="244" spans="1:60" ht="20.100000000000001" customHeight="1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6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V244" s="25"/>
      <c r="BH244" s="25"/>
    </row>
    <row r="245" spans="1:60" ht="20.100000000000001" customHeight="1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6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V245" s="25"/>
      <c r="BH245" s="25"/>
    </row>
    <row r="246" spans="1:60" ht="20.100000000000001" customHeight="1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6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V246" s="25"/>
      <c r="BH246" s="25"/>
    </row>
    <row r="247" spans="1:60" ht="20.100000000000001" customHeight="1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6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V247" s="25"/>
      <c r="BH247" s="25"/>
    </row>
    <row r="248" spans="1:60" ht="20.100000000000001" customHeight="1" x14ac:dyDescent="0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6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V248" s="25"/>
      <c r="BH248" s="25"/>
    </row>
    <row r="249" spans="1:60" ht="20.100000000000001" customHeight="1" x14ac:dyDescent="0.2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6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V249" s="25"/>
      <c r="BH249" s="25"/>
    </row>
    <row r="250" spans="1:60" ht="20.100000000000001" customHeight="1" x14ac:dyDescent="0.2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6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V250" s="25"/>
      <c r="BH250" s="25"/>
    </row>
    <row r="251" spans="1:60" ht="20.100000000000001" customHeight="1" x14ac:dyDescent="0.2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6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V251" s="25"/>
      <c r="BH251" s="25"/>
    </row>
    <row r="252" spans="1:60" ht="20.100000000000001" customHeight="1" x14ac:dyDescent="0.2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6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V252" s="25"/>
      <c r="BH252" s="25"/>
    </row>
    <row r="253" spans="1:60" ht="20.100000000000001" customHeight="1" x14ac:dyDescent="0.2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6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V253" s="25"/>
      <c r="BH253" s="25"/>
    </row>
    <row r="254" spans="1:60" ht="20.100000000000001" customHeight="1" x14ac:dyDescent="0.2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6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V254" s="25"/>
      <c r="BH254" s="25"/>
    </row>
    <row r="255" spans="1:60" ht="20.100000000000001" customHeight="1" x14ac:dyDescent="0.2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6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V255" s="25"/>
      <c r="BH255" s="25"/>
    </row>
    <row r="256" spans="1:60" ht="20.100000000000001" customHeight="1" x14ac:dyDescent="0.2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6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V256" s="25"/>
      <c r="BH256" s="25"/>
    </row>
    <row r="257" spans="1:60" ht="20.100000000000001" customHeight="1" x14ac:dyDescent="0.2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6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V257" s="25"/>
      <c r="BH257" s="25"/>
    </row>
    <row r="258" spans="1:60" ht="20.100000000000001" customHeight="1" x14ac:dyDescent="0.2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6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V258" s="25"/>
      <c r="BH258" s="25"/>
    </row>
    <row r="259" spans="1:60" ht="20.100000000000001" customHeight="1" x14ac:dyDescent="0.2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6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V259" s="25"/>
      <c r="BH259" s="25"/>
    </row>
    <row r="260" spans="1:60" ht="20.100000000000001" customHeight="1" x14ac:dyDescent="0.2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6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V260" s="25"/>
      <c r="BH260" s="25"/>
    </row>
    <row r="261" spans="1:60" ht="20.100000000000001" customHeight="1" x14ac:dyDescent="0.2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6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V261" s="25"/>
      <c r="BH261" s="25"/>
    </row>
    <row r="262" spans="1:60" ht="20.100000000000001" customHeight="1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6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V262" s="25"/>
      <c r="BH262" s="25"/>
    </row>
    <row r="263" spans="1:60" ht="20.100000000000001" customHeight="1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6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V263" s="25"/>
      <c r="BH263" s="25"/>
    </row>
    <row r="264" spans="1:60" ht="20.100000000000001" customHeight="1" x14ac:dyDescent="0.2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6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V264" s="25"/>
      <c r="BH264" s="25"/>
    </row>
    <row r="265" spans="1:60" ht="20.100000000000001" customHeight="1" x14ac:dyDescent="0.2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6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V265" s="25"/>
      <c r="BH265" s="25"/>
    </row>
    <row r="266" spans="1:60" ht="20.100000000000001" customHeight="1" x14ac:dyDescent="0.2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6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V266" s="25"/>
      <c r="BH266" s="25"/>
    </row>
    <row r="267" spans="1:60" ht="20.100000000000001" customHeight="1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6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V267" s="25"/>
      <c r="BH267" s="25"/>
    </row>
    <row r="268" spans="1:60" ht="20.100000000000001" customHeight="1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6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V268" s="25"/>
      <c r="BH268" s="25"/>
    </row>
    <row r="269" spans="1:60" ht="20.100000000000001" customHeight="1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6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V269" s="25"/>
      <c r="BH269" s="25"/>
    </row>
    <row r="270" spans="1:60" ht="20.100000000000001" customHeight="1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6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V270" s="25"/>
      <c r="BH270" s="25"/>
    </row>
    <row r="271" spans="1:60" ht="20.100000000000001" customHeight="1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6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V271" s="25"/>
      <c r="BH271" s="25"/>
    </row>
    <row r="272" spans="1:60" ht="20.100000000000001" customHeight="1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6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V272" s="25"/>
      <c r="BH272" s="25"/>
    </row>
    <row r="273" spans="1:60" ht="20.100000000000001" customHeight="1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6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V273" s="25"/>
      <c r="BH273" s="25"/>
    </row>
    <row r="274" spans="1:60" ht="20.100000000000001" customHeight="1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6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V274" s="25"/>
      <c r="BH274" s="25"/>
    </row>
    <row r="275" spans="1:60" ht="20.100000000000001" customHeight="1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6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V275" s="25"/>
      <c r="BH275" s="25"/>
    </row>
    <row r="276" spans="1:60" ht="20.100000000000001" customHeight="1" x14ac:dyDescent="0.2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6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V276" s="25"/>
      <c r="BH276" s="25"/>
    </row>
    <row r="277" spans="1:60" ht="20.100000000000001" customHeight="1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6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V277" s="25"/>
      <c r="BH277" s="25"/>
    </row>
    <row r="278" spans="1:60" ht="20.100000000000001" customHeight="1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6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V278" s="25"/>
      <c r="BH278" s="25"/>
    </row>
    <row r="279" spans="1:60" ht="20.100000000000001" customHeight="1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6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V279" s="25"/>
      <c r="BH279" s="25"/>
    </row>
    <row r="280" spans="1:60" ht="20.100000000000001" customHeight="1" x14ac:dyDescent="0.2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6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V280" s="25"/>
      <c r="BH280" s="25"/>
    </row>
    <row r="281" spans="1:60" ht="20.100000000000001" customHeight="1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6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V281" s="25"/>
      <c r="BH281" s="25"/>
    </row>
    <row r="282" spans="1:60" ht="20.100000000000001" customHeight="1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6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V282" s="25"/>
      <c r="BH282" s="25"/>
    </row>
    <row r="283" spans="1:60" ht="20.100000000000001" customHeight="1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6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V283" s="25"/>
      <c r="BH283" s="25"/>
    </row>
    <row r="284" spans="1:60" ht="20.100000000000001" customHeight="1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6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V284" s="25"/>
      <c r="BH284" s="25"/>
    </row>
    <row r="285" spans="1:60" ht="20.100000000000001" customHeight="1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6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V285" s="25"/>
      <c r="BH285" s="25"/>
    </row>
    <row r="286" spans="1:60" ht="20.100000000000001" customHeight="1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6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V286" s="25"/>
      <c r="BH286" s="25"/>
    </row>
    <row r="287" spans="1:60" ht="20.100000000000001" customHeight="1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6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V287" s="25"/>
      <c r="BH287" s="25"/>
    </row>
    <row r="288" spans="1:60" ht="20.100000000000001" customHeight="1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6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V288" s="25"/>
      <c r="BH288" s="25"/>
    </row>
    <row r="289" spans="1:60" ht="20.100000000000001" customHeight="1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6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V289" s="25"/>
      <c r="BH289" s="25"/>
    </row>
    <row r="290" spans="1:60" ht="20.100000000000001" customHeight="1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6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V290" s="25"/>
      <c r="BH290" s="25"/>
    </row>
    <row r="291" spans="1:60" ht="20.100000000000001" customHeight="1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6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V291" s="25"/>
      <c r="BH291" s="25"/>
    </row>
    <row r="292" spans="1:60" ht="20.100000000000001" customHeight="1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6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V292" s="25"/>
      <c r="BH292" s="25"/>
    </row>
    <row r="293" spans="1:60" ht="20.100000000000001" customHeight="1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6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V293" s="25"/>
      <c r="BH293" s="25"/>
    </row>
    <row r="294" spans="1:60" ht="20.100000000000001" customHeight="1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6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V294" s="25"/>
      <c r="BH294" s="25"/>
    </row>
    <row r="295" spans="1:60" ht="20.100000000000001" customHeight="1" x14ac:dyDescent="0.25">
      <c r="G295" s="25"/>
      <c r="U295" s="25"/>
      <c r="AJ295" s="25"/>
      <c r="AV295" s="25"/>
      <c r="BH295" s="25"/>
    </row>
    <row r="296" spans="1:60" ht="20.100000000000001" customHeight="1" x14ac:dyDescent="0.25">
      <c r="G296" s="25"/>
      <c r="U296" s="25"/>
      <c r="AJ296" s="25"/>
      <c r="AV296" s="25"/>
      <c r="BH296" s="25"/>
    </row>
    <row r="297" spans="1:60" ht="20.100000000000001" customHeight="1" x14ac:dyDescent="0.25">
      <c r="G297" s="25"/>
      <c r="U297" s="25"/>
      <c r="AJ297" s="25"/>
      <c r="AV297" s="25"/>
      <c r="BH297" s="25"/>
    </row>
    <row r="298" spans="1:60" ht="20.100000000000001" customHeight="1" x14ac:dyDescent="0.25">
      <c r="G298" s="25"/>
      <c r="U298" s="25"/>
      <c r="AJ298" s="25"/>
      <c r="AV298" s="25"/>
      <c r="BH298" s="25"/>
    </row>
    <row r="299" spans="1:60" ht="20.100000000000001" customHeight="1" x14ac:dyDescent="0.25">
      <c r="G299" s="25"/>
      <c r="U299" s="25"/>
      <c r="AJ299" s="25"/>
      <c r="AV299" s="25"/>
      <c r="BH299" s="25"/>
    </row>
    <row r="300" spans="1:60" ht="20.100000000000001" customHeight="1" x14ac:dyDescent="0.25">
      <c r="G300" s="25"/>
      <c r="U300" s="25"/>
      <c r="AJ300" s="25"/>
      <c r="AV300" s="25"/>
      <c r="BH300" s="25"/>
    </row>
    <row r="301" spans="1:60" ht="20.100000000000001" customHeight="1" x14ac:dyDescent="0.25">
      <c r="G301" s="25"/>
      <c r="U301" s="25"/>
      <c r="AJ301" s="25"/>
      <c r="AV301" s="25"/>
      <c r="BH301" s="25"/>
    </row>
    <row r="302" spans="1:60" ht="20.100000000000001" customHeight="1" x14ac:dyDescent="0.25">
      <c r="G302" s="25"/>
      <c r="U302" s="25"/>
      <c r="AJ302" s="25"/>
      <c r="AV302" s="25"/>
      <c r="BH302" s="25"/>
    </row>
    <row r="303" spans="1:60" ht="20.100000000000001" customHeight="1" x14ac:dyDescent="0.25">
      <c r="G303" s="25"/>
      <c r="N303" s="1"/>
      <c r="U303" s="25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25"/>
      <c r="AV303" s="25"/>
      <c r="BH303" s="25"/>
    </row>
    <row r="304" spans="1:60" ht="20.100000000000001" customHeight="1" x14ac:dyDescent="0.25">
      <c r="G304" s="25"/>
      <c r="N304" s="1"/>
      <c r="U304" s="25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25"/>
      <c r="AV304" s="25"/>
      <c r="BH304" s="25"/>
    </row>
    <row r="305" spans="7:60" ht="20.100000000000001" customHeight="1" x14ac:dyDescent="0.25">
      <c r="G305" s="25"/>
      <c r="N305" s="1"/>
      <c r="U305" s="25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25"/>
      <c r="AV305" s="25"/>
      <c r="BH305" s="25"/>
    </row>
    <row r="306" spans="7:60" ht="20.100000000000001" customHeight="1" x14ac:dyDescent="0.25">
      <c r="G306" s="25"/>
      <c r="N306" s="1"/>
      <c r="U306" s="25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25"/>
      <c r="AV306" s="25"/>
      <c r="BH306" s="25"/>
    </row>
    <row r="307" spans="7:60" ht="20.100000000000001" customHeight="1" x14ac:dyDescent="0.25">
      <c r="G307" s="25"/>
      <c r="N307" s="1"/>
      <c r="U307" s="25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25"/>
      <c r="AV307" s="25"/>
      <c r="BH307" s="25"/>
    </row>
    <row r="308" spans="7:60" ht="20.100000000000001" customHeight="1" x14ac:dyDescent="0.25">
      <c r="G308" s="25"/>
      <c r="N308" s="1"/>
      <c r="U308" s="25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25"/>
      <c r="AV308" s="25"/>
      <c r="BH308" s="25"/>
    </row>
    <row r="309" spans="7:60" ht="20.100000000000001" customHeight="1" x14ac:dyDescent="0.25">
      <c r="G309" s="25"/>
      <c r="N309" s="1"/>
      <c r="U309" s="25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25"/>
      <c r="AV309" s="25"/>
      <c r="BH309" s="25"/>
    </row>
    <row r="310" spans="7:60" ht="20.100000000000001" customHeight="1" x14ac:dyDescent="0.25">
      <c r="G310" s="25"/>
      <c r="N310" s="1"/>
      <c r="U310" s="25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25"/>
      <c r="AV310" s="25"/>
      <c r="BH310" s="25"/>
    </row>
    <row r="311" spans="7:60" ht="20.100000000000001" customHeight="1" x14ac:dyDescent="0.25">
      <c r="G311" s="25"/>
      <c r="N311" s="1"/>
      <c r="U311" s="25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25"/>
      <c r="AV311" s="25"/>
      <c r="BH311" s="25"/>
    </row>
    <row r="312" spans="7:60" ht="20.100000000000001" customHeight="1" x14ac:dyDescent="0.25">
      <c r="G312" s="25"/>
      <c r="N312" s="1"/>
      <c r="U312" s="25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25"/>
      <c r="AV312" s="25"/>
      <c r="BH312" s="25"/>
    </row>
    <row r="313" spans="7:60" ht="20.100000000000001" customHeight="1" x14ac:dyDescent="0.25">
      <c r="G313" s="25"/>
      <c r="N313" s="1"/>
      <c r="U313" s="25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25"/>
      <c r="AV313" s="25"/>
      <c r="BH313" s="25"/>
    </row>
    <row r="314" spans="7:60" ht="20.100000000000001" customHeight="1" x14ac:dyDescent="0.25">
      <c r="G314" s="25"/>
      <c r="N314" s="1"/>
      <c r="U314" s="25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25"/>
      <c r="AV314" s="25"/>
      <c r="BH314" s="25"/>
    </row>
    <row r="315" spans="7:60" ht="20.100000000000001" customHeight="1" x14ac:dyDescent="0.25">
      <c r="G315" s="25"/>
      <c r="N315" s="1"/>
      <c r="U315" s="25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25"/>
      <c r="AV315" s="25"/>
      <c r="BH315" s="25"/>
    </row>
    <row r="316" spans="7:60" ht="20.100000000000001" customHeight="1" x14ac:dyDescent="0.25">
      <c r="G316" s="25"/>
      <c r="N316" s="1"/>
      <c r="U316" s="25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25"/>
      <c r="AV316" s="25"/>
      <c r="BH316" s="25"/>
    </row>
    <row r="317" spans="7:60" ht="20.100000000000001" customHeight="1" x14ac:dyDescent="0.25">
      <c r="G317" s="25"/>
      <c r="N317" s="1"/>
      <c r="U317" s="25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25"/>
      <c r="AV317" s="25"/>
      <c r="BH317" s="25"/>
    </row>
    <row r="318" spans="7:60" ht="20.100000000000001" customHeight="1" x14ac:dyDescent="0.25">
      <c r="G318" s="25"/>
      <c r="N318" s="1"/>
      <c r="U318" s="25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25"/>
      <c r="AV318" s="25"/>
      <c r="BH318" s="25"/>
    </row>
    <row r="319" spans="7:60" ht="20.100000000000001" customHeight="1" x14ac:dyDescent="0.25">
      <c r="N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BH319" s="25"/>
    </row>
    <row r="320" spans="7:60" ht="20.100000000000001" customHeight="1" x14ac:dyDescent="0.25">
      <c r="N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BH320" s="25"/>
    </row>
    <row r="321" spans="7:60" ht="20.100000000000001" customHeight="1" x14ac:dyDescent="0.25">
      <c r="N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BH321" s="25"/>
    </row>
    <row r="322" spans="7:60" ht="20.100000000000001" customHeight="1" x14ac:dyDescent="0.25">
      <c r="N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BH322" s="25"/>
    </row>
    <row r="323" spans="7:60" ht="20.100000000000001" customHeight="1" x14ac:dyDescent="0.25">
      <c r="N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BH323" s="25"/>
    </row>
    <row r="324" spans="7:60" ht="20.100000000000001" customHeight="1" x14ac:dyDescent="0.25">
      <c r="N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BH324" s="25"/>
    </row>
    <row r="325" spans="7:60" ht="20.100000000000001" customHeight="1" x14ac:dyDescent="0.25">
      <c r="N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BH325" s="25"/>
    </row>
    <row r="326" spans="7:60" ht="20.100000000000001" customHeight="1" x14ac:dyDescent="0.25">
      <c r="N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BH326" s="25"/>
    </row>
    <row r="327" spans="7:60" ht="20.100000000000001" customHeight="1" x14ac:dyDescent="0.25">
      <c r="G327" s="1"/>
      <c r="N327" s="1"/>
      <c r="U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V327" s="1"/>
      <c r="BH327" s="25"/>
    </row>
    <row r="328" spans="7:60" ht="20.100000000000001" customHeight="1" x14ac:dyDescent="0.25">
      <c r="G328" s="1"/>
      <c r="N328" s="1"/>
      <c r="U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V328" s="1"/>
      <c r="BH328" s="25"/>
    </row>
    <row r="329" spans="7:60" ht="20.100000000000001" customHeight="1" x14ac:dyDescent="0.25">
      <c r="G329" s="1"/>
      <c r="N329" s="1"/>
      <c r="U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V329" s="1"/>
      <c r="BH329" s="25"/>
    </row>
    <row r="330" spans="7:60" ht="20.100000000000001" customHeight="1" x14ac:dyDescent="0.25">
      <c r="G330" s="1"/>
      <c r="N330" s="1"/>
      <c r="U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V330" s="1"/>
    </row>
    <row r="331" spans="7:60" ht="20.100000000000001" customHeight="1" x14ac:dyDescent="0.25">
      <c r="G331" s="1"/>
      <c r="N331" s="1"/>
      <c r="U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V331" s="1"/>
    </row>
    <row r="332" spans="7:60" ht="20.100000000000001" customHeight="1" x14ac:dyDescent="0.25">
      <c r="G332" s="1"/>
      <c r="N332" s="1"/>
      <c r="U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V332" s="1"/>
    </row>
    <row r="333" spans="7:60" ht="20.100000000000001" customHeight="1" x14ac:dyDescent="0.25">
      <c r="G333" s="1"/>
      <c r="N333" s="1"/>
      <c r="U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V333" s="1"/>
    </row>
    <row r="334" spans="7:60" ht="20.100000000000001" customHeight="1" x14ac:dyDescent="0.25">
      <c r="G334" s="1"/>
      <c r="N334" s="1"/>
      <c r="U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V334" s="1"/>
    </row>
    <row r="335" spans="7:60" ht="20.100000000000001" customHeight="1" x14ac:dyDescent="0.25">
      <c r="G335" s="1"/>
      <c r="N335" s="1"/>
      <c r="U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V335" s="1"/>
    </row>
    <row r="336" spans="7:60" ht="20.100000000000001" customHeight="1" x14ac:dyDescent="0.25">
      <c r="G336" s="1"/>
      <c r="N336" s="1"/>
      <c r="U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V336" s="1"/>
    </row>
    <row r="337" spans="7:60" ht="20.100000000000001" customHeight="1" x14ac:dyDescent="0.25">
      <c r="G337" s="1"/>
      <c r="N337" s="1"/>
      <c r="U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V337" s="1"/>
    </row>
    <row r="338" spans="7:60" ht="20.100000000000001" customHeight="1" x14ac:dyDescent="0.25">
      <c r="G338" s="1"/>
      <c r="N338" s="1"/>
      <c r="U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V338" s="1"/>
      <c r="BH338" s="1"/>
    </row>
    <row r="339" spans="7:60" ht="20.100000000000001" customHeight="1" x14ac:dyDescent="0.25">
      <c r="G339" s="1"/>
      <c r="N339" s="1"/>
      <c r="U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V339" s="1"/>
      <c r="BH339" s="1"/>
    </row>
    <row r="340" spans="7:60" ht="20.100000000000001" customHeight="1" x14ac:dyDescent="0.25">
      <c r="G340" s="1"/>
      <c r="N340" s="1"/>
      <c r="U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V340" s="1"/>
      <c r="BH340" s="1"/>
    </row>
    <row r="341" spans="7:60" ht="20.100000000000001" customHeight="1" x14ac:dyDescent="0.25">
      <c r="G341" s="1"/>
      <c r="N341" s="1"/>
      <c r="U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V341" s="1"/>
      <c r="BH341" s="1"/>
    </row>
    <row r="342" spans="7:60" ht="20.100000000000001" customHeight="1" x14ac:dyDescent="0.25">
      <c r="G342" s="1"/>
      <c r="N342" s="1"/>
      <c r="U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V342" s="1"/>
      <c r="BH342" s="1"/>
    </row>
    <row r="343" spans="7:60" ht="20.100000000000001" customHeight="1" x14ac:dyDescent="0.25">
      <c r="G343" s="1"/>
      <c r="N343" s="1"/>
      <c r="U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V343" s="1"/>
      <c r="BH343" s="1"/>
    </row>
    <row r="344" spans="7:60" ht="20.100000000000001" customHeight="1" x14ac:dyDescent="0.25">
      <c r="G344" s="1"/>
      <c r="N344" s="1"/>
      <c r="U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V344" s="1"/>
      <c r="BH344" s="1"/>
    </row>
    <row r="345" spans="7:60" ht="20.100000000000001" customHeight="1" x14ac:dyDescent="0.25">
      <c r="G345" s="1"/>
      <c r="N345" s="1"/>
      <c r="U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V345" s="1"/>
      <c r="BH345" s="1"/>
    </row>
    <row r="346" spans="7:60" ht="20.100000000000001" customHeight="1" x14ac:dyDescent="0.25">
      <c r="G346" s="1"/>
      <c r="N346" s="1"/>
      <c r="U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V346" s="1"/>
      <c r="BH346" s="1"/>
    </row>
    <row r="347" spans="7:60" ht="20.100000000000001" customHeight="1" x14ac:dyDescent="0.25">
      <c r="G347" s="1"/>
      <c r="N347" s="1"/>
      <c r="U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V347" s="1"/>
      <c r="BH347" s="1"/>
    </row>
    <row r="348" spans="7:60" ht="20.100000000000001" customHeight="1" x14ac:dyDescent="0.25">
      <c r="G348" s="1"/>
      <c r="N348" s="1"/>
      <c r="U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V348" s="1"/>
      <c r="BH348" s="1"/>
    </row>
    <row r="349" spans="7:60" ht="20.100000000000001" customHeight="1" x14ac:dyDescent="0.25">
      <c r="G349" s="1"/>
      <c r="N349" s="1"/>
      <c r="U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V349" s="1"/>
      <c r="BH349" s="1"/>
    </row>
    <row r="350" spans="7:60" ht="20.100000000000001" customHeight="1" x14ac:dyDescent="0.25">
      <c r="G350" s="1"/>
      <c r="N350" s="1"/>
      <c r="U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V350" s="1"/>
      <c r="BH350" s="1"/>
    </row>
    <row r="351" spans="7:60" ht="20.100000000000001" customHeight="1" x14ac:dyDescent="0.25">
      <c r="G351" s="1"/>
      <c r="N351" s="1"/>
      <c r="U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V351" s="1"/>
      <c r="BH351" s="1"/>
    </row>
    <row r="352" spans="7:60" ht="20.100000000000001" customHeight="1" x14ac:dyDescent="0.25">
      <c r="G352" s="1"/>
      <c r="N352" s="1"/>
      <c r="U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V352" s="1"/>
      <c r="BH352" s="1"/>
    </row>
    <row r="353" s="1" customFormat="1" ht="20.100000000000001" customHeight="1" x14ac:dyDescent="0.25"/>
    <row r="354" s="1" customFormat="1" ht="20.100000000000001" customHeight="1" x14ac:dyDescent="0.25"/>
    <row r="355" s="1" customFormat="1" ht="20.100000000000001" customHeight="1" x14ac:dyDescent="0.25"/>
    <row r="356" s="1" customFormat="1" ht="20.100000000000001" customHeight="1" x14ac:dyDescent="0.25"/>
    <row r="357" s="1" customFormat="1" ht="20.100000000000001" customHeight="1" x14ac:dyDescent="0.25"/>
    <row r="358" s="1" customFormat="1" ht="20.100000000000001" customHeight="1" x14ac:dyDescent="0.25"/>
    <row r="359" s="1" customFormat="1" ht="20.100000000000001" customHeight="1" x14ac:dyDescent="0.25"/>
    <row r="360" s="1" customFormat="1" ht="20.100000000000001" customHeight="1" x14ac:dyDescent="0.25"/>
    <row r="361" s="1" customFormat="1" ht="20.100000000000001" customHeight="1" x14ac:dyDescent="0.25"/>
    <row r="362" s="1" customFormat="1" ht="20.100000000000001" customHeight="1" x14ac:dyDescent="0.25"/>
    <row r="363" s="1" customFormat="1" ht="20.100000000000001" customHeight="1" x14ac:dyDescent="0.25"/>
    <row r="364" s="1" customFormat="1" ht="20.100000000000001" customHeight="1" x14ac:dyDescent="0.25"/>
    <row r="365" s="1" customFormat="1" ht="20.100000000000001" customHeight="1" x14ac:dyDescent="0.25"/>
    <row r="366" s="1" customFormat="1" ht="20.100000000000001" customHeight="1" x14ac:dyDescent="0.25"/>
    <row r="367" s="1" customFormat="1" ht="20.100000000000001" customHeight="1" x14ac:dyDescent="0.25"/>
    <row r="368" s="1" customFormat="1" ht="20.100000000000001" customHeight="1" x14ac:dyDescent="0.25"/>
    <row r="369" s="1" customFormat="1" ht="20.100000000000001" customHeight="1" x14ac:dyDescent="0.25"/>
    <row r="370" s="1" customFormat="1" ht="20.100000000000001" customHeight="1" x14ac:dyDescent="0.25"/>
    <row r="371" s="1" customFormat="1" ht="20.100000000000001" customHeight="1" x14ac:dyDescent="0.25"/>
    <row r="372" s="1" customFormat="1" ht="20.100000000000001" customHeight="1" x14ac:dyDescent="0.25"/>
    <row r="373" s="1" customFormat="1" ht="20.100000000000001" customHeight="1" x14ac:dyDescent="0.25"/>
    <row r="374" s="1" customFormat="1" ht="20.100000000000001" customHeight="1" x14ac:dyDescent="0.25"/>
    <row r="375" s="1" customFormat="1" ht="20.100000000000001" customHeight="1" x14ac:dyDescent="0.25"/>
    <row r="376" s="1" customFormat="1" ht="20.100000000000001" customHeight="1" x14ac:dyDescent="0.25"/>
    <row r="377" s="1" customFormat="1" ht="20.100000000000001" customHeight="1" x14ac:dyDescent="0.25"/>
    <row r="378" s="1" customFormat="1" ht="20.100000000000001" customHeight="1" x14ac:dyDescent="0.25"/>
    <row r="379" s="1" customFormat="1" ht="20.100000000000001" customHeight="1" x14ac:dyDescent="0.25"/>
    <row r="380" s="1" customFormat="1" ht="20.100000000000001" customHeight="1" x14ac:dyDescent="0.25"/>
    <row r="381" s="1" customFormat="1" ht="20.100000000000001" customHeight="1" x14ac:dyDescent="0.25"/>
    <row r="382" s="1" customFormat="1" ht="20.100000000000001" customHeight="1" x14ac:dyDescent="0.25"/>
    <row r="383" s="1" customFormat="1" ht="20.100000000000001" customHeight="1" x14ac:dyDescent="0.25"/>
    <row r="384" s="1" customFormat="1" ht="20.100000000000001" customHeight="1" x14ac:dyDescent="0.25"/>
    <row r="385" s="1" customFormat="1" ht="20.100000000000001" customHeight="1" x14ac:dyDescent="0.25"/>
    <row r="386" s="1" customFormat="1" ht="20.100000000000001" customHeight="1" x14ac:dyDescent="0.25"/>
    <row r="387" s="1" customFormat="1" ht="20.100000000000001" customHeight="1" x14ac:dyDescent="0.25"/>
    <row r="388" s="1" customFormat="1" ht="20.100000000000001" customHeight="1" x14ac:dyDescent="0.25"/>
    <row r="389" s="1" customFormat="1" ht="20.100000000000001" customHeight="1" x14ac:dyDescent="0.25"/>
    <row r="390" s="1" customFormat="1" ht="20.100000000000001" customHeight="1" x14ac:dyDescent="0.25"/>
    <row r="391" s="1" customFormat="1" ht="20.100000000000001" customHeight="1" x14ac:dyDescent="0.25"/>
    <row r="392" s="1" customFormat="1" ht="20.100000000000001" customHeight="1" x14ac:dyDescent="0.25"/>
    <row r="393" s="1" customFormat="1" ht="20.100000000000001" customHeight="1" x14ac:dyDescent="0.25"/>
    <row r="394" s="1" customFormat="1" ht="20.100000000000001" customHeight="1" x14ac:dyDescent="0.25"/>
    <row r="395" s="1" customFormat="1" ht="20.100000000000001" customHeight="1" x14ac:dyDescent="0.25"/>
    <row r="396" s="1" customFormat="1" ht="20.100000000000001" customHeight="1" x14ac:dyDescent="0.25"/>
    <row r="397" s="1" customFormat="1" ht="20.100000000000001" customHeight="1" x14ac:dyDescent="0.25"/>
    <row r="398" s="1" customFormat="1" ht="20.100000000000001" customHeight="1" x14ac:dyDescent="0.25"/>
    <row r="399" s="1" customFormat="1" ht="20.100000000000001" customHeight="1" x14ac:dyDescent="0.25"/>
    <row r="400" s="1" customFormat="1" ht="20.100000000000001" customHeight="1" x14ac:dyDescent="0.25"/>
    <row r="401" s="1" customFormat="1" ht="20.100000000000001" customHeight="1" x14ac:dyDescent="0.25"/>
    <row r="402" s="1" customFormat="1" ht="20.100000000000001" customHeight="1" x14ac:dyDescent="0.25"/>
    <row r="403" s="1" customFormat="1" ht="20.100000000000001" customHeight="1" x14ac:dyDescent="0.25"/>
    <row r="404" s="1" customFormat="1" ht="20.100000000000001" customHeight="1" x14ac:dyDescent="0.25"/>
    <row r="405" s="1" customFormat="1" ht="20.100000000000001" customHeight="1" x14ac:dyDescent="0.25"/>
    <row r="406" s="1" customFormat="1" ht="20.100000000000001" customHeight="1" x14ac:dyDescent="0.25"/>
    <row r="407" s="1" customFormat="1" ht="20.100000000000001" customHeight="1" x14ac:dyDescent="0.25"/>
    <row r="408" s="1" customFormat="1" ht="20.100000000000001" customHeight="1" x14ac:dyDescent="0.25"/>
    <row r="409" s="1" customFormat="1" ht="20.100000000000001" customHeight="1" x14ac:dyDescent="0.25"/>
    <row r="410" s="1" customFormat="1" ht="20.100000000000001" customHeight="1" x14ac:dyDescent="0.25"/>
    <row r="411" s="1" customFormat="1" ht="20.100000000000001" customHeight="1" x14ac:dyDescent="0.25"/>
    <row r="412" s="1" customFormat="1" ht="20.100000000000001" customHeight="1" x14ac:dyDescent="0.25"/>
    <row r="413" s="1" customFormat="1" ht="20.100000000000001" customHeight="1" x14ac:dyDescent="0.25"/>
    <row r="414" s="1" customFormat="1" ht="20.100000000000001" customHeight="1" x14ac:dyDescent="0.25"/>
    <row r="415" s="1" customFormat="1" ht="20.100000000000001" customHeight="1" x14ac:dyDescent="0.25"/>
    <row r="416" s="1" customFormat="1" ht="20.100000000000001" customHeight="1" x14ac:dyDescent="0.25"/>
    <row r="417" s="1" customFormat="1" ht="20.100000000000001" customHeight="1" x14ac:dyDescent="0.25"/>
    <row r="418" s="1" customFormat="1" ht="20.100000000000001" customHeight="1" x14ac:dyDescent="0.25"/>
    <row r="419" s="1" customFormat="1" ht="20.100000000000001" customHeight="1" x14ac:dyDescent="0.25"/>
    <row r="420" s="1" customFormat="1" ht="20.100000000000001" customHeight="1" x14ac:dyDescent="0.25"/>
    <row r="421" s="1" customFormat="1" ht="20.100000000000001" customHeight="1" x14ac:dyDescent="0.25"/>
    <row r="422" s="1" customFormat="1" ht="20.100000000000001" customHeight="1" x14ac:dyDescent="0.25"/>
    <row r="423" s="1" customFormat="1" ht="20.100000000000001" customHeight="1" x14ac:dyDescent="0.25"/>
    <row r="424" s="1" customFormat="1" ht="20.100000000000001" customHeight="1" x14ac:dyDescent="0.25"/>
    <row r="425" s="1" customFormat="1" ht="20.100000000000001" customHeight="1" x14ac:dyDescent="0.25"/>
    <row r="426" s="1" customFormat="1" ht="20.100000000000001" customHeight="1" x14ac:dyDescent="0.25"/>
    <row r="427" s="1" customFormat="1" ht="20.100000000000001" customHeight="1" x14ac:dyDescent="0.25"/>
    <row r="428" s="1" customFormat="1" ht="20.100000000000001" customHeight="1" x14ac:dyDescent="0.25"/>
    <row r="429" s="1" customFormat="1" ht="20.100000000000001" customHeight="1" x14ac:dyDescent="0.25"/>
    <row r="430" s="1" customFormat="1" ht="20.100000000000001" customHeight="1" x14ac:dyDescent="0.25"/>
    <row r="431" s="1" customFormat="1" ht="20.100000000000001" customHeight="1" x14ac:dyDescent="0.25"/>
    <row r="432" s="1" customFormat="1" ht="20.100000000000001" customHeight="1" x14ac:dyDescent="0.25"/>
    <row r="433" s="1" customFormat="1" ht="20.100000000000001" customHeight="1" x14ac:dyDescent="0.25"/>
    <row r="434" s="1" customFormat="1" ht="20.100000000000001" customHeight="1" x14ac:dyDescent="0.25"/>
    <row r="435" s="1" customFormat="1" ht="20.100000000000001" customHeight="1" x14ac:dyDescent="0.25"/>
    <row r="436" s="1" customFormat="1" ht="20.100000000000001" customHeight="1" x14ac:dyDescent="0.25"/>
    <row r="437" s="1" customFormat="1" ht="20.100000000000001" customHeight="1" x14ac:dyDescent="0.25"/>
    <row r="438" s="1" customFormat="1" ht="20.100000000000001" customHeight="1" x14ac:dyDescent="0.25"/>
    <row r="439" s="1" customFormat="1" ht="20.100000000000001" customHeight="1" x14ac:dyDescent="0.25"/>
    <row r="440" s="1" customFormat="1" ht="20.100000000000001" customHeight="1" x14ac:dyDescent="0.25"/>
    <row r="441" s="1" customFormat="1" ht="20.100000000000001" customHeight="1" x14ac:dyDescent="0.25"/>
    <row r="442" s="1" customFormat="1" ht="20.100000000000001" customHeight="1" x14ac:dyDescent="0.25"/>
    <row r="443" s="1" customFormat="1" ht="20.100000000000001" customHeight="1" x14ac:dyDescent="0.25"/>
    <row r="444" s="1" customFormat="1" ht="20.100000000000001" customHeight="1" x14ac:dyDescent="0.25"/>
    <row r="445" s="1" customFormat="1" ht="20.100000000000001" customHeight="1" x14ac:dyDescent="0.25"/>
    <row r="446" s="1" customFormat="1" ht="20.100000000000001" customHeight="1" x14ac:dyDescent="0.25"/>
    <row r="447" s="1" customFormat="1" ht="20.100000000000001" customHeight="1" x14ac:dyDescent="0.25"/>
    <row r="448" s="1" customFormat="1" ht="20.100000000000001" customHeight="1" x14ac:dyDescent="0.25"/>
    <row r="449" s="1" customFormat="1" ht="20.100000000000001" customHeight="1" x14ac:dyDescent="0.25"/>
    <row r="450" s="1" customFormat="1" ht="20.100000000000001" customHeight="1" x14ac:dyDescent="0.25"/>
    <row r="451" s="1" customFormat="1" ht="20.100000000000001" customHeight="1" x14ac:dyDescent="0.25"/>
    <row r="452" s="1" customFormat="1" ht="20.100000000000001" customHeight="1" x14ac:dyDescent="0.25"/>
    <row r="453" s="1" customFormat="1" ht="20.100000000000001" customHeight="1" x14ac:dyDescent="0.25"/>
    <row r="454" s="1" customFormat="1" ht="20.100000000000001" customHeight="1" x14ac:dyDescent="0.25"/>
    <row r="455" s="1" customFormat="1" ht="20.100000000000001" customHeight="1" x14ac:dyDescent="0.25"/>
    <row r="456" s="1" customFormat="1" ht="20.100000000000001" customHeight="1" x14ac:dyDescent="0.25"/>
    <row r="457" s="1" customFormat="1" ht="20.100000000000001" customHeight="1" x14ac:dyDescent="0.25"/>
    <row r="458" s="1" customFormat="1" ht="20.100000000000001" customHeight="1" x14ac:dyDescent="0.25"/>
    <row r="459" s="1" customFormat="1" ht="20.100000000000001" customHeight="1" x14ac:dyDescent="0.25"/>
    <row r="460" s="1" customFormat="1" ht="20.100000000000001" customHeight="1" x14ac:dyDescent="0.25"/>
    <row r="461" s="1" customFormat="1" ht="20.100000000000001" customHeight="1" x14ac:dyDescent="0.25"/>
    <row r="462" s="1" customFormat="1" ht="20.100000000000001" customHeight="1" x14ac:dyDescent="0.25"/>
    <row r="463" s="1" customFormat="1" ht="20.100000000000001" customHeight="1" x14ac:dyDescent="0.25"/>
    <row r="464" s="1" customFormat="1" ht="20.100000000000001" customHeight="1" x14ac:dyDescent="0.25"/>
    <row r="465" s="1" customFormat="1" ht="20.100000000000001" customHeight="1" x14ac:dyDescent="0.25"/>
    <row r="466" s="1" customFormat="1" ht="20.100000000000001" customHeight="1" x14ac:dyDescent="0.25"/>
    <row r="467" s="1" customFormat="1" ht="20.100000000000001" customHeight="1" x14ac:dyDescent="0.25"/>
    <row r="468" s="1" customFormat="1" ht="20.100000000000001" customHeight="1" x14ac:dyDescent="0.25"/>
    <row r="469" s="1" customFormat="1" ht="20.100000000000001" customHeight="1" x14ac:dyDescent="0.25"/>
    <row r="470" s="1" customFormat="1" ht="20.100000000000001" customHeight="1" x14ac:dyDescent="0.25"/>
    <row r="471" s="1" customFormat="1" ht="20.100000000000001" customHeight="1" x14ac:dyDescent="0.25"/>
    <row r="472" s="1" customFormat="1" ht="20.100000000000001" customHeight="1" x14ac:dyDescent="0.25"/>
    <row r="473" s="1" customFormat="1" ht="20.100000000000001" customHeight="1" x14ac:dyDescent="0.25"/>
    <row r="474" s="1" customFormat="1" ht="20.100000000000001" customHeight="1" x14ac:dyDescent="0.25"/>
    <row r="475" s="1" customFormat="1" ht="20.100000000000001" customHeight="1" x14ac:dyDescent="0.25"/>
    <row r="476" s="1" customFormat="1" ht="20.100000000000001" customHeight="1" x14ac:dyDescent="0.25"/>
    <row r="477" s="1" customFormat="1" ht="20.100000000000001" customHeight="1" x14ac:dyDescent="0.25"/>
    <row r="478" s="1" customFormat="1" ht="20.100000000000001" customHeight="1" x14ac:dyDescent="0.25"/>
    <row r="479" s="1" customFormat="1" ht="20.100000000000001" customHeight="1" x14ac:dyDescent="0.25"/>
    <row r="480" s="1" customFormat="1" ht="20.100000000000001" customHeight="1" x14ac:dyDescent="0.25"/>
    <row r="481" s="1" customFormat="1" ht="20.100000000000001" customHeight="1" x14ac:dyDescent="0.25"/>
    <row r="482" s="1" customFormat="1" ht="20.100000000000001" customHeight="1" x14ac:dyDescent="0.25"/>
    <row r="483" s="1" customFormat="1" ht="20.100000000000001" customHeight="1" x14ac:dyDescent="0.25"/>
    <row r="484" s="1" customFormat="1" ht="20.100000000000001" customHeight="1" x14ac:dyDescent="0.25"/>
    <row r="485" s="1" customFormat="1" ht="20.100000000000001" customHeight="1" x14ac:dyDescent="0.25"/>
    <row r="486" s="1" customFormat="1" ht="20.100000000000001" customHeight="1" x14ac:dyDescent="0.25"/>
    <row r="487" s="1" customFormat="1" ht="20.100000000000001" customHeight="1" x14ac:dyDescent="0.25"/>
    <row r="488" s="1" customFormat="1" ht="20.100000000000001" customHeight="1" x14ac:dyDescent="0.25"/>
    <row r="489" s="1" customFormat="1" ht="20.100000000000001" customHeight="1" x14ac:dyDescent="0.25"/>
    <row r="490" s="1" customFormat="1" ht="20.100000000000001" customHeight="1" x14ac:dyDescent="0.25"/>
    <row r="491" s="1" customFormat="1" ht="20.100000000000001" customHeight="1" x14ac:dyDescent="0.25"/>
    <row r="492" s="1" customFormat="1" ht="20.100000000000001" customHeight="1" x14ac:dyDescent="0.25"/>
    <row r="493" s="1" customFormat="1" ht="20.100000000000001" customHeight="1" x14ac:dyDescent="0.25"/>
    <row r="494" s="1" customFormat="1" ht="20.100000000000001" customHeight="1" x14ac:dyDescent="0.25"/>
    <row r="495" s="1" customFormat="1" ht="20.100000000000001" customHeight="1" x14ac:dyDescent="0.25"/>
    <row r="496" s="1" customFormat="1" ht="20.100000000000001" customHeight="1" x14ac:dyDescent="0.25"/>
    <row r="497" s="1" customFormat="1" ht="20.100000000000001" customHeight="1" x14ac:dyDescent="0.25"/>
    <row r="498" s="1" customFormat="1" ht="20.100000000000001" customHeight="1" x14ac:dyDescent="0.25"/>
    <row r="499" s="1" customFormat="1" ht="20.100000000000001" customHeight="1" x14ac:dyDescent="0.25"/>
    <row r="500" s="1" customFormat="1" ht="20.100000000000001" customHeight="1" x14ac:dyDescent="0.25"/>
    <row r="501" s="1" customFormat="1" ht="20.100000000000001" customHeight="1" x14ac:dyDescent="0.25"/>
    <row r="502" s="1" customFormat="1" ht="20.100000000000001" customHeight="1" x14ac:dyDescent="0.25"/>
    <row r="503" s="1" customFormat="1" ht="20.100000000000001" customHeight="1" x14ac:dyDescent="0.25"/>
    <row r="504" s="1" customFormat="1" ht="20.100000000000001" customHeight="1" x14ac:dyDescent="0.25"/>
    <row r="505" s="1" customFormat="1" ht="20.100000000000001" customHeight="1" x14ac:dyDescent="0.25"/>
    <row r="506" s="1" customFormat="1" ht="20.100000000000001" customHeight="1" x14ac:dyDescent="0.25"/>
    <row r="507" s="1" customFormat="1" ht="20.100000000000001" customHeight="1" x14ac:dyDescent="0.25"/>
    <row r="508" s="1" customFormat="1" ht="20.100000000000001" customHeight="1" x14ac:dyDescent="0.25"/>
    <row r="509" s="1" customFormat="1" ht="20.100000000000001" customHeight="1" x14ac:dyDescent="0.25"/>
    <row r="510" s="1" customFormat="1" ht="20.100000000000001" customHeight="1" x14ac:dyDescent="0.25"/>
    <row r="511" s="1" customFormat="1" ht="20.100000000000001" customHeight="1" x14ac:dyDescent="0.25"/>
    <row r="512" s="1" customFormat="1" ht="20.100000000000001" customHeight="1" x14ac:dyDescent="0.25"/>
    <row r="513" s="1" customFormat="1" ht="20.100000000000001" customHeight="1" x14ac:dyDescent="0.25"/>
    <row r="514" s="1" customFormat="1" ht="20.100000000000001" customHeight="1" x14ac:dyDescent="0.25"/>
    <row r="515" s="1" customFormat="1" ht="20.100000000000001" customHeight="1" x14ac:dyDescent="0.25"/>
    <row r="516" s="1" customFormat="1" ht="20.100000000000001" customHeight="1" x14ac:dyDescent="0.25"/>
    <row r="517" s="1" customFormat="1" ht="20.100000000000001" customHeight="1" x14ac:dyDescent="0.25"/>
    <row r="518" s="1" customFormat="1" ht="20.100000000000001" customHeight="1" x14ac:dyDescent="0.25"/>
    <row r="519" s="1" customFormat="1" ht="20.100000000000001" customHeight="1" x14ac:dyDescent="0.25"/>
    <row r="520" s="1" customFormat="1" ht="20.100000000000001" customHeight="1" x14ac:dyDescent="0.25"/>
    <row r="521" s="1" customFormat="1" ht="20.100000000000001" customHeight="1" x14ac:dyDescent="0.25"/>
    <row r="522" s="1" customFormat="1" ht="20.100000000000001" customHeight="1" x14ac:dyDescent="0.25"/>
    <row r="523" s="1" customFormat="1" ht="20.100000000000001" customHeight="1" x14ac:dyDescent="0.25"/>
    <row r="524" s="1" customFormat="1" ht="20.100000000000001" customHeight="1" x14ac:dyDescent="0.25"/>
    <row r="525" s="1" customFormat="1" ht="20.100000000000001" customHeight="1" x14ac:dyDescent="0.25"/>
    <row r="526" s="1" customFormat="1" ht="20.100000000000001" customHeight="1" x14ac:dyDescent="0.25"/>
    <row r="527" s="1" customFormat="1" ht="20.100000000000001" customHeight="1" x14ac:dyDescent="0.25"/>
    <row r="528" s="1" customFormat="1" ht="20.100000000000001" customHeight="1" x14ac:dyDescent="0.25"/>
    <row r="529" s="1" customFormat="1" ht="20.100000000000001" customHeight="1" x14ac:dyDescent="0.25"/>
    <row r="530" s="1" customFormat="1" ht="20.100000000000001" customHeight="1" x14ac:dyDescent="0.25"/>
    <row r="531" s="1" customFormat="1" ht="20.100000000000001" customHeight="1" x14ac:dyDescent="0.25"/>
    <row r="532" s="1" customFormat="1" ht="20.100000000000001" customHeight="1" x14ac:dyDescent="0.25"/>
    <row r="533" s="1" customFormat="1" ht="20.100000000000001" customHeight="1" x14ac:dyDescent="0.25"/>
    <row r="534" s="1" customFormat="1" ht="20.100000000000001" customHeight="1" x14ac:dyDescent="0.25"/>
    <row r="535" s="1" customFormat="1" ht="20.100000000000001" customHeight="1" x14ac:dyDescent="0.25"/>
    <row r="536" s="1" customFormat="1" ht="20.100000000000001" customHeight="1" x14ac:dyDescent="0.25"/>
    <row r="537" s="1" customFormat="1" ht="20.100000000000001" customHeight="1" x14ac:dyDescent="0.25"/>
    <row r="538" s="1" customFormat="1" ht="20.100000000000001" customHeight="1" x14ac:dyDescent="0.25"/>
    <row r="539" s="1" customFormat="1" ht="20.100000000000001" customHeight="1" x14ac:dyDescent="0.25"/>
    <row r="540" s="1" customFormat="1" ht="20.100000000000001" customHeight="1" x14ac:dyDescent="0.25"/>
    <row r="541" s="1" customFormat="1" ht="20.100000000000001" customHeight="1" x14ac:dyDescent="0.25"/>
    <row r="542" s="1" customFormat="1" ht="20.100000000000001" customHeight="1" x14ac:dyDescent="0.25"/>
    <row r="543" s="1" customFormat="1" ht="20.100000000000001" customHeight="1" x14ac:dyDescent="0.25"/>
    <row r="544" s="1" customFormat="1" ht="20.100000000000001" customHeight="1" x14ac:dyDescent="0.25"/>
    <row r="545" s="1" customFormat="1" ht="20.100000000000001" customHeight="1" x14ac:dyDescent="0.25"/>
    <row r="546" s="1" customFormat="1" ht="20.100000000000001" customHeight="1" x14ac:dyDescent="0.25"/>
    <row r="547" s="1" customFormat="1" ht="20.100000000000001" customHeight="1" x14ac:dyDescent="0.25"/>
    <row r="548" s="1" customFormat="1" ht="20.100000000000001" customHeight="1" x14ac:dyDescent="0.25"/>
    <row r="549" s="1" customFormat="1" ht="20.100000000000001" customHeight="1" x14ac:dyDescent="0.25"/>
    <row r="550" s="1" customFormat="1" ht="20.100000000000001" customHeight="1" x14ac:dyDescent="0.25"/>
    <row r="551" s="1" customFormat="1" ht="20.100000000000001" customHeight="1" x14ac:dyDescent="0.25"/>
    <row r="552" s="1" customFormat="1" ht="20.100000000000001" customHeight="1" x14ac:dyDescent="0.25"/>
    <row r="553" s="1" customFormat="1" ht="20.100000000000001" customHeight="1" x14ac:dyDescent="0.25"/>
    <row r="554" s="1" customFormat="1" ht="20.100000000000001" customHeight="1" x14ac:dyDescent="0.25"/>
    <row r="555" s="1" customFormat="1" ht="20.100000000000001" customHeight="1" x14ac:dyDescent="0.25"/>
    <row r="556" s="1" customFormat="1" ht="20.100000000000001" customHeight="1" x14ac:dyDescent="0.25"/>
    <row r="557" s="1" customFormat="1" ht="20.100000000000001" customHeight="1" x14ac:dyDescent="0.25"/>
    <row r="558" s="1" customFormat="1" ht="20.100000000000001" customHeight="1" x14ac:dyDescent="0.25"/>
    <row r="559" s="1" customFormat="1" ht="20.100000000000001" customHeight="1" x14ac:dyDescent="0.25"/>
    <row r="560" s="1" customFormat="1" ht="20.100000000000001" customHeight="1" x14ac:dyDescent="0.25"/>
    <row r="561" spans="7:60" s="1" customFormat="1" ht="20.100000000000001" customHeight="1" x14ac:dyDescent="0.25"/>
    <row r="562" spans="7:60" s="1" customFormat="1" ht="20.100000000000001" customHeight="1" x14ac:dyDescent="0.25"/>
    <row r="563" spans="7:60" s="1" customFormat="1" ht="20.100000000000001" customHeight="1" x14ac:dyDescent="0.25"/>
    <row r="564" spans="7:60" s="1" customFormat="1" ht="20.100000000000001" customHeight="1" x14ac:dyDescent="0.25"/>
    <row r="565" spans="7:60" s="1" customFormat="1" ht="20.100000000000001" customHeight="1" x14ac:dyDescent="0.25"/>
    <row r="566" spans="7:60" s="1" customFormat="1" ht="20.100000000000001" customHeight="1" x14ac:dyDescent="0.25"/>
    <row r="567" spans="7:60" s="1" customFormat="1" ht="20.100000000000001" customHeight="1" x14ac:dyDescent="0.25"/>
    <row r="568" spans="7:60" s="1" customFormat="1" ht="20.100000000000001" customHeight="1" x14ac:dyDescent="0.25"/>
    <row r="569" spans="7:60" s="1" customFormat="1" ht="20.100000000000001" customHeight="1" x14ac:dyDescent="0.25"/>
    <row r="570" spans="7:60" s="1" customFormat="1" ht="20.100000000000001" customHeight="1" x14ac:dyDescent="0.25"/>
    <row r="571" spans="7:60" s="1" customFormat="1" ht="20.100000000000001" customHeight="1" x14ac:dyDescent="0.25"/>
    <row r="572" spans="7:60" s="1" customFormat="1" ht="20.100000000000001" customHeight="1" x14ac:dyDescent="0.25"/>
    <row r="573" spans="7:60" s="1" customFormat="1" ht="20.100000000000001" customHeight="1" x14ac:dyDescent="0.25"/>
    <row r="574" spans="7:60" s="1" customFormat="1" ht="20.100000000000001" customHeight="1" x14ac:dyDescent="0.25"/>
    <row r="575" spans="7:60" ht="20.100000000000001" customHeight="1" x14ac:dyDescent="0.25">
      <c r="G575" s="1"/>
      <c r="U575" s="1"/>
      <c r="AJ575" s="1"/>
      <c r="AV575" s="1"/>
      <c r="BH575" s="1"/>
    </row>
    <row r="576" spans="7:60" ht="20.100000000000001" customHeight="1" x14ac:dyDescent="0.25">
      <c r="G576" s="1"/>
      <c r="U576" s="1"/>
      <c r="AJ576" s="1"/>
      <c r="AV576" s="1"/>
      <c r="BH576" s="1"/>
    </row>
    <row r="577" spans="1:60" ht="20.100000000000001" customHeight="1" x14ac:dyDescent="0.25">
      <c r="G577" s="1"/>
      <c r="U577" s="1"/>
      <c r="AJ577" s="1"/>
      <c r="AV577" s="1"/>
      <c r="BH577" s="1"/>
    </row>
    <row r="578" spans="1:60" ht="20.100000000000001" customHeight="1" x14ac:dyDescent="0.25">
      <c r="G578" s="1"/>
      <c r="U578" s="1"/>
      <c r="AJ578" s="1"/>
      <c r="AV578" s="1"/>
      <c r="BH578" s="1"/>
    </row>
    <row r="579" spans="1:60" ht="20.100000000000001" customHeight="1" x14ac:dyDescent="0.25">
      <c r="G579" s="1"/>
      <c r="U579" s="1"/>
      <c r="AJ579" s="1"/>
      <c r="AV579" s="1"/>
      <c r="BH579" s="1"/>
    </row>
    <row r="580" spans="1:60" ht="20.100000000000001" customHeight="1" x14ac:dyDescent="0.25">
      <c r="G580" s="1"/>
      <c r="U580" s="1"/>
      <c r="AJ580" s="1"/>
      <c r="AV580" s="1"/>
      <c r="BH580" s="1"/>
    </row>
    <row r="581" spans="1:60" ht="20.100000000000001" customHeight="1" x14ac:dyDescent="0.25">
      <c r="G581" s="1"/>
      <c r="U581" s="1"/>
      <c r="AJ581" s="1"/>
      <c r="AV581" s="1"/>
      <c r="BH581" s="1"/>
    </row>
    <row r="582" spans="1:60" ht="20.100000000000001" customHeight="1" x14ac:dyDescent="0.25">
      <c r="A582" s="25"/>
      <c r="B582" s="25"/>
      <c r="C582" s="25"/>
      <c r="D582" s="25"/>
      <c r="E582" s="25"/>
      <c r="F582" s="25"/>
      <c r="G582" s="1"/>
      <c r="H582" s="25"/>
      <c r="I582" s="25"/>
      <c r="J582" s="25"/>
      <c r="K582" s="25"/>
      <c r="L582" s="25"/>
      <c r="M582" s="25"/>
      <c r="N582" s="26"/>
      <c r="O582" s="25"/>
      <c r="P582" s="25"/>
      <c r="Q582" s="25"/>
      <c r="R582" s="25"/>
      <c r="S582" s="25"/>
      <c r="T582" s="25"/>
      <c r="U582" s="1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1"/>
      <c r="AV582" s="1"/>
      <c r="BH582" s="1"/>
    </row>
    <row r="583" spans="1:60" ht="20.100000000000001" customHeight="1" x14ac:dyDescent="0.25">
      <c r="A583" s="25"/>
      <c r="B583" s="25"/>
      <c r="C583" s="25"/>
      <c r="D583" s="25"/>
      <c r="E583" s="25"/>
      <c r="F583" s="25"/>
      <c r="G583" s="1"/>
      <c r="H583" s="25"/>
      <c r="I583" s="25"/>
      <c r="J583" s="25"/>
      <c r="K583" s="25"/>
      <c r="L583" s="25"/>
      <c r="M583" s="25"/>
      <c r="N583" s="26"/>
      <c r="O583" s="25"/>
      <c r="P583" s="25"/>
      <c r="Q583" s="25"/>
      <c r="R583" s="25"/>
      <c r="S583" s="25"/>
      <c r="T583" s="25"/>
      <c r="U583" s="1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1"/>
      <c r="AV583" s="1"/>
      <c r="BH583" s="1"/>
    </row>
    <row r="584" spans="1:60" ht="20.100000000000001" customHeight="1" x14ac:dyDescent="0.25">
      <c r="A584" s="25"/>
      <c r="B584" s="25"/>
      <c r="C584" s="25"/>
      <c r="D584" s="25"/>
      <c r="E584" s="25"/>
      <c r="F584" s="25"/>
      <c r="G584" s="1"/>
      <c r="H584" s="25"/>
      <c r="I584" s="25"/>
      <c r="J584" s="25"/>
      <c r="K584" s="25"/>
      <c r="L584" s="25"/>
      <c r="M584" s="25"/>
      <c r="N584" s="26"/>
      <c r="O584" s="25"/>
      <c r="P584" s="25"/>
      <c r="Q584" s="25"/>
      <c r="R584" s="25"/>
      <c r="S584" s="25"/>
      <c r="T584" s="25"/>
      <c r="U584" s="1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1"/>
      <c r="AV584" s="1"/>
      <c r="BH584" s="1"/>
    </row>
    <row r="585" spans="1:60" ht="20.100000000000001" customHeight="1" x14ac:dyDescent="0.25">
      <c r="A585" s="25"/>
      <c r="B585" s="25"/>
      <c r="C585" s="25"/>
      <c r="D585" s="25"/>
      <c r="E585" s="25"/>
      <c r="F585" s="25"/>
      <c r="G585" s="1"/>
      <c r="H585" s="25"/>
      <c r="I585" s="25"/>
      <c r="J585" s="25"/>
      <c r="K585" s="25"/>
      <c r="L585" s="25"/>
      <c r="M585" s="25"/>
      <c r="N585" s="26"/>
      <c r="O585" s="25"/>
      <c r="P585" s="25"/>
      <c r="Q585" s="25"/>
      <c r="R585" s="25"/>
      <c r="S585" s="25"/>
      <c r="T585" s="25"/>
      <c r="U585" s="1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1"/>
      <c r="AV585" s="1"/>
      <c r="BH585" s="1"/>
    </row>
    <row r="586" spans="1:60" ht="20.100000000000001" customHeight="1" x14ac:dyDescent="0.25">
      <c r="A586" s="25"/>
      <c r="B586" s="25"/>
      <c r="C586" s="25"/>
      <c r="D586" s="25"/>
      <c r="E586" s="25"/>
      <c r="F586" s="25"/>
      <c r="G586" s="1"/>
      <c r="H586" s="25"/>
      <c r="I586" s="25"/>
      <c r="J586" s="25"/>
      <c r="K586" s="25"/>
      <c r="L586" s="25"/>
      <c r="M586" s="25"/>
      <c r="N586" s="26"/>
      <c r="O586" s="25"/>
      <c r="P586" s="25"/>
      <c r="Q586" s="25"/>
      <c r="R586" s="25"/>
      <c r="S586" s="25"/>
      <c r="T586" s="25"/>
      <c r="U586" s="1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1"/>
      <c r="AV586" s="1"/>
      <c r="BH586" s="1"/>
    </row>
    <row r="587" spans="1:60" ht="20.100000000000001" customHeight="1" x14ac:dyDescent="0.25">
      <c r="A587" s="25"/>
      <c r="B587" s="25"/>
      <c r="C587" s="25"/>
      <c r="D587" s="25"/>
      <c r="E587" s="25"/>
      <c r="F587" s="25"/>
      <c r="G587" s="1"/>
      <c r="H587" s="25"/>
      <c r="I587" s="25"/>
      <c r="J587" s="25"/>
      <c r="K587" s="25"/>
      <c r="L587" s="25"/>
      <c r="M587" s="25"/>
      <c r="N587" s="26"/>
      <c r="O587" s="25"/>
      <c r="P587" s="25"/>
      <c r="Q587" s="25"/>
      <c r="R587" s="25"/>
      <c r="S587" s="25"/>
      <c r="T587" s="25"/>
      <c r="U587" s="1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1"/>
      <c r="AV587" s="1"/>
      <c r="BH587" s="1"/>
    </row>
    <row r="588" spans="1:60" ht="20.100000000000001" customHeight="1" x14ac:dyDescent="0.25">
      <c r="A588" s="25"/>
      <c r="B588" s="25"/>
      <c r="C588" s="25"/>
      <c r="D588" s="25"/>
      <c r="E588" s="25"/>
      <c r="F588" s="25"/>
      <c r="G588" s="1"/>
      <c r="H588" s="25"/>
      <c r="I588" s="25"/>
      <c r="J588" s="25"/>
      <c r="K588" s="25"/>
      <c r="L588" s="25"/>
      <c r="M588" s="25"/>
      <c r="N588" s="26"/>
      <c r="O588" s="25"/>
      <c r="P588" s="25"/>
      <c r="Q588" s="25"/>
      <c r="R588" s="25"/>
      <c r="S588" s="25"/>
      <c r="T588" s="25"/>
      <c r="U588" s="1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1"/>
      <c r="AV588" s="1"/>
      <c r="BH588" s="1"/>
    </row>
    <row r="589" spans="1:60" ht="20.100000000000001" customHeight="1" x14ac:dyDescent="0.25">
      <c r="A589" s="25"/>
      <c r="B589" s="25"/>
      <c r="C589" s="25"/>
      <c r="D589" s="25"/>
      <c r="E589" s="25"/>
      <c r="F589" s="25"/>
      <c r="G589" s="1"/>
      <c r="H589" s="25"/>
      <c r="I589" s="25"/>
      <c r="J589" s="25"/>
      <c r="K589" s="25"/>
      <c r="L589" s="25"/>
      <c r="M589" s="25"/>
      <c r="N589" s="26"/>
      <c r="O589" s="25"/>
      <c r="P589" s="25"/>
      <c r="Q589" s="25"/>
      <c r="R589" s="25"/>
      <c r="S589" s="25"/>
      <c r="T589" s="25"/>
      <c r="U589" s="1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1"/>
      <c r="AV589" s="1"/>
      <c r="BH589" s="1"/>
    </row>
    <row r="590" spans="1:60" ht="20.100000000000001" customHeight="1" x14ac:dyDescent="0.25">
      <c r="A590" s="25"/>
      <c r="B590" s="25"/>
      <c r="C590" s="25"/>
      <c r="D590" s="25"/>
      <c r="E590" s="25"/>
      <c r="F590" s="25"/>
      <c r="G590" s="1"/>
      <c r="H590" s="25"/>
      <c r="I590" s="25"/>
      <c r="J590" s="25"/>
      <c r="K590" s="25"/>
      <c r="L590" s="25"/>
      <c r="M590" s="25"/>
      <c r="N590" s="26"/>
      <c r="O590" s="25"/>
      <c r="P590" s="25"/>
      <c r="Q590" s="25"/>
      <c r="R590" s="25"/>
      <c r="S590" s="25"/>
      <c r="T590" s="25"/>
      <c r="U590" s="1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1"/>
      <c r="AV590" s="1"/>
      <c r="BH590" s="1"/>
    </row>
    <row r="591" spans="1:60" ht="20.100000000000001" customHeight="1" x14ac:dyDescent="0.25">
      <c r="A591" s="25"/>
      <c r="B591" s="25"/>
      <c r="C591" s="25"/>
      <c r="D591" s="25"/>
      <c r="E591" s="25"/>
      <c r="F591" s="25"/>
      <c r="G591" s="1"/>
      <c r="H591" s="25"/>
      <c r="I591" s="25"/>
      <c r="J591" s="25"/>
      <c r="K591" s="25"/>
      <c r="L591" s="25"/>
      <c r="M591" s="25"/>
      <c r="N591" s="26"/>
      <c r="O591" s="25"/>
      <c r="P591" s="25"/>
      <c r="Q591" s="25"/>
      <c r="R591" s="25"/>
      <c r="S591" s="25"/>
      <c r="T591" s="25"/>
      <c r="U591" s="1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1"/>
      <c r="AV591" s="1"/>
      <c r="BH591" s="1"/>
    </row>
    <row r="592" spans="1:60" ht="20.100000000000001" customHeight="1" x14ac:dyDescent="0.25">
      <c r="A592" s="25"/>
      <c r="B592" s="25"/>
      <c r="C592" s="25"/>
      <c r="D592" s="25"/>
      <c r="E592" s="25"/>
      <c r="F592" s="25"/>
      <c r="G592" s="1"/>
      <c r="H592" s="25"/>
      <c r="I592" s="25"/>
      <c r="J592" s="25"/>
      <c r="K592" s="25"/>
      <c r="L592" s="25"/>
      <c r="M592" s="25"/>
      <c r="N592" s="26"/>
      <c r="O592" s="25"/>
      <c r="P592" s="25"/>
      <c r="Q592" s="25"/>
      <c r="R592" s="25"/>
      <c r="S592" s="25"/>
      <c r="T592" s="25"/>
      <c r="U592" s="1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1"/>
      <c r="AV592" s="1"/>
      <c r="BH592" s="1"/>
    </row>
    <row r="593" spans="1:60" ht="20.100000000000001" customHeight="1" x14ac:dyDescent="0.25">
      <c r="A593" s="25"/>
      <c r="B593" s="25"/>
      <c r="C593" s="25"/>
      <c r="D593" s="25"/>
      <c r="E593" s="25"/>
      <c r="F593" s="25"/>
      <c r="G593" s="1"/>
      <c r="H593" s="25"/>
      <c r="I593" s="25"/>
      <c r="J593" s="25"/>
      <c r="K593" s="25"/>
      <c r="L593" s="25"/>
      <c r="M593" s="25"/>
      <c r="N593" s="26"/>
      <c r="O593" s="25"/>
      <c r="P593" s="25"/>
      <c r="Q593" s="25"/>
      <c r="R593" s="25"/>
      <c r="S593" s="25"/>
      <c r="T593" s="25"/>
      <c r="U593" s="1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1"/>
      <c r="AV593" s="1"/>
      <c r="BH593" s="1"/>
    </row>
    <row r="594" spans="1:60" ht="20.100000000000001" customHeight="1" x14ac:dyDescent="0.25">
      <c r="A594" s="25"/>
      <c r="B594" s="25"/>
      <c r="C594" s="25"/>
      <c r="D594" s="25"/>
      <c r="E594" s="25"/>
      <c r="F594" s="25"/>
      <c r="G594" s="1"/>
      <c r="H594" s="25"/>
      <c r="I594" s="25"/>
      <c r="J594" s="25"/>
      <c r="K594" s="25"/>
      <c r="L594" s="25"/>
      <c r="M594" s="25"/>
      <c r="N594" s="26"/>
      <c r="O594" s="25"/>
      <c r="P594" s="25"/>
      <c r="Q594" s="25"/>
      <c r="R594" s="25"/>
      <c r="S594" s="25"/>
      <c r="T594" s="25"/>
      <c r="U594" s="1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1"/>
      <c r="AV594" s="1"/>
      <c r="BH594" s="1"/>
    </row>
    <row r="595" spans="1:60" ht="20.100000000000001" customHeight="1" x14ac:dyDescent="0.25">
      <c r="A595" s="25"/>
      <c r="B595" s="25"/>
      <c r="C595" s="25"/>
      <c r="D595" s="25"/>
      <c r="E595" s="25"/>
      <c r="F595" s="25"/>
      <c r="G595" s="1"/>
      <c r="H595" s="25"/>
      <c r="I595" s="25"/>
      <c r="J595" s="25"/>
      <c r="K595" s="25"/>
      <c r="L595" s="25"/>
      <c r="M595" s="25"/>
      <c r="N595" s="26"/>
      <c r="O595" s="25"/>
      <c r="P595" s="25"/>
      <c r="Q595" s="25"/>
      <c r="R595" s="25"/>
      <c r="S595" s="25"/>
      <c r="T595" s="25"/>
      <c r="U595" s="1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1"/>
      <c r="AV595" s="1"/>
      <c r="BH595" s="1"/>
    </row>
    <row r="596" spans="1:60" ht="20.100000000000001" customHeight="1" x14ac:dyDescent="0.25">
      <c r="A596" s="25"/>
      <c r="B596" s="25"/>
      <c r="C596" s="25"/>
      <c r="D596" s="25"/>
      <c r="E596" s="25"/>
      <c r="F596" s="25"/>
      <c r="G596" s="1"/>
      <c r="H596" s="25"/>
      <c r="I596" s="25"/>
      <c r="J596" s="25"/>
      <c r="K596" s="25"/>
      <c r="L596" s="25"/>
      <c r="M596" s="25"/>
      <c r="N596" s="26"/>
      <c r="O596" s="25"/>
      <c r="P596" s="25"/>
      <c r="Q596" s="25"/>
      <c r="R596" s="25"/>
      <c r="S596" s="25"/>
      <c r="T596" s="25"/>
      <c r="U596" s="1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1"/>
      <c r="AV596" s="1"/>
      <c r="BH596" s="1"/>
    </row>
    <row r="597" spans="1:60" ht="20.100000000000001" customHeight="1" x14ac:dyDescent="0.25">
      <c r="A597" s="25"/>
      <c r="B597" s="25"/>
      <c r="C597" s="25"/>
      <c r="D597" s="25"/>
      <c r="E597" s="25"/>
      <c r="F597" s="25"/>
      <c r="G597" s="1"/>
      <c r="H597" s="25"/>
      <c r="I597" s="25"/>
      <c r="J597" s="25"/>
      <c r="K597" s="25"/>
      <c r="L597" s="25"/>
      <c r="M597" s="25"/>
      <c r="N597" s="26"/>
      <c r="O597" s="25"/>
      <c r="P597" s="25"/>
      <c r="Q597" s="25"/>
      <c r="R597" s="25"/>
      <c r="S597" s="25"/>
      <c r="T597" s="25"/>
      <c r="U597" s="1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1"/>
      <c r="AV597" s="1"/>
      <c r="BH597" s="1"/>
    </row>
    <row r="598" spans="1:60" ht="20.100000000000001" customHeight="1" x14ac:dyDescent="0.25">
      <c r="A598" s="25"/>
      <c r="B598" s="25"/>
      <c r="C598" s="25"/>
      <c r="D598" s="25"/>
      <c r="E598" s="25"/>
      <c r="F598" s="25"/>
      <c r="G598" s="1"/>
      <c r="H598" s="25"/>
      <c r="I598" s="25"/>
      <c r="J598" s="25"/>
      <c r="K598" s="25"/>
      <c r="L598" s="25"/>
      <c r="M598" s="25"/>
      <c r="N598" s="26"/>
      <c r="O598" s="25"/>
      <c r="P598" s="25"/>
      <c r="Q598" s="25"/>
      <c r="R598" s="25"/>
      <c r="S598" s="25"/>
      <c r="T598" s="25"/>
      <c r="U598" s="1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1"/>
      <c r="AV598" s="1"/>
      <c r="BH598" s="1"/>
    </row>
    <row r="599" spans="1:60" ht="20.100000000000001" customHeight="1" x14ac:dyDescent="0.25">
      <c r="A599" s="25"/>
      <c r="B599" s="25"/>
      <c r="C599" s="25"/>
      <c r="D599" s="25"/>
      <c r="E599" s="25"/>
      <c r="F599" s="25"/>
      <c r="H599" s="25"/>
      <c r="I599" s="25"/>
      <c r="J599" s="25"/>
      <c r="K599" s="25"/>
      <c r="L599" s="25"/>
      <c r="M599" s="25"/>
      <c r="N599" s="26"/>
      <c r="O599" s="25"/>
      <c r="P599" s="25"/>
      <c r="Q599" s="25"/>
      <c r="R599" s="25"/>
      <c r="S599" s="25"/>
      <c r="T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BH599" s="1"/>
    </row>
    <row r="600" spans="1:60" ht="20.100000000000001" customHeight="1" x14ac:dyDescent="0.25">
      <c r="A600" s="25"/>
      <c r="B600" s="25"/>
      <c r="C600" s="25"/>
      <c r="D600" s="25"/>
      <c r="E600" s="25"/>
      <c r="F600" s="25"/>
      <c r="H600" s="25"/>
      <c r="I600" s="25"/>
      <c r="J600" s="25"/>
      <c r="K600" s="25"/>
      <c r="L600" s="25"/>
      <c r="M600" s="25"/>
      <c r="N600" s="26"/>
      <c r="O600" s="25"/>
      <c r="P600" s="25"/>
      <c r="Q600" s="25"/>
      <c r="R600" s="25"/>
      <c r="S600" s="25"/>
      <c r="T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BH600" s="1"/>
    </row>
    <row r="601" spans="1:60" ht="20.100000000000001" customHeight="1" x14ac:dyDescent="0.25">
      <c r="A601" s="25"/>
      <c r="B601" s="25"/>
      <c r="C601" s="25"/>
      <c r="D601" s="25"/>
      <c r="E601" s="25"/>
      <c r="F601" s="25"/>
      <c r="H601" s="25"/>
      <c r="I601" s="25"/>
      <c r="J601" s="25"/>
      <c r="K601" s="25"/>
      <c r="L601" s="25"/>
      <c r="M601" s="25"/>
      <c r="N601" s="26"/>
      <c r="O601" s="25"/>
      <c r="P601" s="25"/>
      <c r="Q601" s="25"/>
      <c r="R601" s="25"/>
      <c r="S601" s="25"/>
      <c r="T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BH601" s="1"/>
    </row>
    <row r="602" spans="1:60" ht="20.100000000000001" customHeight="1" x14ac:dyDescent="0.25">
      <c r="A602" s="25"/>
      <c r="B602" s="25"/>
      <c r="C602" s="25"/>
      <c r="D602" s="25"/>
      <c r="E602" s="25"/>
      <c r="F602" s="25"/>
      <c r="H602" s="25"/>
      <c r="I602" s="25"/>
      <c r="J602" s="25"/>
      <c r="K602" s="25"/>
      <c r="L602" s="25"/>
      <c r="M602" s="25"/>
      <c r="N602" s="26"/>
      <c r="O602" s="25"/>
      <c r="P602" s="25"/>
      <c r="Q602" s="25"/>
      <c r="R602" s="25"/>
      <c r="S602" s="25"/>
      <c r="T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BH602" s="1"/>
    </row>
    <row r="603" spans="1:60" ht="20.100000000000001" customHeight="1" x14ac:dyDescent="0.25">
      <c r="A603" s="25"/>
      <c r="B603" s="25"/>
      <c r="C603" s="25"/>
      <c r="D603" s="25"/>
      <c r="E603" s="25"/>
      <c r="F603" s="25"/>
      <c r="H603" s="25"/>
      <c r="I603" s="25"/>
      <c r="J603" s="25"/>
      <c r="K603" s="25"/>
      <c r="L603" s="25"/>
      <c r="M603" s="25"/>
      <c r="N603" s="26"/>
      <c r="O603" s="25"/>
      <c r="P603" s="25"/>
      <c r="Q603" s="25"/>
      <c r="R603" s="25"/>
      <c r="S603" s="25"/>
      <c r="T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BH603" s="1"/>
    </row>
    <row r="604" spans="1:60" ht="20.100000000000001" customHeight="1" x14ac:dyDescent="0.25">
      <c r="A604" s="25"/>
      <c r="B604" s="25"/>
      <c r="C604" s="25"/>
      <c r="D604" s="25"/>
      <c r="E604" s="25"/>
      <c r="F604" s="25"/>
      <c r="H604" s="25"/>
      <c r="I604" s="25"/>
      <c r="J604" s="25"/>
      <c r="K604" s="25"/>
      <c r="L604" s="25"/>
      <c r="M604" s="25"/>
      <c r="N604" s="26"/>
      <c r="O604" s="25"/>
      <c r="P604" s="25"/>
      <c r="Q604" s="25"/>
      <c r="R604" s="25"/>
      <c r="S604" s="25"/>
      <c r="T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BH604" s="1"/>
    </row>
    <row r="605" spans="1:60" ht="20.100000000000001" customHeight="1" x14ac:dyDescent="0.25">
      <c r="A605" s="25"/>
      <c r="B605" s="25"/>
      <c r="C605" s="25"/>
      <c r="D605" s="25"/>
      <c r="E605" s="25"/>
      <c r="F605" s="25"/>
      <c r="H605" s="25"/>
      <c r="I605" s="25"/>
      <c r="J605" s="25"/>
      <c r="K605" s="25"/>
      <c r="L605" s="25"/>
      <c r="M605" s="25"/>
      <c r="N605" s="26"/>
      <c r="O605" s="25"/>
      <c r="P605" s="25"/>
      <c r="Q605" s="25"/>
      <c r="R605" s="25"/>
      <c r="S605" s="25"/>
      <c r="T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BH605" s="1"/>
    </row>
    <row r="606" spans="1:60" ht="20.100000000000001" customHeight="1" x14ac:dyDescent="0.2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6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V606" s="25"/>
      <c r="BH606" s="1"/>
    </row>
    <row r="607" spans="1:60" ht="20.100000000000001" customHeight="1" x14ac:dyDescent="0.2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6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V607" s="25"/>
      <c r="BH607" s="1"/>
    </row>
    <row r="608" spans="1:60" ht="20.100000000000001" customHeight="1" x14ac:dyDescent="0.2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6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V608" s="25"/>
      <c r="BH608" s="1"/>
    </row>
    <row r="609" spans="1:60" ht="20.100000000000001" customHeight="1" x14ac:dyDescent="0.2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6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V609" s="25"/>
      <c r="BH609" s="1"/>
    </row>
    <row r="610" spans="1:60" ht="20.100000000000001" customHeight="1" x14ac:dyDescent="0.2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6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V610" s="25"/>
    </row>
    <row r="611" spans="1:60" ht="20.100000000000001" customHeight="1" x14ac:dyDescent="0.2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6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V611" s="25"/>
    </row>
    <row r="612" spans="1:60" ht="20.100000000000001" customHeight="1" x14ac:dyDescent="0.2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6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V612" s="25"/>
    </row>
    <row r="613" spans="1:60" ht="20.100000000000001" customHeight="1" x14ac:dyDescent="0.2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6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V613" s="25"/>
    </row>
    <row r="614" spans="1:60" ht="20.100000000000001" customHeight="1" x14ac:dyDescent="0.2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6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V614" s="25"/>
    </row>
    <row r="615" spans="1:60" ht="20.100000000000001" customHeight="1" x14ac:dyDescent="0.2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6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V615" s="25"/>
    </row>
    <row r="616" spans="1:60" ht="20.100000000000001" customHeight="1" x14ac:dyDescent="0.2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6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V616" s="25"/>
    </row>
    <row r="617" spans="1:60" ht="20.100000000000001" customHeight="1" x14ac:dyDescent="0.2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6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V617" s="25"/>
      <c r="BH617" s="25"/>
    </row>
    <row r="618" spans="1:60" ht="20.100000000000001" customHeight="1" x14ac:dyDescent="0.2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6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V618" s="25"/>
      <c r="BH618" s="25"/>
    </row>
    <row r="619" spans="1:60" ht="20.100000000000001" customHeight="1" x14ac:dyDescent="0.2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6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V619" s="25"/>
      <c r="BH619" s="25"/>
    </row>
    <row r="620" spans="1:60" ht="20.100000000000001" customHeight="1" x14ac:dyDescent="0.2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6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V620" s="25"/>
      <c r="BH620" s="25"/>
    </row>
    <row r="621" spans="1:60" ht="20.100000000000001" customHeight="1" x14ac:dyDescent="0.2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6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V621" s="25"/>
      <c r="BH621" s="25"/>
    </row>
    <row r="622" spans="1:60" ht="20.100000000000001" customHeight="1" x14ac:dyDescent="0.2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6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V622" s="25"/>
      <c r="BH622" s="25"/>
    </row>
    <row r="623" spans="1:60" ht="20.100000000000001" customHeight="1" x14ac:dyDescent="0.2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6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V623" s="25"/>
      <c r="BH623" s="25"/>
    </row>
    <row r="624" spans="1:60" ht="20.100000000000001" customHeight="1" x14ac:dyDescent="0.2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6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V624" s="25"/>
      <c r="BH624" s="25"/>
    </row>
    <row r="625" spans="1:60" ht="20.100000000000001" customHeight="1" x14ac:dyDescent="0.2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6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V625" s="25"/>
      <c r="BH625" s="25"/>
    </row>
    <row r="626" spans="1:60" ht="20.100000000000001" customHeight="1" x14ac:dyDescent="0.2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6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V626" s="25"/>
      <c r="BH626" s="25"/>
    </row>
    <row r="627" spans="1:60" ht="20.100000000000001" customHeight="1" x14ac:dyDescent="0.2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6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V627" s="25"/>
      <c r="BH627" s="25"/>
    </row>
    <row r="628" spans="1:60" ht="20.100000000000001" customHeight="1" x14ac:dyDescent="0.2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6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V628" s="25"/>
      <c r="BH628" s="25"/>
    </row>
    <row r="629" spans="1:60" ht="20.100000000000001" customHeight="1" x14ac:dyDescent="0.2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6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V629" s="25"/>
      <c r="BH629" s="25"/>
    </row>
    <row r="630" spans="1:60" ht="20.100000000000001" customHeight="1" x14ac:dyDescent="0.2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6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V630" s="25"/>
      <c r="BH630" s="25"/>
    </row>
    <row r="631" spans="1:60" ht="20.100000000000001" customHeight="1" x14ac:dyDescent="0.2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6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V631" s="25"/>
      <c r="BH631" s="25"/>
    </row>
    <row r="632" spans="1:60" ht="20.100000000000001" customHeight="1" x14ac:dyDescent="0.2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6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V632" s="25"/>
      <c r="BH632" s="25"/>
    </row>
    <row r="633" spans="1:60" ht="20.100000000000001" customHeight="1" x14ac:dyDescent="0.2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6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V633" s="25"/>
      <c r="BH633" s="25"/>
    </row>
    <row r="634" spans="1:60" ht="20.100000000000001" customHeight="1" x14ac:dyDescent="0.2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6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V634" s="25"/>
      <c r="BH634" s="25"/>
    </row>
    <row r="635" spans="1:60" ht="20.100000000000001" customHeight="1" x14ac:dyDescent="0.2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6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V635" s="25"/>
      <c r="BH635" s="25"/>
    </row>
    <row r="636" spans="1:60" ht="20.100000000000001" customHeight="1" x14ac:dyDescent="0.2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6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V636" s="25"/>
      <c r="BH636" s="25"/>
    </row>
    <row r="637" spans="1:60" ht="20.100000000000001" customHeight="1" x14ac:dyDescent="0.2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6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V637" s="25"/>
      <c r="BH637" s="25"/>
    </row>
    <row r="638" spans="1:60" ht="20.100000000000001" customHeight="1" x14ac:dyDescent="0.2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6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V638" s="25"/>
      <c r="BH638" s="25"/>
    </row>
    <row r="639" spans="1:60" ht="20.100000000000001" customHeight="1" x14ac:dyDescent="0.2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6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V639" s="25"/>
      <c r="BH639" s="25"/>
    </row>
    <row r="640" spans="1:60" ht="20.100000000000001" customHeight="1" x14ac:dyDescent="0.2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6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V640" s="25"/>
      <c r="BH640" s="25"/>
    </row>
    <row r="641" spans="1:60" ht="20.100000000000001" customHeight="1" x14ac:dyDescent="0.2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6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V641" s="25"/>
      <c r="BH641" s="25"/>
    </row>
    <row r="642" spans="1:60" ht="20.100000000000001" customHeight="1" x14ac:dyDescent="0.2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6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V642" s="25"/>
      <c r="BH642" s="25"/>
    </row>
    <row r="643" spans="1:60" ht="20.100000000000001" customHeight="1" x14ac:dyDescent="0.2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6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V643" s="25"/>
      <c r="BH643" s="25"/>
    </row>
    <row r="644" spans="1:60" ht="20.100000000000001" customHeight="1" x14ac:dyDescent="0.2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6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V644" s="25"/>
      <c r="BH644" s="25"/>
    </row>
    <row r="645" spans="1:60" ht="20.100000000000001" customHeight="1" x14ac:dyDescent="0.2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6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V645" s="25"/>
      <c r="BH645" s="25"/>
    </row>
    <row r="646" spans="1:60" ht="20.100000000000001" customHeight="1" x14ac:dyDescent="0.2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6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V646" s="25"/>
      <c r="BH646" s="25"/>
    </row>
    <row r="647" spans="1:60" ht="20.100000000000001" customHeight="1" x14ac:dyDescent="0.2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6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V647" s="25"/>
      <c r="BH647" s="25"/>
    </row>
    <row r="648" spans="1:60" ht="20.100000000000001" customHeight="1" x14ac:dyDescent="0.2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6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V648" s="25"/>
      <c r="BH648" s="25"/>
    </row>
    <row r="649" spans="1:60" ht="20.100000000000001" customHeight="1" x14ac:dyDescent="0.2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6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V649" s="25"/>
      <c r="BH649" s="25"/>
    </row>
    <row r="650" spans="1:60" ht="20.100000000000001" customHeight="1" x14ac:dyDescent="0.2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6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V650" s="25"/>
      <c r="BH650" s="25"/>
    </row>
    <row r="651" spans="1:60" ht="20.100000000000001" customHeight="1" x14ac:dyDescent="0.2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6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V651" s="25"/>
      <c r="BH651" s="25"/>
    </row>
    <row r="652" spans="1:60" ht="20.100000000000001" customHeight="1" x14ac:dyDescent="0.2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6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V652" s="25"/>
      <c r="BH652" s="25"/>
    </row>
    <row r="653" spans="1:60" ht="20.100000000000001" customHeight="1" x14ac:dyDescent="0.2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6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V653" s="25"/>
      <c r="BH653" s="25"/>
    </row>
    <row r="654" spans="1:60" ht="20.100000000000001" customHeight="1" x14ac:dyDescent="0.2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6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V654" s="25"/>
      <c r="BH654" s="25"/>
    </row>
    <row r="655" spans="1:60" ht="20.100000000000001" customHeight="1" x14ac:dyDescent="0.2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6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V655" s="25"/>
      <c r="BH655" s="25"/>
    </row>
    <row r="656" spans="1:60" ht="20.100000000000001" customHeight="1" x14ac:dyDescent="0.2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6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V656" s="25"/>
      <c r="BH656" s="25"/>
    </row>
    <row r="657" spans="1:60" ht="20.100000000000001" customHeight="1" x14ac:dyDescent="0.2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6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V657" s="25"/>
      <c r="BH657" s="25"/>
    </row>
    <row r="658" spans="1:60" ht="20.100000000000001" customHeight="1" x14ac:dyDescent="0.2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6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V658" s="25"/>
      <c r="BH658" s="25"/>
    </row>
    <row r="659" spans="1:60" ht="20.100000000000001" customHeight="1" x14ac:dyDescent="0.2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6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V659" s="25"/>
      <c r="BH659" s="25"/>
    </row>
    <row r="660" spans="1:60" ht="20.100000000000001" customHeight="1" x14ac:dyDescent="0.2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6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V660" s="25"/>
      <c r="BH660" s="25"/>
    </row>
    <row r="661" spans="1:60" ht="20.100000000000001" customHeight="1" x14ac:dyDescent="0.2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6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V661" s="25"/>
      <c r="BH661" s="25"/>
    </row>
    <row r="662" spans="1:60" ht="20.100000000000001" customHeight="1" x14ac:dyDescent="0.2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6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V662" s="25"/>
      <c r="BH662" s="25"/>
    </row>
    <row r="663" spans="1:60" ht="20.100000000000001" customHeight="1" x14ac:dyDescent="0.2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6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V663" s="25"/>
      <c r="BH663" s="25"/>
    </row>
    <row r="664" spans="1:60" ht="20.100000000000001" customHeight="1" x14ac:dyDescent="0.2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6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V664" s="25"/>
      <c r="BH664" s="25"/>
    </row>
    <row r="665" spans="1:60" ht="20.100000000000001" customHeight="1" x14ac:dyDescent="0.2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6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V665" s="25"/>
      <c r="BH665" s="25"/>
    </row>
    <row r="666" spans="1:60" ht="20.100000000000001" customHeight="1" x14ac:dyDescent="0.2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6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V666" s="25"/>
      <c r="BH666" s="25"/>
    </row>
    <row r="667" spans="1:60" ht="20.100000000000001" customHeight="1" x14ac:dyDescent="0.2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6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V667" s="25"/>
      <c r="BH667" s="25"/>
    </row>
    <row r="668" spans="1:60" ht="20.100000000000001" customHeight="1" x14ac:dyDescent="0.2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6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V668" s="25"/>
      <c r="BH668" s="25"/>
    </row>
    <row r="669" spans="1:60" ht="20.100000000000001" customHeight="1" x14ac:dyDescent="0.2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6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V669" s="25"/>
      <c r="BH669" s="25"/>
    </row>
    <row r="670" spans="1:60" ht="20.100000000000001" customHeight="1" x14ac:dyDescent="0.2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6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V670" s="25"/>
      <c r="BH670" s="25"/>
    </row>
    <row r="671" spans="1:60" ht="20.100000000000001" customHeight="1" x14ac:dyDescent="0.2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6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V671" s="25"/>
      <c r="BH671" s="25"/>
    </row>
    <row r="672" spans="1:60" ht="20.100000000000001" customHeight="1" x14ac:dyDescent="0.2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6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V672" s="25"/>
      <c r="BH672" s="25"/>
    </row>
    <row r="673" spans="1:60" ht="20.100000000000001" customHeight="1" x14ac:dyDescent="0.2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6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V673" s="25"/>
      <c r="BH673" s="25"/>
    </row>
    <row r="674" spans="1:60" ht="20.100000000000001" customHeight="1" x14ac:dyDescent="0.2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6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V674" s="25"/>
      <c r="BH674" s="25"/>
    </row>
    <row r="675" spans="1:60" ht="20.100000000000001" customHeight="1" x14ac:dyDescent="0.2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6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V675" s="25"/>
      <c r="BH675" s="25"/>
    </row>
    <row r="676" spans="1:60" ht="20.100000000000001" customHeight="1" x14ac:dyDescent="0.2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6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V676" s="25"/>
      <c r="BH676" s="25"/>
    </row>
    <row r="677" spans="1:60" ht="20.100000000000001" customHeight="1" x14ac:dyDescent="0.2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6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V677" s="25"/>
      <c r="BH677" s="25"/>
    </row>
    <row r="678" spans="1:60" ht="20.100000000000001" customHeight="1" x14ac:dyDescent="0.2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6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V678" s="25"/>
      <c r="BH678" s="25"/>
    </row>
    <row r="679" spans="1:60" ht="20.100000000000001" customHeight="1" x14ac:dyDescent="0.2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6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V679" s="25"/>
      <c r="BH679" s="25"/>
    </row>
    <row r="680" spans="1:60" ht="20.100000000000001" customHeight="1" x14ac:dyDescent="0.2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6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V680" s="25"/>
      <c r="BH680" s="25"/>
    </row>
    <row r="681" spans="1:60" ht="20.100000000000001" customHeight="1" x14ac:dyDescent="0.2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6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V681" s="25"/>
      <c r="BH681" s="25"/>
    </row>
    <row r="682" spans="1:60" ht="20.100000000000001" customHeight="1" x14ac:dyDescent="0.2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6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V682" s="25"/>
      <c r="BH682" s="25"/>
    </row>
    <row r="683" spans="1:60" ht="20.100000000000001" customHeight="1" x14ac:dyDescent="0.2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6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V683" s="25"/>
      <c r="BH683" s="25"/>
    </row>
    <row r="684" spans="1:60" ht="20.100000000000001" customHeight="1" x14ac:dyDescent="0.2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6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V684" s="25"/>
      <c r="BH684" s="25"/>
    </row>
    <row r="685" spans="1:60" ht="20.100000000000001" customHeight="1" x14ac:dyDescent="0.2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6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V685" s="25"/>
      <c r="BH685" s="25"/>
    </row>
    <row r="686" spans="1:60" ht="20.100000000000001" customHeight="1" x14ac:dyDescent="0.2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6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V686" s="25"/>
      <c r="BH686" s="25"/>
    </row>
    <row r="687" spans="1:60" ht="20.100000000000001" customHeight="1" x14ac:dyDescent="0.2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6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V687" s="25"/>
      <c r="BH687" s="25"/>
    </row>
    <row r="688" spans="1:60" ht="20.100000000000001" customHeight="1" x14ac:dyDescent="0.2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6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V688" s="25"/>
      <c r="BH688" s="25"/>
    </row>
    <row r="689" spans="1:60" ht="20.100000000000001" customHeight="1" x14ac:dyDescent="0.2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6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V689" s="25"/>
      <c r="BH689" s="25"/>
    </row>
    <row r="690" spans="1:60" ht="20.100000000000001" customHeight="1" x14ac:dyDescent="0.2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6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V690" s="25"/>
      <c r="BH690" s="25"/>
    </row>
    <row r="691" spans="1:60" ht="20.100000000000001" customHeight="1" x14ac:dyDescent="0.2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6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V691" s="25"/>
      <c r="BH691" s="25"/>
    </row>
    <row r="692" spans="1:60" ht="20.100000000000001" customHeight="1" x14ac:dyDescent="0.2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6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V692" s="25"/>
      <c r="BH692" s="25"/>
    </row>
    <row r="693" spans="1:60" ht="20.100000000000001" customHeight="1" x14ac:dyDescent="0.2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6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V693" s="25"/>
      <c r="BH693" s="25"/>
    </row>
    <row r="694" spans="1:60" ht="20.100000000000001" customHeight="1" x14ac:dyDescent="0.2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6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V694" s="25"/>
      <c r="BH694" s="25"/>
    </row>
    <row r="695" spans="1:60" ht="20.100000000000001" customHeight="1" x14ac:dyDescent="0.2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6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V695" s="25"/>
      <c r="BH695" s="25"/>
    </row>
    <row r="696" spans="1:60" ht="20.100000000000001" customHeight="1" x14ac:dyDescent="0.2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6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V696" s="25"/>
      <c r="BH696" s="25"/>
    </row>
    <row r="697" spans="1:60" ht="20.100000000000001" customHeight="1" x14ac:dyDescent="0.2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6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V697" s="25"/>
      <c r="BH697" s="25"/>
    </row>
    <row r="698" spans="1:60" ht="20.100000000000001" customHeight="1" x14ac:dyDescent="0.2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6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V698" s="25"/>
      <c r="BH698" s="25"/>
    </row>
    <row r="699" spans="1:60" ht="20.100000000000001" customHeight="1" x14ac:dyDescent="0.2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6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V699" s="25"/>
      <c r="BH699" s="25"/>
    </row>
    <row r="700" spans="1:60" ht="20.100000000000001" customHeight="1" x14ac:dyDescent="0.2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6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V700" s="25"/>
      <c r="BH700" s="25"/>
    </row>
    <row r="701" spans="1:60" ht="20.100000000000001" customHeight="1" x14ac:dyDescent="0.2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6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V701" s="25"/>
      <c r="BH701" s="25"/>
    </row>
    <row r="702" spans="1:60" ht="20.100000000000001" customHeight="1" x14ac:dyDescent="0.2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6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V702" s="25"/>
      <c r="BH702" s="25"/>
    </row>
    <row r="703" spans="1:60" ht="20.100000000000001" customHeight="1" x14ac:dyDescent="0.2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6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V703" s="25"/>
      <c r="BH703" s="25"/>
    </row>
    <row r="704" spans="1:60" ht="20.100000000000001" customHeight="1" x14ac:dyDescent="0.2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6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V704" s="25"/>
      <c r="BH704" s="25"/>
    </row>
    <row r="705" spans="1:60" ht="20.100000000000001" customHeight="1" x14ac:dyDescent="0.2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6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V705" s="25"/>
      <c r="BH705" s="25"/>
    </row>
    <row r="706" spans="1:60" ht="20.100000000000001" customHeight="1" x14ac:dyDescent="0.2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6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V706" s="25"/>
      <c r="BH706" s="25"/>
    </row>
    <row r="707" spans="1:60" ht="20.100000000000001" customHeight="1" x14ac:dyDescent="0.2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6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V707" s="25"/>
      <c r="BH707" s="25"/>
    </row>
    <row r="708" spans="1:60" ht="20.100000000000001" customHeight="1" x14ac:dyDescent="0.2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6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V708" s="25"/>
      <c r="BH708" s="25"/>
    </row>
    <row r="709" spans="1:60" ht="20.100000000000001" customHeight="1" x14ac:dyDescent="0.2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6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V709" s="25"/>
      <c r="BH709" s="25"/>
    </row>
    <row r="710" spans="1:60" ht="20.100000000000001" customHeight="1" x14ac:dyDescent="0.2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6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V710" s="25"/>
      <c r="BH710" s="25"/>
    </row>
    <row r="711" spans="1:60" ht="20.100000000000001" customHeight="1" x14ac:dyDescent="0.2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6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V711" s="25"/>
      <c r="BH711" s="25"/>
    </row>
    <row r="712" spans="1:60" ht="20.100000000000001" customHeight="1" x14ac:dyDescent="0.2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6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V712" s="25"/>
      <c r="BH712" s="25"/>
    </row>
    <row r="713" spans="1:60" ht="20.100000000000001" customHeight="1" x14ac:dyDescent="0.2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6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V713" s="25"/>
      <c r="BH713" s="25"/>
    </row>
    <row r="714" spans="1:60" ht="20.100000000000001" customHeight="1" x14ac:dyDescent="0.2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6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V714" s="25"/>
      <c r="BH714" s="25"/>
    </row>
    <row r="715" spans="1:60" ht="20.100000000000001" customHeight="1" x14ac:dyDescent="0.2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6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V715" s="25"/>
      <c r="BH715" s="25"/>
    </row>
    <row r="716" spans="1:60" ht="20.100000000000001" customHeight="1" x14ac:dyDescent="0.2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6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V716" s="25"/>
      <c r="BH716" s="25"/>
    </row>
    <row r="717" spans="1:60" ht="20.100000000000001" customHeight="1" x14ac:dyDescent="0.2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6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V717" s="25"/>
      <c r="BH717" s="25"/>
    </row>
    <row r="718" spans="1:60" ht="20.100000000000001" customHeight="1" x14ac:dyDescent="0.2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6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V718" s="25"/>
      <c r="BH718" s="25"/>
    </row>
    <row r="719" spans="1:60" ht="20.100000000000001" customHeight="1" x14ac:dyDescent="0.2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6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V719" s="25"/>
      <c r="BH719" s="25"/>
    </row>
    <row r="720" spans="1:60" ht="20.100000000000001" customHeight="1" x14ac:dyDescent="0.2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6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V720" s="25"/>
      <c r="BH720" s="25"/>
    </row>
    <row r="721" spans="1:60" ht="20.100000000000001" customHeight="1" x14ac:dyDescent="0.2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6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V721" s="25"/>
      <c r="BH721" s="25"/>
    </row>
    <row r="722" spans="1:60" ht="20.100000000000001" customHeight="1" x14ac:dyDescent="0.2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6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V722" s="25"/>
      <c r="BH722" s="25"/>
    </row>
    <row r="723" spans="1:60" ht="20.100000000000001" customHeight="1" x14ac:dyDescent="0.2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6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V723" s="25"/>
      <c r="BH723" s="25"/>
    </row>
    <row r="724" spans="1:60" ht="20.100000000000001" customHeight="1" x14ac:dyDescent="0.2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6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V724" s="25"/>
      <c r="BH724" s="25"/>
    </row>
    <row r="725" spans="1:60" ht="20.100000000000001" customHeight="1" x14ac:dyDescent="0.2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6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V725" s="25"/>
      <c r="BH725" s="25"/>
    </row>
    <row r="726" spans="1:60" ht="20.100000000000001" customHeight="1" x14ac:dyDescent="0.2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6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V726" s="25"/>
      <c r="BH726" s="25"/>
    </row>
    <row r="727" spans="1:60" ht="20.100000000000001" customHeight="1" x14ac:dyDescent="0.2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6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V727" s="25"/>
      <c r="BH727" s="25"/>
    </row>
    <row r="728" spans="1:60" ht="20.100000000000001" customHeight="1" x14ac:dyDescent="0.2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6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V728" s="25"/>
      <c r="BH728" s="25"/>
    </row>
    <row r="729" spans="1:60" ht="20.100000000000001" customHeight="1" x14ac:dyDescent="0.2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6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V729" s="25"/>
      <c r="BH729" s="25"/>
    </row>
    <row r="730" spans="1:60" ht="20.100000000000001" customHeight="1" x14ac:dyDescent="0.2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6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V730" s="25"/>
      <c r="BH730" s="25"/>
    </row>
    <row r="731" spans="1:60" ht="20.100000000000001" customHeight="1" x14ac:dyDescent="0.2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6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V731" s="25"/>
      <c r="BH731" s="25"/>
    </row>
    <row r="732" spans="1:60" ht="20.100000000000001" customHeight="1" x14ac:dyDescent="0.2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6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V732" s="25"/>
      <c r="BH732" s="25"/>
    </row>
    <row r="733" spans="1:60" ht="20.100000000000001" customHeight="1" x14ac:dyDescent="0.2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6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V733" s="25"/>
      <c r="BH733" s="25"/>
    </row>
    <row r="734" spans="1:60" ht="20.100000000000001" customHeight="1" x14ac:dyDescent="0.2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6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V734" s="25"/>
      <c r="BH734" s="25"/>
    </row>
    <row r="735" spans="1:60" ht="20.100000000000001" customHeight="1" x14ac:dyDescent="0.2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6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V735" s="25"/>
      <c r="BH735" s="25"/>
    </row>
    <row r="736" spans="1:60" ht="20.100000000000001" customHeight="1" x14ac:dyDescent="0.2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6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V736" s="25"/>
      <c r="BH736" s="25"/>
    </row>
    <row r="737" spans="1:60" ht="20.100000000000001" customHeight="1" x14ac:dyDescent="0.2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6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V737" s="25"/>
      <c r="BH737" s="25"/>
    </row>
    <row r="738" spans="1:60" ht="20.100000000000001" customHeight="1" x14ac:dyDescent="0.2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6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V738" s="25"/>
      <c r="BH738" s="25"/>
    </row>
    <row r="739" spans="1:60" ht="20.100000000000001" customHeight="1" x14ac:dyDescent="0.2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6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V739" s="25"/>
      <c r="BH739" s="25"/>
    </row>
    <row r="740" spans="1:60" ht="20.100000000000001" customHeight="1" x14ac:dyDescent="0.2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6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V740" s="25"/>
      <c r="BH740" s="25"/>
    </row>
    <row r="741" spans="1:60" ht="20.100000000000001" customHeight="1" x14ac:dyDescent="0.2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6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V741" s="25"/>
      <c r="BH741" s="25"/>
    </row>
    <row r="742" spans="1:60" ht="20.100000000000001" customHeight="1" x14ac:dyDescent="0.2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6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V742" s="25"/>
      <c r="BH742" s="25"/>
    </row>
    <row r="743" spans="1:60" ht="20.100000000000001" customHeight="1" x14ac:dyDescent="0.2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6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V743" s="25"/>
      <c r="BH743" s="25"/>
    </row>
    <row r="744" spans="1:60" ht="20.100000000000001" customHeight="1" x14ac:dyDescent="0.2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6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V744" s="25"/>
      <c r="BH744" s="25"/>
    </row>
    <row r="745" spans="1:60" ht="20.100000000000001" customHeight="1" x14ac:dyDescent="0.2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6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V745" s="25"/>
      <c r="BH745" s="25"/>
    </row>
    <row r="746" spans="1:60" ht="20.100000000000001" customHeight="1" x14ac:dyDescent="0.2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6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V746" s="25"/>
      <c r="BH746" s="25"/>
    </row>
    <row r="747" spans="1:60" ht="20.100000000000001" customHeight="1" x14ac:dyDescent="0.2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6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V747" s="25"/>
      <c r="BH747" s="25"/>
    </row>
    <row r="748" spans="1:60" ht="20.100000000000001" customHeight="1" x14ac:dyDescent="0.2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6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V748" s="25"/>
      <c r="BH748" s="25"/>
    </row>
    <row r="749" spans="1:60" ht="20.100000000000001" customHeight="1" x14ac:dyDescent="0.2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6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V749" s="25"/>
      <c r="BH749" s="25"/>
    </row>
    <row r="750" spans="1:60" ht="20.100000000000001" customHeight="1" x14ac:dyDescent="0.2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6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V750" s="25"/>
      <c r="BH750" s="25"/>
    </row>
    <row r="751" spans="1:60" ht="20.100000000000001" customHeight="1" x14ac:dyDescent="0.2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6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V751" s="25"/>
      <c r="BH751" s="25"/>
    </row>
    <row r="752" spans="1:60" ht="20.100000000000001" customHeight="1" x14ac:dyDescent="0.2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6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V752" s="25"/>
      <c r="BH752" s="25"/>
    </row>
    <row r="753" spans="1:60" ht="20.100000000000001" customHeight="1" x14ac:dyDescent="0.2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6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V753" s="25"/>
      <c r="BH753" s="25"/>
    </row>
    <row r="754" spans="1:60" ht="20.100000000000001" customHeight="1" x14ac:dyDescent="0.2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6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V754" s="25"/>
      <c r="BH754" s="25"/>
    </row>
    <row r="755" spans="1:60" ht="20.100000000000001" customHeight="1" x14ac:dyDescent="0.2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6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V755" s="25"/>
      <c r="BH755" s="25"/>
    </row>
    <row r="756" spans="1:60" ht="20.100000000000001" customHeight="1" x14ac:dyDescent="0.2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6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V756" s="25"/>
      <c r="BH756" s="25"/>
    </row>
    <row r="757" spans="1:60" ht="20.100000000000001" customHeight="1" x14ac:dyDescent="0.2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6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V757" s="25"/>
      <c r="BH757" s="25"/>
    </row>
    <row r="758" spans="1:60" ht="20.100000000000001" customHeight="1" x14ac:dyDescent="0.2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6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V758" s="25"/>
      <c r="BH758" s="25"/>
    </row>
    <row r="759" spans="1:60" ht="20.100000000000001" customHeight="1" x14ac:dyDescent="0.2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6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V759" s="25"/>
      <c r="BH759" s="25"/>
    </row>
    <row r="760" spans="1:60" ht="20.100000000000001" customHeight="1" x14ac:dyDescent="0.2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6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V760" s="25"/>
      <c r="BH760" s="25"/>
    </row>
    <row r="761" spans="1:60" ht="20.100000000000001" customHeight="1" x14ac:dyDescent="0.2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6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V761" s="25"/>
      <c r="BH761" s="25"/>
    </row>
    <row r="762" spans="1:60" ht="20.100000000000001" customHeight="1" x14ac:dyDescent="0.2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6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V762" s="25"/>
      <c r="BH762" s="25"/>
    </row>
    <row r="763" spans="1:60" ht="20.100000000000001" customHeight="1" x14ac:dyDescent="0.2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6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V763" s="25"/>
      <c r="BH763" s="25"/>
    </row>
    <row r="764" spans="1:60" ht="20.100000000000001" customHeight="1" x14ac:dyDescent="0.2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6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V764" s="25"/>
      <c r="BH764" s="25"/>
    </row>
    <row r="765" spans="1:60" ht="20.100000000000001" customHeight="1" x14ac:dyDescent="0.2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6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V765" s="25"/>
      <c r="BH765" s="25"/>
    </row>
    <row r="766" spans="1:60" ht="20.100000000000001" customHeight="1" x14ac:dyDescent="0.2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6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V766" s="25"/>
      <c r="BH766" s="25"/>
    </row>
    <row r="767" spans="1:60" ht="20.100000000000001" customHeight="1" x14ac:dyDescent="0.2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6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V767" s="25"/>
      <c r="BH767" s="25"/>
    </row>
    <row r="768" spans="1:60" ht="20.100000000000001" customHeight="1" x14ac:dyDescent="0.2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6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V768" s="25"/>
      <c r="BH768" s="25"/>
    </row>
    <row r="769" spans="1:60" ht="20.100000000000001" customHeight="1" x14ac:dyDescent="0.2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6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V769" s="25"/>
      <c r="BH769" s="25"/>
    </row>
    <row r="770" spans="1:60" ht="20.100000000000001" customHeight="1" x14ac:dyDescent="0.2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6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V770" s="25"/>
      <c r="BH770" s="25"/>
    </row>
    <row r="771" spans="1:60" ht="20.100000000000001" customHeight="1" x14ac:dyDescent="0.2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6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V771" s="25"/>
      <c r="BH771" s="25"/>
    </row>
    <row r="772" spans="1:60" ht="20.100000000000001" customHeight="1" x14ac:dyDescent="0.2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6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V772" s="25"/>
      <c r="BH772" s="25"/>
    </row>
    <row r="773" spans="1:60" ht="20.100000000000001" customHeight="1" x14ac:dyDescent="0.2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6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V773" s="25"/>
      <c r="BH773" s="25"/>
    </row>
    <row r="774" spans="1:60" ht="20.100000000000001" customHeight="1" x14ac:dyDescent="0.2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6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V774" s="25"/>
      <c r="BH774" s="25"/>
    </row>
    <row r="775" spans="1:60" ht="20.100000000000001" customHeight="1" x14ac:dyDescent="0.2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6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V775" s="25"/>
      <c r="BH775" s="25"/>
    </row>
    <row r="776" spans="1:60" ht="20.100000000000001" customHeight="1" x14ac:dyDescent="0.2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6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V776" s="25"/>
      <c r="BH776" s="25"/>
    </row>
    <row r="777" spans="1:60" ht="20.100000000000001" customHeight="1" x14ac:dyDescent="0.2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6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V777" s="25"/>
      <c r="BH777" s="25"/>
    </row>
    <row r="778" spans="1:60" ht="20.100000000000001" customHeight="1" x14ac:dyDescent="0.2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6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V778" s="25"/>
      <c r="BH778" s="25"/>
    </row>
    <row r="779" spans="1:60" ht="20.100000000000001" customHeight="1" x14ac:dyDescent="0.2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6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V779" s="25"/>
      <c r="BH779" s="25"/>
    </row>
    <row r="780" spans="1:60" ht="20.100000000000001" customHeight="1" x14ac:dyDescent="0.2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6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V780" s="25"/>
      <c r="BH780" s="25"/>
    </row>
    <row r="781" spans="1:60" ht="20.100000000000001" customHeight="1" x14ac:dyDescent="0.2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6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V781" s="25"/>
      <c r="BH781" s="25"/>
    </row>
    <row r="782" spans="1:60" ht="20.100000000000001" customHeight="1" x14ac:dyDescent="0.2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6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V782" s="25"/>
      <c r="BH782" s="25"/>
    </row>
    <row r="783" spans="1:60" ht="20.100000000000001" customHeight="1" x14ac:dyDescent="0.2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6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V783" s="25"/>
      <c r="BH783" s="25"/>
    </row>
    <row r="784" spans="1:60" ht="20.100000000000001" customHeight="1" x14ac:dyDescent="0.2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6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V784" s="25"/>
      <c r="BH784" s="25"/>
    </row>
    <row r="785" spans="1:60" ht="20.100000000000001" customHeight="1" x14ac:dyDescent="0.2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6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V785" s="25"/>
      <c r="BH785" s="25"/>
    </row>
    <row r="786" spans="1:60" ht="20.100000000000001" customHeight="1" x14ac:dyDescent="0.2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6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V786" s="25"/>
      <c r="BH786" s="25"/>
    </row>
    <row r="787" spans="1:60" ht="20.100000000000001" customHeight="1" x14ac:dyDescent="0.2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6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V787" s="25"/>
      <c r="BH787" s="25"/>
    </row>
    <row r="788" spans="1:60" ht="20.100000000000001" customHeight="1" x14ac:dyDescent="0.2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6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V788" s="25"/>
      <c r="BH788" s="25"/>
    </row>
    <row r="789" spans="1:60" ht="20.100000000000001" customHeight="1" x14ac:dyDescent="0.2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6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V789" s="25"/>
      <c r="BH789" s="25"/>
    </row>
    <row r="790" spans="1:60" ht="20.100000000000001" customHeight="1" x14ac:dyDescent="0.2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6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V790" s="25"/>
      <c r="BH790" s="25"/>
    </row>
    <row r="791" spans="1:60" ht="20.100000000000001" customHeight="1" x14ac:dyDescent="0.2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6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V791" s="25"/>
      <c r="BH791" s="25"/>
    </row>
    <row r="792" spans="1:60" ht="20.100000000000001" customHeight="1" x14ac:dyDescent="0.2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6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V792" s="25"/>
      <c r="BH792" s="25"/>
    </row>
    <row r="793" spans="1:60" ht="20.100000000000001" customHeight="1" x14ac:dyDescent="0.2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6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V793" s="25"/>
      <c r="BH793" s="25"/>
    </row>
    <row r="794" spans="1:60" ht="20.100000000000001" customHeight="1" x14ac:dyDescent="0.2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6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V794" s="25"/>
      <c r="BH794" s="25"/>
    </row>
    <row r="795" spans="1:60" ht="20.100000000000001" customHeight="1" x14ac:dyDescent="0.2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6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V795" s="25"/>
      <c r="BH795" s="25"/>
    </row>
    <row r="796" spans="1:60" ht="20.100000000000001" customHeight="1" x14ac:dyDescent="0.2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6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V796" s="25"/>
      <c r="BH796" s="25"/>
    </row>
    <row r="797" spans="1:60" ht="20.100000000000001" customHeight="1" x14ac:dyDescent="0.2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6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V797" s="25"/>
      <c r="BH797" s="25"/>
    </row>
    <row r="798" spans="1:60" ht="20.100000000000001" customHeight="1" x14ac:dyDescent="0.2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6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V798" s="25"/>
      <c r="BH798" s="25"/>
    </row>
    <row r="799" spans="1:60" ht="20.100000000000001" customHeight="1" x14ac:dyDescent="0.2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6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V799" s="25"/>
      <c r="BH799" s="25"/>
    </row>
    <row r="800" spans="1:60" ht="20.100000000000001" customHeight="1" x14ac:dyDescent="0.2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6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V800" s="25"/>
      <c r="BH800" s="25"/>
    </row>
    <row r="801" spans="1:60" ht="20.100000000000001" customHeight="1" x14ac:dyDescent="0.2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6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V801" s="25"/>
      <c r="BH801" s="25"/>
    </row>
    <row r="802" spans="1:60" ht="20.100000000000001" customHeight="1" x14ac:dyDescent="0.2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6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V802" s="25"/>
      <c r="BH802" s="25"/>
    </row>
    <row r="803" spans="1:60" ht="20.100000000000001" customHeight="1" x14ac:dyDescent="0.2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6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V803" s="25"/>
      <c r="BH803" s="25"/>
    </row>
    <row r="804" spans="1:60" ht="20.100000000000001" customHeight="1" x14ac:dyDescent="0.2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6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V804" s="25"/>
      <c r="BH804" s="25"/>
    </row>
    <row r="805" spans="1:60" ht="20.100000000000001" customHeight="1" x14ac:dyDescent="0.2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6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V805" s="25"/>
      <c r="BH805" s="25"/>
    </row>
    <row r="806" spans="1:60" ht="20.100000000000001" customHeight="1" x14ac:dyDescent="0.2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6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V806" s="25"/>
      <c r="BH806" s="25"/>
    </row>
    <row r="807" spans="1:60" ht="20.100000000000001" customHeight="1" x14ac:dyDescent="0.2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6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V807" s="25"/>
      <c r="BH807" s="25"/>
    </row>
    <row r="808" spans="1:60" ht="20.100000000000001" customHeight="1" x14ac:dyDescent="0.2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6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V808" s="25"/>
      <c r="BH808" s="25"/>
    </row>
    <row r="809" spans="1:60" ht="20.100000000000001" customHeight="1" x14ac:dyDescent="0.2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6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V809" s="25"/>
      <c r="BH809" s="25"/>
    </row>
    <row r="810" spans="1:60" ht="20.100000000000001" customHeight="1" x14ac:dyDescent="0.2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6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V810" s="25"/>
      <c r="BH810" s="25"/>
    </row>
    <row r="811" spans="1:60" ht="20.100000000000001" customHeight="1" x14ac:dyDescent="0.2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6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V811" s="25"/>
      <c r="BH811" s="25"/>
    </row>
    <row r="812" spans="1:60" ht="20.100000000000001" customHeight="1" x14ac:dyDescent="0.2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6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V812" s="25"/>
      <c r="BH812" s="25"/>
    </row>
    <row r="813" spans="1:60" ht="20.100000000000001" customHeight="1" x14ac:dyDescent="0.2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6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V813" s="25"/>
      <c r="BH813" s="25"/>
    </row>
    <row r="814" spans="1:60" ht="20.100000000000001" customHeight="1" x14ac:dyDescent="0.2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6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V814" s="25"/>
      <c r="BH814" s="25"/>
    </row>
    <row r="815" spans="1:60" ht="20.100000000000001" customHeight="1" x14ac:dyDescent="0.2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6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V815" s="25"/>
      <c r="BH815" s="25"/>
    </row>
    <row r="816" spans="1:60" ht="20.100000000000001" customHeight="1" x14ac:dyDescent="0.2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6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V816" s="25"/>
      <c r="BH816" s="25"/>
    </row>
    <row r="817" spans="1:60" ht="20.100000000000001" customHeight="1" x14ac:dyDescent="0.2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6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V817" s="25"/>
      <c r="BH817" s="25"/>
    </row>
    <row r="818" spans="1:60" ht="20.100000000000001" customHeight="1" x14ac:dyDescent="0.2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6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V818" s="25"/>
      <c r="BH818" s="25"/>
    </row>
    <row r="819" spans="1:60" ht="20.100000000000001" customHeight="1" x14ac:dyDescent="0.2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6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V819" s="25"/>
      <c r="BH819" s="25"/>
    </row>
    <row r="820" spans="1:60" ht="20.100000000000001" customHeight="1" x14ac:dyDescent="0.2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6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V820" s="25"/>
      <c r="BH820" s="25"/>
    </row>
    <row r="821" spans="1:60" ht="20.100000000000001" customHeight="1" x14ac:dyDescent="0.2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6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V821" s="25"/>
      <c r="BH821" s="25"/>
    </row>
    <row r="822" spans="1:60" ht="20.100000000000001" customHeight="1" x14ac:dyDescent="0.2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6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V822" s="25"/>
      <c r="BH822" s="25"/>
    </row>
    <row r="823" spans="1:60" ht="20.100000000000001" customHeight="1" x14ac:dyDescent="0.2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6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V823" s="25"/>
      <c r="BH823" s="25"/>
    </row>
    <row r="824" spans="1:60" ht="20.100000000000001" customHeight="1" x14ac:dyDescent="0.2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6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V824" s="25"/>
      <c r="BH824" s="25"/>
    </row>
    <row r="825" spans="1:60" ht="20.100000000000001" customHeight="1" x14ac:dyDescent="0.2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6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V825" s="25"/>
      <c r="BH825" s="25"/>
    </row>
    <row r="826" spans="1:60" ht="20.100000000000001" customHeight="1" x14ac:dyDescent="0.2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6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V826" s="25"/>
      <c r="BH826" s="25"/>
    </row>
    <row r="827" spans="1:60" ht="20.100000000000001" customHeight="1" x14ac:dyDescent="0.2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6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V827" s="25"/>
      <c r="BH827" s="25"/>
    </row>
    <row r="828" spans="1:60" ht="20.100000000000001" customHeight="1" x14ac:dyDescent="0.2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6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V828" s="25"/>
      <c r="BH828" s="25"/>
    </row>
    <row r="829" spans="1:60" ht="20.100000000000001" customHeight="1" x14ac:dyDescent="0.2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6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V829" s="25"/>
      <c r="BH829" s="25"/>
    </row>
    <row r="830" spans="1:60" ht="20.100000000000001" customHeight="1" x14ac:dyDescent="0.2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6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V830" s="25"/>
      <c r="BH830" s="25"/>
    </row>
    <row r="831" spans="1:60" ht="20.100000000000001" customHeight="1" x14ac:dyDescent="0.2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6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V831" s="25"/>
      <c r="BH831" s="25"/>
    </row>
    <row r="832" spans="1:60" ht="20.100000000000001" customHeight="1" x14ac:dyDescent="0.2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6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V832" s="25"/>
      <c r="BH832" s="25"/>
    </row>
    <row r="833" spans="1:60" ht="20.100000000000001" customHeight="1" x14ac:dyDescent="0.2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6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V833" s="25"/>
      <c r="BH833" s="25"/>
    </row>
    <row r="834" spans="1:60" ht="20.100000000000001" customHeight="1" x14ac:dyDescent="0.2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6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V834" s="25"/>
      <c r="BH834" s="25"/>
    </row>
    <row r="835" spans="1:60" ht="20.100000000000001" customHeight="1" x14ac:dyDescent="0.2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6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V835" s="25"/>
      <c r="BH835" s="25"/>
    </row>
    <row r="836" spans="1:60" ht="20.100000000000001" customHeight="1" x14ac:dyDescent="0.2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6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V836" s="25"/>
      <c r="BH836" s="25"/>
    </row>
    <row r="837" spans="1:60" ht="20.100000000000001" customHeight="1" x14ac:dyDescent="0.2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6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V837" s="25"/>
      <c r="BH837" s="25"/>
    </row>
    <row r="838" spans="1:60" ht="20.100000000000001" customHeight="1" x14ac:dyDescent="0.2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6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V838" s="25"/>
      <c r="BH838" s="25"/>
    </row>
    <row r="839" spans="1:60" ht="20.100000000000001" customHeight="1" x14ac:dyDescent="0.2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6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V839" s="25"/>
      <c r="BH839" s="25"/>
    </row>
    <row r="840" spans="1:60" ht="20.100000000000001" customHeight="1" x14ac:dyDescent="0.2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6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V840" s="25"/>
      <c r="BH840" s="25"/>
    </row>
    <row r="841" spans="1:60" ht="20.100000000000001" customHeight="1" x14ac:dyDescent="0.2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6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V841" s="25"/>
      <c r="BH841" s="25"/>
    </row>
    <row r="842" spans="1:60" ht="20.100000000000001" customHeight="1" x14ac:dyDescent="0.2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6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V842" s="25"/>
      <c r="BH842" s="25"/>
    </row>
    <row r="843" spans="1:60" ht="20.100000000000001" customHeight="1" x14ac:dyDescent="0.2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6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V843" s="25"/>
      <c r="BH843" s="25"/>
    </row>
    <row r="844" spans="1:60" ht="20.100000000000001" customHeight="1" x14ac:dyDescent="0.2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6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V844" s="25"/>
      <c r="BH844" s="25"/>
    </row>
    <row r="845" spans="1:60" ht="20.100000000000001" customHeight="1" x14ac:dyDescent="0.2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6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V845" s="25"/>
      <c r="BH845" s="25"/>
    </row>
    <row r="846" spans="1:60" ht="20.100000000000001" customHeight="1" x14ac:dyDescent="0.2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6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V846" s="25"/>
      <c r="BH846" s="25"/>
    </row>
    <row r="847" spans="1:60" ht="20.100000000000001" customHeight="1" x14ac:dyDescent="0.2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6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V847" s="25"/>
      <c r="BH847" s="25"/>
    </row>
    <row r="848" spans="1:60" ht="20.100000000000001" customHeight="1" x14ac:dyDescent="0.2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6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V848" s="25"/>
      <c r="BH848" s="25"/>
    </row>
    <row r="849" spans="1:60" ht="20.100000000000001" customHeight="1" x14ac:dyDescent="0.2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6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V849" s="25"/>
      <c r="BH849" s="25"/>
    </row>
    <row r="850" spans="1:60" ht="20.100000000000001" customHeight="1" x14ac:dyDescent="0.2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6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V850" s="25"/>
      <c r="BH850" s="25"/>
    </row>
    <row r="851" spans="1:60" ht="20.100000000000001" customHeight="1" x14ac:dyDescent="0.2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6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V851" s="25"/>
      <c r="BH851" s="25"/>
    </row>
    <row r="852" spans="1:60" ht="20.100000000000001" customHeight="1" x14ac:dyDescent="0.2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6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V852" s="25"/>
      <c r="BH852" s="25"/>
    </row>
    <row r="853" spans="1:60" ht="20.100000000000001" customHeight="1" x14ac:dyDescent="0.2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6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V853" s="25"/>
      <c r="BH853" s="25"/>
    </row>
    <row r="854" spans="1:60" ht="20.100000000000001" customHeight="1" x14ac:dyDescent="0.2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6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V854" s="25"/>
      <c r="BH854" s="25"/>
    </row>
    <row r="855" spans="1:60" ht="20.100000000000001" customHeight="1" x14ac:dyDescent="0.2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6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V855" s="25"/>
      <c r="BH855" s="25"/>
    </row>
    <row r="856" spans="1:60" ht="20.100000000000001" customHeight="1" x14ac:dyDescent="0.2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6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V856" s="25"/>
      <c r="BH856" s="25"/>
    </row>
    <row r="857" spans="1:60" ht="20.100000000000001" customHeight="1" x14ac:dyDescent="0.2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6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V857" s="25"/>
      <c r="BH857" s="25"/>
    </row>
    <row r="858" spans="1:60" ht="20.100000000000001" customHeight="1" x14ac:dyDescent="0.2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6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V858" s="25"/>
      <c r="BH858" s="25"/>
    </row>
    <row r="859" spans="1:60" ht="20.100000000000001" customHeight="1" x14ac:dyDescent="0.2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6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V859" s="25"/>
      <c r="BH859" s="25"/>
    </row>
    <row r="860" spans="1:60" ht="20.100000000000001" customHeight="1" x14ac:dyDescent="0.2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6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V860" s="25"/>
      <c r="BH860" s="25"/>
    </row>
    <row r="861" spans="1:60" ht="20.100000000000001" customHeight="1" x14ac:dyDescent="0.2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6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V861" s="25"/>
      <c r="BH861" s="25"/>
    </row>
    <row r="862" spans="1:60" ht="20.100000000000001" customHeight="1" x14ac:dyDescent="0.2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6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V862" s="25"/>
      <c r="BH862" s="25"/>
    </row>
    <row r="863" spans="1:60" ht="20.100000000000001" customHeight="1" x14ac:dyDescent="0.2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6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V863" s="25"/>
      <c r="BH863" s="25"/>
    </row>
    <row r="864" spans="1:60" ht="20.100000000000001" customHeight="1" x14ac:dyDescent="0.2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6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V864" s="25"/>
      <c r="BH864" s="25"/>
    </row>
    <row r="865" spans="1:60" ht="20.100000000000001" customHeight="1" x14ac:dyDescent="0.2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6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V865" s="25"/>
      <c r="BH865" s="25"/>
    </row>
    <row r="866" spans="1:60" ht="20.100000000000001" customHeight="1" x14ac:dyDescent="0.2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6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V866" s="25"/>
      <c r="BH866" s="25"/>
    </row>
    <row r="867" spans="1:60" ht="20.100000000000001" customHeight="1" x14ac:dyDescent="0.2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6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V867" s="25"/>
      <c r="BH867" s="25"/>
    </row>
    <row r="868" spans="1:60" ht="20.100000000000001" customHeight="1" x14ac:dyDescent="0.2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6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V868" s="25"/>
      <c r="BH868" s="25"/>
    </row>
    <row r="869" spans="1:60" ht="20.100000000000001" customHeight="1" x14ac:dyDescent="0.2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6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V869" s="25"/>
      <c r="BH869" s="25"/>
    </row>
    <row r="870" spans="1:60" ht="20.100000000000001" customHeight="1" x14ac:dyDescent="0.2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6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V870" s="25"/>
      <c r="BH870" s="25"/>
    </row>
    <row r="871" spans="1:60" ht="20.100000000000001" customHeight="1" x14ac:dyDescent="0.2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6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V871" s="25"/>
      <c r="BH871" s="25"/>
    </row>
    <row r="872" spans="1:60" ht="20.100000000000001" customHeight="1" x14ac:dyDescent="0.2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6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V872" s="25"/>
      <c r="BH872" s="25"/>
    </row>
    <row r="873" spans="1:60" ht="20.100000000000001" customHeight="1" x14ac:dyDescent="0.2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6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V873" s="25"/>
      <c r="BH873" s="25"/>
    </row>
    <row r="874" spans="1:60" ht="20.100000000000001" customHeight="1" x14ac:dyDescent="0.2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6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V874" s="25"/>
      <c r="BH874" s="25"/>
    </row>
    <row r="875" spans="1:60" ht="20.100000000000001" customHeight="1" x14ac:dyDescent="0.2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6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V875" s="25"/>
      <c r="BH875" s="25"/>
    </row>
    <row r="876" spans="1:60" ht="20.100000000000001" customHeight="1" x14ac:dyDescent="0.2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6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V876" s="25"/>
      <c r="BH876" s="25"/>
    </row>
    <row r="877" spans="1:60" ht="20.100000000000001" customHeight="1" x14ac:dyDescent="0.2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6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V877" s="25"/>
      <c r="BH877" s="25"/>
    </row>
    <row r="878" spans="1:60" ht="20.100000000000001" customHeight="1" x14ac:dyDescent="0.2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6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V878" s="25"/>
      <c r="BH878" s="25"/>
    </row>
    <row r="879" spans="1:60" ht="20.100000000000001" customHeight="1" x14ac:dyDescent="0.2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6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V879" s="25"/>
      <c r="BH879" s="25"/>
    </row>
    <row r="880" spans="1:60" ht="20.100000000000001" customHeight="1" x14ac:dyDescent="0.2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6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V880" s="25"/>
      <c r="BH880" s="25"/>
    </row>
    <row r="881" spans="1:60" ht="20.100000000000001" customHeight="1" x14ac:dyDescent="0.2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6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V881" s="25"/>
      <c r="BH881" s="25"/>
    </row>
    <row r="882" spans="1:60" ht="20.100000000000001" customHeight="1" x14ac:dyDescent="0.2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6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V882" s="25"/>
      <c r="BH882" s="25"/>
    </row>
    <row r="883" spans="1:60" ht="20.100000000000001" customHeight="1" x14ac:dyDescent="0.2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6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V883" s="25"/>
      <c r="BH883" s="25"/>
    </row>
    <row r="884" spans="1:60" ht="20.100000000000001" customHeight="1" x14ac:dyDescent="0.2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6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V884" s="25"/>
      <c r="BH884" s="25"/>
    </row>
    <row r="885" spans="1:60" ht="20.100000000000001" customHeight="1" x14ac:dyDescent="0.2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6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V885" s="25"/>
      <c r="BH885" s="25"/>
    </row>
    <row r="886" spans="1:60" ht="20.100000000000001" customHeight="1" x14ac:dyDescent="0.2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6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V886" s="25"/>
      <c r="BH886" s="25"/>
    </row>
    <row r="887" spans="1:60" ht="20.100000000000001" customHeight="1" x14ac:dyDescent="0.2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6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V887" s="25"/>
      <c r="BH887" s="25"/>
    </row>
    <row r="888" spans="1:60" ht="20.100000000000001" customHeight="1" x14ac:dyDescent="0.2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6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V888" s="25"/>
      <c r="BH888" s="25"/>
    </row>
    <row r="889" spans="1:60" ht="20.100000000000001" customHeight="1" x14ac:dyDescent="0.2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6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V889" s="25"/>
      <c r="BH889" s="25"/>
    </row>
    <row r="890" spans="1:60" ht="20.100000000000001" customHeight="1" x14ac:dyDescent="0.2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6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V890" s="25"/>
      <c r="BH890" s="25"/>
    </row>
    <row r="891" spans="1:60" ht="20.100000000000001" customHeight="1" x14ac:dyDescent="0.2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6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V891" s="25"/>
      <c r="BH891" s="25"/>
    </row>
    <row r="892" spans="1:60" ht="20.100000000000001" customHeight="1" x14ac:dyDescent="0.2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6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V892" s="25"/>
      <c r="BH892" s="25"/>
    </row>
    <row r="893" spans="1:60" ht="20.100000000000001" customHeight="1" x14ac:dyDescent="0.2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6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V893" s="25"/>
      <c r="BH893" s="25"/>
    </row>
    <row r="894" spans="1:60" ht="20.100000000000001" customHeight="1" x14ac:dyDescent="0.2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6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V894" s="25"/>
      <c r="BH894" s="25"/>
    </row>
    <row r="895" spans="1:60" ht="20.100000000000001" customHeight="1" x14ac:dyDescent="0.2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6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V895" s="25"/>
      <c r="BH895" s="25"/>
    </row>
    <row r="896" spans="1:60" ht="20.100000000000001" customHeight="1" x14ac:dyDescent="0.2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6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V896" s="25"/>
      <c r="BH896" s="25"/>
    </row>
    <row r="897" spans="1:60" ht="20.100000000000001" customHeight="1" x14ac:dyDescent="0.2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6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V897" s="25"/>
      <c r="BH897" s="25"/>
    </row>
    <row r="898" spans="1:60" ht="20.100000000000001" customHeight="1" x14ac:dyDescent="0.2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6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V898" s="25"/>
      <c r="BH898" s="25"/>
    </row>
    <row r="899" spans="1:60" ht="20.100000000000001" customHeight="1" x14ac:dyDescent="0.2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6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V899" s="25"/>
      <c r="BH899" s="25"/>
    </row>
    <row r="900" spans="1:60" ht="20.100000000000001" customHeight="1" x14ac:dyDescent="0.2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6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V900" s="25"/>
      <c r="BH900" s="25"/>
    </row>
    <row r="901" spans="1:60" ht="20.100000000000001" customHeight="1" x14ac:dyDescent="0.2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6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V901" s="25"/>
      <c r="BH901" s="25"/>
    </row>
    <row r="902" spans="1:60" ht="20.100000000000001" customHeight="1" x14ac:dyDescent="0.2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6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V902" s="25"/>
      <c r="BH902" s="25"/>
    </row>
    <row r="903" spans="1:60" ht="20.100000000000001" customHeight="1" x14ac:dyDescent="0.2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6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V903" s="25"/>
      <c r="BH903" s="25"/>
    </row>
    <row r="904" spans="1:60" ht="20.100000000000001" customHeight="1" x14ac:dyDescent="0.2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6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V904" s="25"/>
      <c r="BH904" s="25"/>
    </row>
    <row r="905" spans="1:60" ht="20.100000000000001" customHeight="1" x14ac:dyDescent="0.2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6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V905" s="25"/>
      <c r="BH905" s="25"/>
    </row>
    <row r="906" spans="1:60" ht="20.100000000000001" customHeight="1" x14ac:dyDescent="0.2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6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V906" s="25"/>
      <c r="BH906" s="25"/>
    </row>
    <row r="907" spans="1:60" ht="20.100000000000001" customHeight="1" x14ac:dyDescent="0.2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6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V907" s="25"/>
      <c r="BH907" s="25"/>
    </row>
    <row r="908" spans="1:60" ht="20.100000000000001" customHeight="1" x14ac:dyDescent="0.2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6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V908" s="25"/>
      <c r="BH908" s="25"/>
    </row>
    <row r="909" spans="1:60" ht="20.100000000000001" customHeight="1" x14ac:dyDescent="0.2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6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V909" s="25"/>
      <c r="BH909" s="25"/>
    </row>
    <row r="910" spans="1:60" ht="20.100000000000001" customHeight="1" x14ac:dyDescent="0.2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6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V910" s="25"/>
      <c r="BH910" s="25"/>
    </row>
    <row r="911" spans="1:60" ht="20.100000000000001" customHeight="1" x14ac:dyDescent="0.2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6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V911" s="25"/>
      <c r="BH911" s="25"/>
    </row>
    <row r="912" spans="1:60" ht="20.100000000000001" customHeight="1" x14ac:dyDescent="0.2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6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V912" s="25"/>
      <c r="BH912" s="25"/>
    </row>
    <row r="913" spans="1:60" ht="20.100000000000001" customHeight="1" x14ac:dyDescent="0.2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6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V913" s="25"/>
      <c r="BH913" s="25"/>
    </row>
    <row r="914" spans="1:60" ht="20.100000000000001" customHeight="1" x14ac:dyDescent="0.2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6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V914" s="25"/>
      <c r="BH914" s="25"/>
    </row>
    <row r="915" spans="1:60" ht="20.100000000000001" customHeight="1" x14ac:dyDescent="0.2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6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V915" s="25"/>
      <c r="BH915" s="25"/>
    </row>
    <row r="916" spans="1:60" ht="20.100000000000001" customHeight="1" x14ac:dyDescent="0.2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6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V916" s="25"/>
      <c r="BH916" s="25"/>
    </row>
    <row r="917" spans="1:60" ht="20.100000000000001" customHeight="1" x14ac:dyDescent="0.2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6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V917" s="25"/>
      <c r="BH917" s="25"/>
    </row>
    <row r="918" spans="1:60" ht="20.100000000000001" customHeight="1" x14ac:dyDescent="0.2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6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V918" s="25"/>
      <c r="BH918" s="25"/>
    </row>
    <row r="919" spans="1:60" ht="20.100000000000001" customHeight="1" x14ac:dyDescent="0.2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6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V919" s="25"/>
      <c r="BH919" s="25"/>
    </row>
    <row r="920" spans="1:60" ht="20.100000000000001" customHeight="1" x14ac:dyDescent="0.2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6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V920" s="25"/>
      <c r="BH920" s="25"/>
    </row>
    <row r="921" spans="1:60" ht="20.100000000000001" customHeight="1" x14ac:dyDescent="0.2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6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V921" s="25"/>
      <c r="BH921" s="25"/>
    </row>
    <row r="922" spans="1:60" ht="20.100000000000001" customHeight="1" x14ac:dyDescent="0.2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6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V922" s="25"/>
      <c r="BH922" s="25"/>
    </row>
    <row r="923" spans="1:60" ht="20.100000000000001" customHeight="1" x14ac:dyDescent="0.2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6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V923" s="25"/>
      <c r="BH923" s="25"/>
    </row>
    <row r="924" spans="1:60" ht="20.100000000000001" customHeight="1" x14ac:dyDescent="0.2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6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V924" s="25"/>
      <c r="BH924" s="25"/>
    </row>
    <row r="925" spans="1:60" ht="20.100000000000001" customHeight="1" x14ac:dyDescent="0.2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6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V925" s="25"/>
      <c r="BH925" s="25"/>
    </row>
    <row r="926" spans="1:60" ht="20.100000000000001" customHeight="1" x14ac:dyDescent="0.2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6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V926" s="25"/>
      <c r="BH926" s="25"/>
    </row>
    <row r="927" spans="1:60" ht="20.100000000000001" customHeight="1" x14ac:dyDescent="0.2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6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V927" s="25"/>
      <c r="BH927" s="25"/>
    </row>
    <row r="928" spans="1:60" ht="20.100000000000001" customHeight="1" x14ac:dyDescent="0.2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6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V928" s="25"/>
      <c r="BH928" s="25"/>
    </row>
    <row r="929" spans="7:60" ht="20.100000000000001" customHeight="1" x14ac:dyDescent="0.25">
      <c r="G929" s="25"/>
      <c r="U929" s="25"/>
      <c r="AJ929" s="25"/>
      <c r="AV929" s="25"/>
      <c r="BH929" s="25"/>
    </row>
    <row r="930" spans="7:60" ht="20.100000000000001" customHeight="1" x14ac:dyDescent="0.25">
      <c r="G930" s="25"/>
      <c r="U930" s="25"/>
      <c r="AJ930" s="25"/>
      <c r="AV930" s="25"/>
      <c r="BH930" s="25"/>
    </row>
    <row r="931" spans="7:60" ht="20.100000000000001" customHeight="1" x14ac:dyDescent="0.25">
      <c r="G931" s="25"/>
      <c r="U931" s="25"/>
      <c r="AJ931" s="25"/>
      <c r="AV931" s="25"/>
      <c r="BH931" s="25"/>
    </row>
    <row r="932" spans="7:60" ht="20.100000000000001" customHeight="1" x14ac:dyDescent="0.25">
      <c r="G932" s="25"/>
      <c r="U932" s="25"/>
      <c r="AJ932" s="25"/>
      <c r="AV932" s="25"/>
      <c r="BH932" s="25"/>
    </row>
    <row r="933" spans="7:60" ht="20.100000000000001" customHeight="1" x14ac:dyDescent="0.25">
      <c r="G933" s="25"/>
      <c r="U933" s="25"/>
      <c r="AJ933" s="25"/>
      <c r="AV933" s="25"/>
      <c r="BH933" s="25"/>
    </row>
    <row r="934" spans="7:60" ht="20.100000000000001" customHeight="1" x14ac:dyDescent="0.25">
      <c r="G934" s="25"/>
      <c r="U934" s="25"/>
      <c r="AJ934" s="25"/>
      <c r="AV934" s="25"/>
      <c r="BH934" s="25"/>
    </row>
    <row r="935" spans="7:60" ht="20.100000000000001" customHeight="1" x14ac:dyDescent="0.25">
      <c r="G935" s="25"/>
      <c r="U935" s="25"/>
      <c r="AJ935" s="25"/>
      <c r="AV935" s="25"/>
      <c r="BH935" s="25"/>
    </row>
    <row r="936" spans="7:60" ht="20.100000000000001" customHeight="1" x14ac:dyDescent="0.25">
      <c r="G936" s="25"/>
      <c r="U936" s="25"/>
      <c r="AJ936" s="25"/>
      <c r="AV936" s="25"/>
      <c r="BH936" s="25"/>
    </row>
    <row r="937" spans="7:60" ht="20.100000000000001" customHeight="1" x14ac:dyDescent="0.25">
      <c r="G937" s="25"/>
      <c r="U937" s="25"/>
      <c r="AJ937" s="25"/>
      <c r="AV937" s="25"/>
      <c r="BH937" s="25"/>
    </row>
    <row r="938" spans="7:60" ht="20.100000000000001" customHeight="1" x14ac:dyDescent="0.25">
      <c r="G938" s="25"/>
      <c r="U938" s="25"/>
      <c r="AJ938" s="25"/>
      <c r="AV938" s="25"/>
      <c r="BH938" s="25"/>
    </row>
    <row r="939" spans="7:60" ht="20.100000000000001" customHeight="1" x14ac:dyDescent="0.25">
      <c r="G939" s="25"/>
      <c r="U939" s="25"/>
      <c r="AJ939" s="25"/>
      <c r="AV939" s="25"/>
      <c r="BH939" s="25"/>
    </row>
    <row r="940" spans="7:60" ht="20.100000000000001" customHeight="1" x14ac:dyDescent="0.25">
      <c r="G940" s="25"/>
      <c r="U940" s="25"/>
      <c r="AJ940" s="25"/>
      <c r="AV940" s="25"/>
      <c r="BH940" s="25"/>
    </row>
    <row r="941" spans="7:60" ht="20.100000000000001" customHeight="1" x14ac:dyDescent="0.25">
      <c r="G941" s="25"/>
      <c r="U941" s="25"/>
      <c r="AJ941" s="25"/>
      <c r="AV941" s="25"/>
      <c r="BH941" s="25"/>
    </row>
    <row r="942" spans="7:60" ht="20.100000000000001" customHeight="1" x14ac:dyDescent="0.25">
      <c r="G942" s="25"/>
      <c r="U942" s="25"/>
      <c r="AJ942" s="25"/>
      <c r="AV942" s="25"/>
      <c r="BH942" s="25"/>
    </row>
    <row r="943" spans="7:60" ht="20.100000000000001" customHeight="1" x14ac:dyDescent="0.25">
      <c r="G943" s="25"/>
      <c r="U943" s="25"/>
      <c r="AJ943" s="25"/>
      <c r="AV943" s="25"/>
      <c r="BH943" s="25"/>
    </row>
    <row r="944" spans="7:60" ht="20.100000000000001" customHeight="1" x14ac:dyDescent="0.25">
      <c r="G944" s="25"/>
      <c r="U944" s="25"/>
      <c r="AJ944" s="25"/>
      <c r="AV944" s="25"/>
      <c r="BH944" s="25"/>
    </row>
    <row r="945" spans="7:60" ht="20.100000000000001" customHeight="1" x14ac:dyDescent="0.25">
      <c r="G945" s="25"/>
      <c r="U945" s="25"/>
      <c r="AJ945" s="25"/>
      <c r="AV945" s="25"/>
      <c r="BH945" s="25"/>
    </row>
    <row r="946" spans="7:60" ht="20.100000000000001" customHeight="1" x14ac:dyDescent="0.25">
      <c r="G946" s="25"/>
      <c r="U946" s="25"/>
      <c r="AJ946" s="25"/>
      <c r="AV946" s="25"/>
      <c r="BH946" s="25"/>
    </row>
    <row r="947" spans="7:60" ht="20.100000000000001" customHeight="1" x14ac:dyDescent="0.25">
      <c r="G947" s="25"/>
      <c r="U947" s="25"/>
      <c r="AJ947" s="25"/>
      <c r="AV947" s="25"/>
      <c r="BH947" s="25"/>
    </row>
    <row r="948" spans="7:60" ht="20.100000000000001" customHeight="1" x14ac:dyDescent="0.25">
      <c r="G948" s="25"/>
      <c r="U948" s="25"/>
      <c r="AJ948" s="25"/>
      <c r="AV948" s="25"/>
      <c r="BH948" s="25"/>
    </row>
    <row r="949" spans="7:60" ht="20.100000000000001" customHeight="1" x14ac:dyDescent="0.25">
      <c r="G949" s="25"/>
      <c r="U949" s="25"/>
      <c r="AJ949" s="25"/>
      <c r="AV949" s="25"/>
      <c r="BH949" s="25"/>
    </row>
    <row r="950" spans="7:60" ht="20.100000000000001" customHeight="1" x14ac:dyDescent="0.25">
      <c r="G950" s="25"/>
      <c r="U950" s="25"/>
      <c r="AJ950" s="25"/>
      <c r="AV950" s="25"/>
      <c r="BH950" s="25"/>
    </row>
    <row r="951" spans="7:60" ht="20.100000000000001" customHeight="1" x14ac:dyDescent="0.25">
      <c r="G951" s="25"/>
      <c r="U951" s="25"/>
      <c r="AJ951" s="25"/>
      <c r="AV951" s="25"/>
      <c r="BH951" s="25"/>
    </row>
    <row r="952" spans="7:60" ht="20.100000000000001" customHeight="1" x14ac:dyDescent="0.25">
      <c r="G952" s="25"/>
      <c r="U952" s="25"/>
      <c r="AJ952" s="25"/>
      <c r="AV952" s="25"/>
      <c r="BH952" s="25"/>
    </row>
    <row r="953" spans="7:60" ht="20.100000000000001" customHeight="1" x14ac:dyDescent="0.25">
      <c r="BH953" s="25"/>
    </row>
    <row r="954" spans="7:60" ht="20.100000000000001" customHeight="1" x14ac:dyDescent="0.25">
      <c r="BH954" s="25"/>
    </row>
    <row r="955" spans="7:60" ht="20.100000000000001" customHeight="1" x14ac:dyDescent="0.25">
      <c r="BH955" s="25"/>
    </row>
    <row r="956" spans="7:60" ht="20.100000000000001" customHeight="1" x14ac:dyDescent="0.25">
      <c r="BH956" s="25"/>
    </row>
    <row r="957" spans="7:60" ht="20.100000000000001" customHeight="1" x14ac:dyDescent="0.25">
      <c r="BH957" s="25"/>
    </row>
    <row r="958" spans="7:60" ht="20.100000000000001" customHeight="1" x14ac:dyDescent="0.25">
      <c r="BH958" s="25"/>
    </row>
    <row r="959" spans="7:60" ht="20.100000000000001" customHeight="1" x14ac:dyDescent="0.25">
      <c r="BH959" s="25"/>
    </row>
    <row r="960" spans="7:60" ht="20.100000000000001" customHeight="1" x14ac:dyDescent="0.25">
      <c r="BH960" s="25"/>
    </row>
    <row r="961" spans="60:60" ht="20.100000000000001" customHeight="1" x14ac:dyDescent="0.25">
      <c r="BH961" s="25"/>
    </row>
    <row r="962" spans="60:60" ht="20.100000000000001" customHeight="1" x14ac:dyDescent="0.25">
      <c r="BH962" s="25"/>
    </row>
    <row r="963" spans="60:60" ht="20.100000000000001" customHeight="1" x14ac:dyDescent="0.25">
      <c r="BH963" s="25"/>
    </row>
  </sheetData>
  <sheetProtection algorithmName="SHA-512" hashValue="G9oOnoWGsQgUOC1i2qiAYlJYiRQ/ywQ04ZBPO/zGzXTljMmtPyBwP+W7q47rxEbc/yMR/5uYT7K3pFyzhy3ugw==" saltValue="NuPxj2i9cMQqHoXivFhM5w==" spinCount="100000" sheet="1" objects="1" scenarios="1" selectLockedCells="1"/>
  <mergeCells count="9">
    <mergeCell ref="H1:L1"/>
    <mergeCell ref="A5:A6"/>
    <mergeCell ref="BN10:BO10"/>
    <mergeCell ref="H6:L6"/>
    <mergeCell ref="V10:AB10"/>
    <mergeCell ref="AK10:AU10"/>
    <mergeCell ref="BI10:BJ10"/>
    <mergeCell ref="V1:Z1"/>
    <mergeCell ref="V6:Z6"/>
  </mergeCells>
  <phoneticPr fontId="28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987"/>
  <sheetViews>
    <sheetView zoomScale="75" zoomScaleNormal="75" workbookViewId="0">
      <pane xSplit="1" ySplit="10" topLeftCell="B69" activePane="bottomRight" state="frozenSplit"/>
      <selection pane="topRight" activeCell="G1" sqref="G1"/>
      <selection pane="bottomLeft" activeCell="A13" sqref="A13"/>
      <selection pane="bottomRight" activeCell="S126" sqref="S126"/>
    </sheetView>
  </sheetViews>
  <sheetFormatPr defaultColWidth="11.44140625" defaultRowHeight="20.100000000000001" customHeight="1" x14ac:dyDescent="0.25"/>
  <cols>
    <col min="1" max="1" width="51.88671875" style="1" customWidth="1"/>
    <col min="2" max="2" width="27.5546875" style="1" customWidth="1"/>
    <col min="3" max="3" width="15.88671875" style="1" customWidth="1"/>
    <col min="4" max="4" width="16.44140625" style="1" bestFit="1" customWidth="1"/>
    <col min="5" max="5" width="22.5546875" style="1" bestFit="1" customWidth="1"/>
    <col min="6" max="6" width="13.88671875" style="1" bestFit="1" customWidth="1"/>
    <col min="7" max="7" width="4.5546875" style="14" customWidth="1"/>
    <col min="8" max="13" width="11.44140625" style="1" customWidth="1"/>
    <col min="14" max="14" width="11.44140625" style="2" customWidth="1"/>
    <col min="15" max="20" width="11.44140625" style="1" customWidth="1"/>
    <col min="21" max="21" width="9.5546875" style="14" bestFit="1" customWidth="1"/>
    <col min="22" max="22" width="8.6640625" style="1" customWidth="1"/>
    <col min="23" max="27" width="8.6640625" style="14" customWidth="1"/>
    <col min="28" max="28" width="6.33203125" style="14" customWidth="1"/>
    <col min="29" max="29" width="4.109375" style="14" customWidth="1"/>
    <col min="30" max="32" width="3.6640625" style="14" customWidth="1"/>
    <col min="33" max="33" width="3.88671875" style="14" customWidth="1"/>
    <col min="34" max="34" width="5.33203125" style="14" customWidth="1"/>
    <col min="35" max="35" width="6.6640625" style="14" customWidth="1"/>
    <col min="36" max="36" width="9.88671875" style="14" customWidth="1"/>
    <col min="37" max="46" width="8.6640625" style="1" customWidth="1"/>
    <col min="47" max="47" width="9" style="1" customWidth="1"/>
    <col min="48" max="52" width="8.109375" style="1" customWidth="1"/>
    <col min="53" max="58" width="9.44140625" style="1" customWidth="1"/>
    <col min="59" max="59" width="5.109375" style="14" customWidth="1"/>
    <col min="60" max="60" width="8.88671875" style="14" customWidth="1"/>
    <col min="61" max="61" width="8" style="14" customWidth="1"/>
    <col min="62" max="63" width="8.109375" style="14" customWidth="1"/>
    <col min="64" max="64" width="4.6640625" style="1" customWidth="1"/>
    <col min="65" max="65" width="7.44140625" style="1" customWidth="1"/>
    <col min="66" max="66" width="13.109375" style="1" customWidth="1"/>
    <col min="67" max="16384" width="11.44140625" style="1"/>
  </cols>
  <sheetData>
    <row r="1" spans="1:66" ht="20.100000000000001" customHeight="1" x14ac:dyDescent="0.25">
      <c r="C1" s="55"/>
      <c r="D1" s="56"/>
      <c r="F1" s="14"/>
      <c r="H1" s="302" t="s">
        <v>36</v>
      </c>
      <c r="I1" s="302"/>
      <c r="J1" s="302"/>
      <c r="K1" s="302"/>
      <c r="L1" s="303"/>
      <c r="N1" s="1"/>
      <c r="T1" s="14"/>
      <c r="V1" s="313" t="s">
        <v>37</v>
      </c>
      <c r="W1" s="313"/>
      <c r="X1" s="313"/>
      <c r="Y1" s="313"/>
      <c r="Z1" s="314"/>
      <c r="AA1" s="193">
        <f>BN31+BN70+BN88+BN129+BN143+BN174</f>
        <v>0</v>
      </c>
      <c r="AJ1" s="1"/>
      <c r="BF1" s="14"/>
      <c r="BG1" s="1"/>
    </row>
    <row r="2" spans="1:66" ht="21" customHeight="1" x14ac:dyDescent="0.4">
      <c r="A2" s="57" t="s">
        <v>178</v>
      </c>
      <c r="B2" s="57"/>
      <c r="C2" s="270">
        <f>F31+F70++F88+F129+F143+F174</f>
        <v>0</v>
      </c>
      <c r="D2" s="104"/>
      <c r="F2" s="14"/>
      <c r="H2" s="110" t="s">
        <v>13</v>
      </c>
      <c r="I2" s="49" t="s">
        <v>14</v>
      </c>
      <c r="J2" s="49" t="s">
        <v>15</v>
      </c>
      <c r="K2" s="49" t="s">
        <v>16</v>
      </c>
      <c r="L2" s="49" t="s">
        <v>17</v>
      </c>
      <c r="M2" s="49" t="s">
        <v>18</v>
      </c>
      <c r="N2" s="49" t="s">
        <v>19</v>
      </c>
      <c r="O2" s="32" t="s">
        <v>21</v>
      </c>
      <c r="T2" s="14"/>
      <c r="U2" s="1"/>
      <c r="AJ2" s="1"/>
      <c r="BF2" s="14"/>
      <c r="BG2" s="1"/>
    </row>
    <row r="3" spans="1:66" ht="19.5" customHeight="1" x14ac:dyDescent="0.25">
      <c r="A3" s="54"/>
      <c r="B3" s="54"/>
      <c r="C3" s="54"/>
      <c r="D3" s="54"/>
      <c r="E3" s="3"/>
      <c r="H3" s="52">
        <f t="shared" ref="H3:N3" si="0">V174+V31+V$88+V$143+V$129+V$70</f>
        <v>0</v>
      </c>
      <c r="I3" s="52">
        <f t="shared" si="0"/>
        <v>0</v>
      </c>
      <c r="J3" s="52">
        <f t="shared" si="0"/>
        <v>0</v>
      </c>
      <c r="K3" s="52">
        <f t="shared" si="0"/>
        <v>0</v>
      </c>
      <c r="L3" s="52">
        <f t="shared" si="0"/>
        <v>0</v>
      </c>
      <c r="M3" s="52">
        <f t="shared" si="0"/>
        <v>0</v>
      </c>
      <c r="N3" s="52">
        <f t="shared" si="0"/>
        <v>0</v>
      </c>
      <c r="O3" s="108">
        <f>SUM(H3:N3)</f>
        <v>0</v>
      </c>
    </row>
    <row r="4" spans="1:66" ht="19.5" customHeight="1" x14ac:dyDescent="0.25">
      <c r="A4" s="54"/>
      <c r="B4" s="54"/>
      <c r="C4" s="54"/>
      <c r="D4" s="54"/>
      <c r="E4" s="3"/>
      <c r="H4" s="59"/>
      <c r="I4" s="59"/>
      <c r="J4" s="59"/>
      <c r="K4" s="59"/>
      <c r="L4" s="59"/>
      <c r="M4" s="59"/>
      <c r="N4" s="59"/>
    </row>
    <row r="5" spans="1:66" ht="19.5" customHeight="1" x14ac:dyDescent="0.25">
      <c r="A5" s="304" t="s">
        <v>179</v>
      </c>
      <c r="B5" s="54"/>
      <c r="C5" s="54"/>
      <c r="D5" s="83"/>
      <c r="E5" s="3"/>
      <c r="F5" s="47"/>
      <c r="H5" s="47"/>
      <c r="I5" s="47"/>
      <c r="N5" s="1"/>
    </row>
    <row r="6" spans="1:66" ht="19.5" customHeight="1" x14ac:dyDescent="0.3">
      <c r="A6" s="304"/>
      <c r="B6" s="54"/>
      <c r="C6" s="54"/>
      <c r="D6" s="54"/>
      <c r="E6" s="3"/>
      <c r="H6" s="302" t="s">
        <v>180</v>
      </c>
      <c r="I6" s="302"/>
      <c r="J6" s="302"/>
      <c r="K6" s="302"/>
      <c r="L6" s="302"/>
      <c r="N6" s="1"/>
      <c r="R6" s="14"/>
      <c r="S6" s="14"/>
      <c r="T6" s="14"/>
      <c r="V6" s="315" t="s">
        <v>181</v>
      </c>
      <c r="W6" s="318"/>
      <c r="X6" s="318"/>
      <c r="Y6" s="318"/>
      <c r="Z6" s="318"/>
      <c r="AA6" s="96"/>
    </row>
    <row r="7" spans="1:66" ht="19.5" customHeight="1" x14ac:dyDescent="0.25">
      <c r="A7" s="54"/>
      <c r="B7" s="54"/>
      <c r="C7" s="54"/>
      <c r="D7" s="54"/>
      <c r="E7" s="3"/>
      <c r="G7" s="1"/>
      <c r="H7" s="109" t="s">
        <v>24</v>
      </c>
      <c r="I7" s="32" t="s">
        <v>25</v>
      </c>
      <c r="J7" s="32" t="s">
        <v>26</v>
      </c>
      <c r="K7" s="32" t="s">
        <v>27</v>
      </c>
      <c r="L7" s="32" t="s">
        <v>28</v>
      </c>
      <c r="M7" s="32" t="s">
        <v>29</v>
      </c>
      <c r="N7" s="32" t="s">
        <v>30</v>
      </c>
      <c r="O7" s="32" t="s">
        <v>31</v>
      </c>
      <c r="P7" s="32" t="s">
        <v>32</v>
      </c>
      <c r="Q7" s="32" t="s">
        <v>33</v>
      </c>
      <c r="R7" s="32" t="s">
        <v>42</v>
      </c>
      <c r="S7" s="32" t="s">
        <v>21</v>
      </c>
      <c r="V7" s="140" t="s">
        <v>26</v>
      </c>
      <c r="W7" s="141" t="s">
        <v>27</v>
      </c>
      <c r="X7" s="142" t="s">
        <v>21</v>
      </c>
      <c r="AG7" s="1"/>
      <c r="AH7" s="1"/>
      <c r="AI7" s="1"/>
      <c r="AJ7" s="1"/>
      <c r="BG7" s="1"/>
    </row>
    <row r="8" spans="1:66" ht="19.5" customHeight="1" x14ac:dyDescent="0.25">
      <c r="A8" s="54"/>
      <c r="B8" s="54"/>
      <c r="C8" s="54"/>
      <c r="D8" s="54"/>
      <c r="E8" s="3"/>
      <c r="F8" s="47"/>
      <c r="G8" s="1"/>
      <c r="H8" s="52">
        <f t="shared" ref="H8:R8" si="1">AK31+AK$88+AK$143+AK$129+AK$70+AK174</f>
        <v>0</v>
      </c>
      <c r="I8" s="52">
        <f t="shared" si="1"/>
        <v>0</v>
      </c>
      <c r="J8" s="52">
        <f t="shared" si="1"/>
        <v>0</v>
      </c>
      <c r="K8" s="52">
        <f t="shared" si="1"/>
        <v>0</v>
      </c>
      <c r="L8" s="52">
        <f t="shared" si="1"/>
        <v>0</v>
      </c>
      <c r="M8" s="52">
        <f t="shared" si="1"/>
        <v>0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120">
        <f>SUM(H8:R8)</f>
        <v>0</v>
      </c>
      <c r="V8" s="196">
        <f>BH31+BH70+BH88+BH129+BH143+BH174</f>
        <v>0</v>
      </c>
      <c r="W8" s="196">
        <f>BI31+BI70+BI88+BI129+BI143+BI174</f>
        <v>0</v>
      </c>
      <c r="X8" s="108">
        <f>SUM(V8:W8)</f>
        <v>0</v>
      </c>
      <c r="AG8" s="1"/>
      <c r="AH8" s="1"/>
      <c r="AI8" s="1"/>
      <c r="AJ8" s="1"/>
      <c r="BG8" s="1"/>
    </row>
    <row r="9" spans="1:66" ht="17.25" customHeight="1" x14ac:dyDescent="0.25">
      <c r="A9" s="54"/>
      <c r="B9" s="54"/>
    </row>
    <row r="10" spans="1:66" ht="117.75" customHeight="1" x14ac:dyDescent="0.25">
      <c r="A10" s="205"/>
      <c r="B10" s="206" t="s">
        <v>43</v>
      </c>
      <c r="C10" s="207" t="s">
        <v>44</v>
      </c>
      <c r="D10" s="207" t="s">
        <v>45</v>
      </c>
      <c r="E10" s="207" t="s">
        <v>46</v>
      </c>
      <c r="F10" s="207" t="s">
        <v>47</v>
      </c>
      <c r="H10" s="101" t="s">
        <v>182</v>
      </c>
      <c r="I10" s="4" t="s">
        <v>49</v>
      </c>
      <c r="J10" s="5" t="s">
        <v>50</v>
      </c>
      <c r="K10" s="68" t="s">
        <v>51</v>
      </c>
      <c r="L10" s="6" t="s">
        <v>52</v>
      </c>
      <c r="M10" s="167" t="s">
        <v>183</v>
      </c>
      <c r="N10" s="169" t="s">
        <v>54</v>
      </c>
      <c r="O10" s="291" t="s">
        <v>184</v>
      </c>
      <c r="P10" s="7" t="s">
        <v>56</v>
      </c>
      <c r="Q10" s="8" t="s">
        <v>57</v>
      </c>
      <c r="R10" s="29"/>
      <c r="S10" s="9" t="s">
        <v>59</v>
      </c>
      <c r="T10" s="29"/>
      <c r="V10" s="307" t="s">
        <v>61</v>
      </c>
      <c r="W10" s="308"/>
      <c r="X10" s="308"/>
      <c r="Y10" s="308"/>
      <c r="Z10" s="308"/>
      <c r="AA10" s="308"/>
      <c r="AB10" s="309"/>
      <c r="AC10" s="51"/>
      <c r="AK10" s="310" t="s">
        <v>62</v>
      </c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BH10" s="316" t="s">
        <v>63</v>
      </c>
      <c r="BI10" s="317"/>
      <c r="BM10" s="305" t="s">
        <v>64</v>
      </c>
      <c r="BN10" s="305"/>
    </row>
    <row r="11" spans="1:66" ht="20.100000000000001" customHeight="1" x14ac:dyDescent="0.25">
      <c r="A11" s="37" t="s">
        <v>65</v>
      </c>
      <c r="B11" s="25"/>
      <c r="C11" s="25"/>
      <c r="D11" s="25"/>
      <c r="E11" s="17"/>
      <c r="F11" s="17"/>
      <c r="H11" s="25"/>
      <c r="I11" s="25"/>
      <c r="J11" s="25"/>
      <c r="K11" s="25"/>
      <c r="L11" s="25"/>
      <c r="M11" s="25"/>
      <c r="N11" s="26"/>
      <c r="O11" s="25"/>
      <c r="P11" s="25"/>
      <c r="Q11" s="25"/>
      <c r="R11" s="25"/>
      <c r="S11" s="25"/>
      <c r="T11" s="25"/>
      <c r="V11" s="10" t="s">
        <v>13</v>
      </c>
      <c r="W11" s="10" t="s">
        <v>14</v>
      </c>
      <c r="X11" s="10" t="s">
        <v>15</v>
      </c>
      <c r="Y11" s="10" t="s">
        <v>16</v>
      </c>
      <c r="Z11" s="10" t="s">
        <v>17</v>
      </c>
      <c r="AA11" s="10" t="s">
        <v>18</v>
      </c>
      <c r="AB11" s="10" t="s">
        <v>19</v>
      </c>
      <c r="AC11" s="18" t="s">
        <v>13</v>
      </c>
      <c r="AD11" s="18" t="s">
        <v>14</v>
      </c>
      <c r="AE11" s="18" t="s">
        <v>15</v>
      </c>
      <c r="AF11" s="18" t="s">
        <v>16</v>
      </c>
      <c r="AG11" s="18" t="s">
        <v>17</v>
      </c>
      <c r="AH11" s="18" t="s">
        <v>18</v>
      </c>
      <c r="AI11" s="18" t="s">
        <v>19</v>
      </c>
      <c r="AK11" s="10" t="s">
        <v>24</v>
      </c>
      <c r="AL11" s="10" t="s">
        <v>25</v>
      </c>
      <c r="AM11" s="10" t="s">
        <v>26</v>
      </c>
      <c r="AN11" s="10" t="s">
        <v>27</v>
      </c>
      <c r="AO11" s="10" t="s">
        <v>28</v>
      </c>
      <c r="AP11" s="10" t="s">
        <v>29</v>
      </c>
      <c r="AQ11" s="10" t="s">
        <v>30</v>
      </c>
      <c r="AR11" s="10" t="s">
        <v>31</v>
      </c>
      <c r="AS11" s="10" t="s">
        <v>32</v>
      </c>
      <c r="AT11" s="10" t="s">
        <v>33</v>
      </c>
      <c r="AU11" s="10" t="s">
        <v>42</v>
      </c>
      <c r="AV11" s="18" t="s">
        <v>24</v>
      </c>
      <c r="AW11" s="18" t="s">
        <v>25</v>
      </c>
      <c r="AX11" s="18" t="s">
        <v>26</v>
      </c>
      <c r="AY11" s="18" t="s">
        <v>27</v>
      </c>
      <c r="AZ11" s="18" t="s">
        <v>28</v>
      </c>
      <c r="BA11" s="18" t="s">
        <v>29</v>
      </c>
      <c r="BB11" s="18" t="s">
        <v>30</v>
      </c>
      <c r="BC11" s="18" t="s">
        <v>31</v>
      </c>
      <c r="BD11" s="18" t="s">
        <v>32</v>
      </c>
      <c r="BE11" s="18" t="s">
        <v>33</v>
      </c>
      <c r="BF11" s="18" t="s">
        <v>42</v>
      </c>
      <c r="BH11" s="216" t="s">
        <v>26</v>
      </c>
      <c r="BI11" s="217" t="s">
        <v>27</v>
      </c>
      <c r="BJ11" s="18" t="s">
        <v>26</v>
      </c>
      <c r="BK11" s="18" t="s">
        <v>27</v>
      </c>
      <c r="BM11" s="93" t="s">
        <v>66</v>
      </c>
      <c r="BN11" s="93" t="s">
        <v>67</v>
      </c>
    </row>
    <row r="12" spans="1:66" ht="20.100000000000001" customHeight="1" x14ac:dyDescent="0.25">
      <c r="A12" s="143" t="s">
        <v>185</v>
      </c>
      <c r="B12" s="28" t="s">
        <v>15</v>
      </c>
      <c r="C12" s="28">
        <v>10</v>
      </c>
      <c r="D12" s="152">
        <f t="shared" ref="D12:D30" si="2">SUM(H12:T12)</f>
        <v>0</v>
      </c>
      <c r="E12" s="12">
        <v>87.5</v>
      </c>
      <c r="F12" s="12">
        <f t="shared" ref="F12:F30" si="3">D12*E12*(100-$D$2)/100</f>
        <v>0</v>
      </c>
      <c r="H12" s="267"/>
      <c r="I12" s="19"/>
      <c r="J12" s="20"/>
      <c r="K12" s="69"/>
      <c r="L12" s="21"/>
      <c r="M12" s="272"/>
      <c r="N12" s="35"/>
      <c r="O12" s="273"/>
      <c r="P12" s="80"/>
      <c r="Q12" s="23"/>
      <c r="R12" s="29"/>
      <c r="S12" s="24"/>
      <c r="T12" s="29"/>
      <c r="V12" s="29"/>
      <c r="W12" s="29"/>
      <c r="X12" s="61">
        <f>AE12*$D12</f>
        <v>0</v>
      </c>
      <c r="Y12" s="29"/>
      <c r="Z12" s="29"/>
      <c r="AA12" s="29"/>
      <c r="AB12" s="29"/>
      <c r="AC12" s="74"/>
      <c r="AD12" s="74"/>
      <c r="AE12" s="74">
        <v>10</v>
      </c>
      <c r="AF12" s="74"/>
      <c r="AG12" s="74"/>
      <c r="AH12" s="74"/>
      <c r="AI12" s="74"/>
      <c r="AK12" s="61">
        <f t="shared" ref="AK12:AK20" si="4">AV12*$D12</f>
        <v>0</v>
      </c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74">
        <v>10</v>
      </c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H12" s="29"/>
      <c r="BI12" s="29"/>
      <c r="BJ12" s="29"/>
      <c r="BK12" s="29"/>
      <c r="BM12" s="132">
        <v>1.47</v>
      </c>
      <c r="BN12" s="121">
        <f t="shared" ref="BN12:BN30" si="5">BM12*D12</f>
        <v>0</v>
      </c>
    </row>
    <row r="13" spans="1:66" ht="20.100000000000001" customHeight="1" x14ac:dyDescent="0.25">
      <c r="A13" s="143" t="s">
        <v>186</v>
      </c>
      <c r="B13" s="28" t="s">
        <v>15</v>
      </c>
      <c r="C13" s="28">
        <v>10</v>
      </c>
      <c r="D13" s="152">
        <f t="shared" si="2"/>
        <v>0</v>
      </c>
      <c r="E13" s="12">
        <v>87.5</v>
      </c>
      <c r="F13" s="12">
        <f t="shared" si="3"/>
        <v>0</v>
      </c>
      <c r="H13" s="267"/>
      <c r="I13" s="19"/>
      <c r="J13" s="20"/>
      <c r="K13" s="69"/>
      <c r="L13" s="21"/>
      <c r="M13" s="272"/>
      <c r="N13" s="35"/>
      <c r="O13" s="273"/>
      <c r="P13" s="80"/>
      <c r="Q13" s="23"/>
      <c r="R13" s="29"/>
      <c r="S13" s="24"/>
      <c r="T13" s="29"/>
      <c r="V13" s="29"/>
      <c r="W13" s="29"/>
      <c r="X13" s="61">
        <f>AE13*$D13</f>
        <v>0</v>
      </c>
      <c r="Y13" s="29"/>
      <c r="Z13" s="29"/>
      <c r="AA13" s="29"/>
      <c r="AB13" s="29"/>
      <c r="AC13" s="74"/>
      <c r="AD13" s="74"/>
      <c r="AE13" s="74">
        <v>10</v>
      </c>
      <c r="AF13" s="74"/>
      <c r="AG13" s="74"/>
      <c r="AH13" s="74"/>
      <c r="AI13" s="74"/>
      <c r="AK13" s="61">
        <f t="shared" si="4"/>
        <v>0</v>
      </c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74">
        <v>10</v>
      </c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H13" s="29"/>
      <c r="BI13" s="29"/>
      <c r="BJ13" s="29"/>
      <c r="BK13" s="29"/>
      <c r="BM13" s="132">
        <v>1.6</v>
      </c>
      <c r="BN13" s="121">
        <f t="shared" si="5"/>
        <v>0</v>
      </c>
    </row>
    <row r="14" spans="1:66" ht="20.100000000000001" customHeight="1" x14ac:dyDescent="0.25">
      <c r="A14" s="143" t="s">
        <v>187</v>
      </c>
      <c r="B14" s="28" t="s">
        <v>15</v>
      </c>
      <c r="C14" s="28">
        <v>10</v>
      </c>
      <c r="D14" s="152">
        <f t="shared" si="2"/>
        <v>0</v>
      </c>
      <c r="E14" s="12">
        <v>112.5</v>
      </c>
      <c r="F14" s="12">
        <f t="shared" si="3"/>
        <v>0</v>
      </c>
      <c r="H14" s="267"/>
      <c r="I14" s="19"/>
      <c r="J14" s="20"/>
      <c r="K14" s="69"/>
      <c r="L14" s="21"/>
      <c r="M14" s="272"/>
      <c r="N14" s="35"/>
      <c r="O14" s="273"/>
      <c r="P14" s="80"/>
      <c r="Q14" s="23"/>
      <c r="R14" s="29"/>
      <c r="S14" s="24"/>
      <c r="T14" s="29"/>
      <c r="V14" s="29"/>
      <c r="W14" s="29"/>
      <c r="X14" s="61">
        <f>AE14*$D14</f>
        <v>0</v>
      </c>
      <c r="Y14" s="29"/>
      <c r="Z14" s="29"/>
      <c r="AA14" s="29"/>
      <c r="AB14" s="29"/>
      <c r="AC14" s="74"/>
      <c r="AD14" s="74"/>
      <c r="AE14" s="74">
        <v>10</v>
      </c>
      <c r="AF14" s="74"/>
      <c r="AG14" s="74"/>
      <c r="AH14" s="74"/>
      <c r="AI14" s="74"/>
      <c r="AK14" s="61">
        <f t="shared" si="4"/>
        <v>0</v>
      </c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74">
        <v>10</v>
      </c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H14" s="29"/>
      <c r="BI14" s="29"/>
      <c r="BJ14" s="29"/>
      <c r="BK14" s="29"/>
      <c r="BM14" s="132">
        <v>2.4</v>
      </c>
      <c r="BN14" s="121">
        <f t="shared" si="5"/>
        <v>0</v>
      </c>
    </row>
    <row r="15" spans="1:66" ht="20.100000000000001" customHeight="1" x14ac:dyDescent="0.25">
      <c r="A15" s="143" t="s">
        <v>188</v>
      </c>
      <c r="B15" s="28" t="s">
        <v>16</v>
      </c>
      <c r="C15" s="28">
        <v>10</v>
      </c>
      <c r="D15" s="152">
        <f t="shared" si="2"/>
        <v>0</v>
      </c>
      <c r="E15" s="12">
        <v>122.5</v>
      </c>
      <c r="F15" s="12">
        <f t="shared" si="3"/>
        <v>0</v>
      </c>
      <c r="H15" s="267"/>
      <c r="I15" s="19"/>
      <c r="J15" s="20"/>
      <c r="K15" s="69"/>
      <c r="L15" s="21"/>
      <c r="M15" s="272"/>
      <c r="N15" s="35"/>
      <c r="O15" s="273"/>
      <c r="P15" s="80"/>
      <c r="Q15" s="23"/>
      <c r="R15" s="29"/>
      <c r="S15" s="24"/>
      <c r="T15" s="29"/>
      <c r="V15" s="29"/>
      <c r="W15" s="29"/>
      <c r="X15" s="29"/>
      <c r="Y15" s="61">
        <f>AF15*$D15</f>
        <v>0</v>
      </c>
      <c r="Z15" s="29"/>
      <c r="AA15" s="29"/>
      <c r="AB15" s="29"/>
      <c r="AC15" s="74"/>
      <c r="AD15" s="74"/>
      <c r="AE15" s="74"/>
      <c r="AF15" s="74">
        <v>5</v>
      </c>
      <c r="AG15" s="74"/>
      <c r="AH15" s="74"/>
      <c r="AI15" s="74"/>
      <c r="AK15" s="61">
        <f t="shared" si="4"/>
        <v>0</v>
      </c>
      <c r="AL15" s="61">
        <f>AW15*$D15</f>
        <v>0</v>
      </c>
      <c r="AM15" s="29"/>
      <c r="AN15" s="29"/>
      <c r="AO15" s="29"/>
      <c r="AP15" s="29"/>
      <c r="AQ15" s="29"/>
      <c r="AR15" s="29"/>
      <c r="AS15" s="29"/>
      <c r="AT15" s="29"/>
      <c r="AU15" s="29"/>
      <c r="AV15" s="74">
        <v>4</v>
      </c>
      <c r="AW15" s="74">
        <v>1</v>
      </c>
      <c r="AX15" s="29"/>
      <c r="AY15" s="29"/>
      <c r="AZ15" s="29"/>
      <c r="BA15" s="29"/>
      <c r="BB15" s="29"/>
      <c r="BC15" s="29"/>
      <c r="BD15" s="29"/>
      <c r="BE15" s="29"/>
      <c r="BF15" s="29"/>
      <c r="BH15" s="29"/>
      <c r="BI15" s="29"/>
      <c r="BJ15" s="29"/>
      <c r="BK15" s="29"/>
      <c r="BM15" s="132">
        <v>3.1</v>
      </c>
      <c r="BN15" s="121">
        <f t="shared" si="5"/>
        <v>0</v>
      </c>
    </row>
    <row r="16" spans="1:66" ht="20.100000000000001" customHeight="1" x14ac:dyDescent="0.25">
      <c r="A16" s="143" t="s">
        <v>189</v>
      </c>
      <c r="B16" s="28" t="s">
        <v>16</v>
      </c>
      <c r="C16" s="28">
        <v>10</v>
      </c>
      <c r="D16" s="152">
        <f t="shared" si="2"/>
        <v>0</v>
      </c>
      <c r="E16" s="12">
        <v>140</v>
      </c>
      <c r="F16" s="12">
        <f t="shared" si="3"/>
        <v>0</v>
      </c>
      <c r="H16" s="267"/>
      <c r="I16" s="19"/>
      <c r="J16" s="20"/>
      <c r="K16" s="69"/>
      <c r="L16" s="21"/>
      <c r="M16" s="272"/>
      <c r="N16" s="35"/>
      <c r="O16" s="273"/>
      <c r="P16" s="80"/>
      <c r="Q16" s="23"/>
      <c r="R16" s="29"/>
      <c r="S16" s="24"/>
      <c r="T16" s="29"/>
      <c r="V16" s="29"/>
      <c r="W16" s="29"/>
      <c r="X16" s="29"/>
      <c r="Y16" s="61">
        <f>AF16*$D16</f>
        <v>0</v>
      </c>
      <c r="Z16" s="29"/>
      <c r="AA16" s="29"/>
      <c r="AB16" s="29"/>
      <c r="AC16" s="74"/>
      <c r="AD16" s="74"/>
      <c r="AE16" s="74"/>
      <c r="AF16" s="74">
        <v>10</v>
      </c>
      <c r="AG16" s="74"/>
      <c r="AH16" s="74"/>
      <c r="AI16" s="74"/>
      <c r="AK16" s="61">
        <f t="shared" si="4"/>
        <v>0</v>
      </c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74">
        <v>10</v>
      </c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H16" s="29"/>
      <c r="BI16" s="29"/>
      <c r="BJ16" s="29"/>
      <c r="BK16" s="29"/>
      <c r="BM16" s="132">
        <v>2.9</v>
      </c>
      <c r="BN16" s="121">
        <f t="shared" si="5"/>
        <v>0</v>
      </c>
    </row>
    <row r="17" spans="1:66" ht="20.100000000000001" customHeight="1" x14ac:dyDescent="0.25">
      <c r="A17" s="143" t="s">
        <v>190</v>
      </c>
      <c r="B17" s="28" t="s">
        <v>13</v>
      </c>
      <c r="C17" s="28">
        <v>15</v>
      </c>
      <c r="D17" s="152">
        <f t="shared" si="2"/>
        <v>0</v>
      </c>
      <c r="E17" s="12">
        <v>67.5</v>
      </c>
      <c r="F17" s="12">
        <f t="shared" si="3"/>
        <v>0</v>
      </c>
      <c r="H17" s="267"/>
      <c r="I17" s="19"/>
      <c r="J17" s="20"/>
      <c r="K17" s="69"/>
      <c r="L17" s="21"/>
      <c r="M17" s="272"/>
      <c r="N17" s="35"/>
      <c r="O17" s="273"/>
      <c r="P17" s="80"/>
      <c r="Q17" s="23"/>
      <c r="R17" s="29"/>
      <c r="S17" s="24"/>
      <c r="T17" s="29"/>
      <c r="V17" s="61">
        <f>AC17*$D17</f>
        <v>0</v>
      </c>
      <c r="W17" s="29"/>
      <c r="X17" s="29"/>
      <c r="Y17" s="29"/>
      <c r="Z17" s="29"/>
      <c r="AA17" s="29"/>
      <c r="AB17" s="29"/>
      <c r="AC17" s="74">
        <v>15</v>
      </c>
      <c r="AD17" s="74"/>
      <c r="AE17" s="74"/>
      <c r="AF17" s="74"/>
      <c r="AG17" s="74"/>
      <c r="AH17" s="74"/>
      <c r="AI17" s="74"/>
      <c r="AK17" s="61">
        <f t="shared" si="4"/>
        <v>0</v>
      </c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74">
        <v>15</v>
      </c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H17" s="29"/>
      <c r="BI17" s="29"/>
      <c r="BJ17" s="29"/>
      <c r="BK17" s="29"/>
      <c r="BM17" s="132">
        <v>0.7</v>
      </c>
      <c r="BN17" s="121">
        <f t="shared" si="5"/>
        <v>0</v>
      </c>
    </row>
    <row r="18" spans="1:66" ht="19.5" customHeight="1" x14ac:dyDescent="0.25">
      <c r="A18" s="143" t="s">
        <v>191</v>
      </c>
      <c r="B18" s="28" t="s">
        <v>13</v>
      </c>
      <c r="C18" s="28">
        <v>15</v>
      </c>
      <c r="D18" s="152">
        <f t="shared" si="2"/>
        <v>0</v>
      </c>
      <c r="E18" s="12">
        <v>67.5</v>
      </c>
      <c r="F18" s="12">
        <f t="shared" si="3"/>
        <v>0</v>
      </c>
      <c r="H18" s="267"/>
      <c r="I18" s="19"/>
      <c r="J18" s="20"/>
      <c r="K18" s="69"/>
      <c r="L18" s="21"/>
      <c r="M18" s="272"/>
      <c r="N18" s="35"/>
      <c r="O18" s="273"/>
      <c r="P18" s="80"/>
      <c r="Q18" s="23"/>
      <c r="R18" s="29"/>
      <c r="S18" s="24"/>
      <c r="T18" s="29"/>
      <c r="V18" s="61">
        <f>AC18*$D18</f>
        <v>0</v>
      </c>
      <c r="W18" s="29"/>
      <c r="X18" s="29"/>
      <c r="Y18" s="29"/>
      <c r="Z18" s="29"/>
      <c r="AA18" s="29"/>
      <c r="AB18" s="29"/>
      <c r="AC18" s="74">
        <v>15</v>
      </c>
      <c r="AD18" s="74"/>
      <c r="AE18" s="74"/>
      <c r="AF18" s="74"/>
      <c r="AG18" s="74"/>
      <c r="AH18" s="74"/>
      <c r="AI18" s="74"/>
      <c r="AK18" s="61">
        <f t="shared" si="4"/>
        <v>0</v>
      </c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74">
        <v>15</v>
      </c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H18" s="29"/>
      <c r="BI18" s="29"/>
      <c r="BJ18" s="29"/>
      <c r="BK18" s="29"/>
      <c r="BM18" s="132">
        <v>0.7</v>
      </c>
      <c r="BN18" s="121">
        <f t="shared" si="5"/>
        <v>0</v>
      </c>
    </row>
    <row r="19" spans="1:66" ht="20.100000000000001" customHeight="1" x14ac:dyDescent="0.25">
      <c r="A19" s="143" t="s">
        <v>192</v>
      </c>
      <c r="B19" s="28" t="s">
        <v>14</v>
      </c>
      <c r="C19" s="28">
        <v>10</v>
      </c>
      <c r="D19" s="152">
        <f t="shared" si="2"/>
        <v>0</v>
      </c>
      <c r="E19" s="12">
        <v>75</v>
      </c>
      <c r="F19" s="12">
        <f t="shared" si="3"/>
        <v>0</v>
      </c>
      <c r="H19" s="267"/>
      <c r="I19" s="19"/>
      <c r="J19" s="20"/>
      <c r="K19" s="69"/>
      <c r="L19" s="21"/>
      <c r="M19" s="272"/>
      <c r="N19" s="35"/>
      <c r="O19" s="273"/>
      <c r="P19" s="80"/>
      <c r="Q19" s="23"/>
      <c r="R19" s="29"/>
      <c r="S19" s="24"/>
      <c r="T19" s="29"/>
      <c r="V19" s="29"/>
      <c r="W19" s="61">
        <f>AD19*$D19</f>
        <v>0</v>
      </c>
      <c r="X19" s="29"/>
      <c r="Y19" s="29"/>
      <c r="Z19" s="29"/>
      <c r="AA19" s="29"/>
      <c r="AB19" s="29"/>
      <c r="AC19" s="74"/>
      <c r="AD19" s="74">
        <v>10</v>
      </c>
      <c r="AE19" s="74"/>
      <c r="AF19" s="74"/>
      <c r="AG19" s="74"/>
      <c r="AH19" s="74"/>
      <c r="AI19" s="74"/>
      <c r="AK19" s="61">
        <f t="shared" si="4"/>
        <v>0</v>
      </c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75">
        <v>10</v>
      </c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H19" s="29"/>
      <c r="BI19" s="29"/>
      <c r="BJ19" s="29"/>
      <c r="BK19" s="29"/>
      <c r="BM19" s="132">
        <v>1.1910000000000001</v>
      </c>
      <c r="BN19" s="121">
        <f t="shared" si="5"/>
        <v>0</v>
      </c>
    </row>
    <row r="20" spans="1:66" ht="20.100000000000001" customHeight="1" x14ac:dyDescent="0.25">
      <c r="A20" s="143" t="s">
        <v>193</v>
      </c>
      <c r="B20" s="28" t="s">
        <v>16</v>
      </c>
      <c r="C20" s="28">
        <v>5</v>
      </c>
      <c r="D20" s="152">
        <f t="shared" si="2"/>
        <v>0</v>
      </c>
      <c r="E20" s="12">
        <v>145</v>
      </c>
      <c r="F20" s="12">
        <f t="shared" si="3"/>
        <v>0</v>
      </c>
      <c r="H20" s="267"/>
      <c r="I20" s="19"/>
      <c r="J20" s="20"/>
      <c r="K20" s="69"/>
      <c r="L20" s="21"/>
      <c r="M20" s="272"/>
      <c r="N20" s="35"/>
      <c r="O20" s="273"/>
      <c r="P20" s="80"/>
      <c r="Q20" s="23"/>
      <c r="R20" s="29"/>
      <c r="S20" s="24"/>
      <c r="T20" s="29"/>
      <c r="V20" s="29"/>
      <c r="W20" s="29"/>
      <c r="X20" s="29"/>
      <c r="Y20" s="61">
        <f>AF20*$D20</f>
        <v>0</v>
      </c>
      <c r="Z20" s="29"/>
      <c r="AA20" s="29"/>
      <c r="AB20" s="29"/>
      <c r="AC20" s="74"/>
      <c r="AD20" s="74"/>
      <c r="AE20" s="74"/>
      <c r="AF20" s="74">
        <v>5</v>
      </c>
      <c r="AG20" s="74"/>
      <c r="AH20" s="74"/>
      <c r="AI20" s="74"/>
      <c r="AK20" s="61">
        <f t="shared" si="4"/>
        <v>0</v>
      </c>
      <c r="AL20" s="61">
        <f>AW20*$D20</f>
        <v>0</v>
      </c>
      <c r="AM20" s="29"/>
      <c r="AN20" s="29"/>
      <c r="AO20" s="29"/>
      <c r="AP20" s="29"/>
      <c r="AQ20" s="29"/>
      <c r="AR20" s="29"/>
      <c r="AS20" s="29"/>
      <c r="AT20" s="29"/>
      <c r="AU20" s="29"/>
      <c r="AV20" s="74">
        <v>4</v>
      </c>
      <c r="AW20" s="74">
        <v>1</v>
      </c>
      <c r="AX20" s="29"/>
      <c r="AY20" s="29"/>
      <c r="AZ20" s="29"/>
      <c r="BA20" s="29"/>
      <c r="BB20" s="29"/>
      <c r="BC20" s="29"/>
      <c r="BD20" s="29"/>
      <c r="BE20" s="29"/>
      <c r="BF20" s="29"/>
      <c r="BH20" s="29"/>
      <c r="BI20" s="29"/>
      <c r="BJ20" s="29"/>
      <c r="BK20" s="29"/>
      <c r="BM20" s="132">
        <v>3.7</v>
      </c>
      <c r="BN20" s="121">
        <f t="shared" si="5"/>
        <v>0</v>
      </c>
    </row>
    <row r="21" spans="1:66" ht="20.100000000000001" customHeight="1" x14ac:dyDescent="0.25">
      <c r="A21" s="143" t="s">
        <v>194</v>
      </c>
      <c r="B21" s="28" t="s">
        <v>17</v>
      </c>
      <c r="C21" s="28">
        <v>2</v>
      </c>
      <c r="D21" s="152">
        <f t="shared" si="2"/>
        <v>0</v>
      </c>
      <c r="E21" s="12">
        <v>140</v>
      </c>
      <c r="F21" s="12">
        <f t="shared" si="3"/>
        <v>0</v>
      </c>
      <c r="H21" s="267"/>
      <c r="I21" s="19"/>
      <c r="J21" s="20"/>
      <c r="K21" s="69"/>
      <c r="L21" s="21"/>
      <c r="M21" s="272"/>
      <c r="N21" s="35"/>
      <c r="O21" s="273"/>
      <c r="P21" s="80"/>
      <c r="Q21" s="23"/>
      <c r="R21" s="29"/>
      <c r="S21" s="24"/>
      <c r="T21" s="29"/>
      <c r="V21" s="29"/>
      <c r="W21" s="29"/>
      <c r="X21" s="29"/>
      <c r="Y21" s="29"/>
      <c r="Z21" s="61">
        <f>AG21*$D21</f>
        <v>0</v>
      </c>
      <c r="AA21" s="29"/>
      <c r="AB21" s="29"/>
      <c r="AC21" s="74"/>
      <c r="AD21" s="74"/>
      <c r="AE21" s="74"/>
      <c r="AF21" s="74"/>
      <c r="AG21" s="74">
        <v>2</v>
      </c>
      <c r="AH21" s="74"/>
      <c r="AI21" s="74"/>
      <c r="AK21" s="29"/>
      <c r="AL21" s="29"/>
      <c r="AM21" s="29"/>
      <c r="AN21" s="29"/>
      <c r="AO21" s="29"/>
      <c r="AP21" s="61">
        <f>BA21*$D21</f>
        <v>0</v>
      </c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74">
        <v>2</v>
      </c>
      <c r="BB21" s="29"/>
      <c r="BC21" s="29"/>
      <c r="BD21" s="29"/>
      <c r="BE21" s="29"/>
      <c r="BF21" s="29"/>
      <c r="BH21" s="29"/>
      <c r="BI21" s="29"/>
      <c r="BJ21" s="29"/>
      <c r="BK21" s="29"/>
      <c r="BM21" s="132">
        <v>3.3</v>
      </c>
      <c r="BN21" s="121">
        <f t="shared" si="5"/>
        <v>0</v>
      </c>
    </row>
    <row r="22" spans="1:66" ht="20.100000000000001" customHeight="1" x14ac:dyDescent="0.25">
      <c r="A22" s="143" t="s">
        <v>195</v>
      </c>
      <c r="B22" s="28" t="s">
        <v>78</v>
      </c>
      <c r="C22" s="28">
        <v>2</v>
      </c>
      <c r="D22" s="152">
        <f t="shared" si="2"/>
        <v>0</v>
      </c>
      <c r="E22" s="12">
        <v>135</v>
      </c>
      <c r="F22" s="12">
        <f t="shared" si="3"/>
        <v>0</v>
      </c>
      <c r="H22" s="267"/>
      <c r="I22" s="19"/>
      <c r="J22" s="20"/>
      <c r="K22" s="69"/>
      <c r="L22" s="21"/>
      <c r="M22" s="272"/>
      <c r="N22" s="35"/>
      <c r="O22" s="273"/>
      <c r="P22" s="80"/>
      <c r="Q22" s="23"/>
      <c r="R22" s="29"/>
      <c r="S22" s="24"/>
      <c r="T22" s="29"/>
      <c r="V22" s="29"/>
      <c r="W22" s="29"/>
      <c r="X22" s="29"/>
      <c r="Y22" s="61">
        <f>AF22*$D22</f>
        <v>0</v>
      </c>
      <c r="Z22" s="61">
        <f>AG22*$D22</f>
        <v>0</v>
      </c>
      <c r="AA22" s="29"/>
      <c r="AB22" s="29"/>
      <c r="AC22" s="74"/>
      <c r="AD22" s="74"/>
      <c r="AE22" s="74"/>
      <c r="AF22" s="74">
        <v>1</v>
      </c>
      <c r="AG22" s="74">
        <v>1</v>
      </c>
      <c r="AH22" s="74"/>
      <c r="AI22" s="74"/>
      <c r="AK22" s="29"/>
      <c r="AL22" s="29"/>
      <c r="AM22" s="61">
        <f>AX22*$D22</f>
        <v>0</v>
      </c>
      <c r="AN22" s="29"/>
      <c r="AO22" s="29"/>
      <c r="AP22" s="61">
        <f>BA22*$D22</f>
        <v>0</v>
      </c>
      <c r="AQ22" s="29"/>
      <c r="AR22" s="29"/>
      <c r="AS22" s="29"/>
      <c r="AT22" s="29"/>
      <c r="AU22" s="29"/>
      <c r="AV22" s="29"/>
      <c r="AW22" s="29"/>
      <c r="AX22" s="75">
        <v>1</v>
      </c>
      <c r="AY22" s="29"/>
      <c r="AZ22" s="29"/>
      <c r="BA22" s="74">
        <v>1</v>
      </c>
      <c r="BB22" s="29"/>
      <c r="BC22" s="29"/>
      <c r="BD22" s="29"/>
      <c r="BE22" s="29"/>
      <c r="BF22" s="29"/>
      <c r="BH22" s="29"/>
      <c r="BI22" s="29"/>
      <c r="BJ22" s="29"/>
      <c r="BK22" s="29"/>
      <c r="BM22" s="132">
        <v>3.2</v>
      </c>
      <c r="BN22" s="121">
        <f t="shared" si="5"/>
        <v>0</v>
      </c>
    </row>
    <row r="23" spans="1:66" ht="20.100000000000001" customHeight="1" x14ac:dyDescent="0.25">
      <c r="A23" s="143" t="s">
        <v>196</v>
      </c>
      <c r="B23" s="28" t="s">
        <v>16</v>
      </c>
      <c r="C23" s="28">
        <v>10</v>
      </c>
      <c r="D23" s="152">
        <f t="shared" si="2"/>
        <v>0</v>
      </c>
      <c r="E23" s="12">
        <v>190</v>
      </c>
      <c r="F23" s="12">
        <f t="shared" si="3"/>
        <v>0</v>
      </c>
      <c r="H23" s="267"/>
      <c r="I23" s="19"/>
      <c r="J23" s="20"/>
      <c r="K23" s="69"/>
      <c r="L23" s="21"/>
      <c r="M23" s="272"/>
      <c r="N23" s="35"/>
      <c r="O23" s="273"/>
      <c r="P23" s="80"/>
      <c r="Q23" s="23"/>
      <c r="R23" s="29"/>
      <c r="S23" s="24"/>
      <c r="T23" s="29"/>
      <c r="V23" s="29"/>
      <c r="W23" s="29"/>
      <c r="X23" s="29"/>
      <c r="Y23" s="61">
        <f>AF23*$D23</f>
        <v>0</v>
      </c>
      <c r="Z23" s="29"/>
      <c r="AA23" s="29"/>
      <c r="AB23" s="29"/>
      <c r="AC23" s="74"/>
      <c r="AD23" s="74"/>
      <c r="AE23" s="74"/>
      <c r="AF23" s="74">
        <v>10</v>
      </c>
      <c r="AG23" s="74"/>
      <c r="AH23" s="74"/>
      <c r="AI23" s="74"/>
      <c r="AK23" s="61">
        <f>AV23*$D23</f>
        <v>0</v>
      </c>
      <c r="AL23" s="61">
        <f>AW23*$D23</f>
        <v>0</v>
      </c>
      <c r="AM23" s="61">
        <f>AX23*$D23</f>
        <v>0</v>
      </c>
      <c r="AN23" s="29"/>
      <c r="AO23" s="29"/>
      <c r="AP23" s="29"/>
      <c r="AQ23" s="29"/>
      <c r="AR23" s="29"/>
      <c r="AS23" s="29"/>
      <c r="AT23" s="29"/>
      <c r="AU23" s="29"/>
      <c r="AV23" s="74">
        <v>4</v>
      </c>
      <c r="AW23" s="74">
        <v>3</v>
      </c>
      <c r="AX23" s="74">
        <v>3</v>
      </c>
      <c r="AY23" s="29"/>
      <c r="AZ23" s="29"/>
      <c r="BA23" s="29"/>
      <c r="BB23" s="29"/>
      <c r="BC23" s="29"/>
      <c r="BD23" s="29"/>
      <c r="BE23" s="29"/>
      <c r="BF23" s="29"/>
      <c r="BH23" s="29"/>
      <c r="BI23" s="29"/>
      <c r="BJ23" s="29"/>
      <c r="BK23" s="29"/>
      <c r="BM23" s="132">
        <v>4.4000000000000004</v>
      </c>
      <c r="BN23" s="121">
        <f t="shared" si="5"/>
        <v>0</v>
      </c>
    </row>
    <row r="24" spans="1:66" ht="20.100000000000001" customHeight="1" x14ac:dyDescent="0.25">
      <c r="A24" s="143" t="s">
        <v>197</v>
      </c>
      <c r="B24" s="28" t="s">
        <v>78</v>
      </c>
      <c r="C24" s="28">
        <v>5</v>
      </c>
      <c r="D24" s="152">
        <f t="shared" si="2"/>
        <v>0</v>
      </c>
      <c r="E24" s="12">
        <v>155</v>
      </c>
      <c r="F24" s="12">
        <f t="shared" si="3"/>
        <v>0</v>
      </c>
      <c r="H24" s="267"/>
      <c r="I24" s="19"/>
      <c r="J24" s="20"/>
      <c r="K24" s="69"/>
      <c r="L24" s="21"/>
      <c r="M24" s="272"/>
      <c r="N24" s="35"/>
      <c r="O24" s="273"/>
      <c r="P24" s="80"/>
      <c r="Q24" s="23"/>
      <c r="R24" s="29"/>
      <c r="S24" s="24"/>
      <c r="T24" s="29"/>
      <c r="V24" s="29"/>
      <c r="W24" s="29"/>
      <c r="X24" s="29"/>
      <c r="Y24" s="61">
        <f>AF24*$D24</f>
        <v>0</v>
      </c>
      <c r="Z24" s="61">
        <f>AG24*$D24</f>
        <v>0</v>
      </c>
      <c r="AA24" s="29"/>
      <c r="AB24" s="29"/>
      <c r="AC24" s="74"/>
      <c r="AD24" s="74"/>
      <c r="AE24" s="74"/>
      <c r="AF24" s="74">
        <v>3</v>
      </c>
      <c r="AG24" s="74">
        <v>2</v>
      </c>
      <c r="AH24" s="74"/>
      <c r="AI24" s="74"/>
      <c r="AK24" s="29"/>
      <c r="AL24" s="61">
        <f>AW24*$D24</f>
        <v>0</v>
      </c>
      <c r="AM24" s="61">
        <f>AX24*$D24</f>
        <v>0</v>
      </c>
      <c r="AN24" s="61">
        <f>AY24*$D24</f>
        <v>0</v>
      </c>
      <c r="AO24" s="29"/>
      <c r="AP24" s="29"/>
      <c r="AQ24" s="29"/>
      <c r="AR24" s="29"/>
      <c r="AS24" s="29"/>
      <c r="AT24" s="29"/>
      <c r="AU24" s="29"/>
      <c r="AV24" s="29"/>
      <c r="AW24" s="74">
        <v>1</v>
      </c>
      <c r="AX24" s="74">
        <v>1</v>
      </c>
      <c r="AY24" s="74">
        <v>3</v>
      </c>
      <c r="AZ24" s="29"/>
      <c r="BA24" s="29"/>
      <c r="BB24" s="29"/>
      <c r="BC24" s="29"/>
      <c r="BD24" s="29"/>
      <c r="BE24" s="29"/>
      <c r="BF24" s="29"/>
      <c r="BH24" s="29"/>
      <c r="BI24" s="29"/>
      <c r="BJ24" s="29"/>
      <c r="BK24" s="29"/>
      <c r="BM24" s="132">
        <v>2.6</v>
      </c>
      <c r="BN24" s="121">
        <f t="shared" si="5"/>
        <v>0</v>
      </c>
    </row>
    <row r="25" spans="1:66" ht="20.100000000000001" customHeight="1" x14ac:dyDescent="0.25">
      <c r="A25" s="143" t="s">
        <v>198</v>
      </c>
      <c r="B25" s="28" t="s">
        <v>16</v>
      </c>
      <c r="C25" s="28">
        <v>10</v>
      </c>
      <c r="D25" s="152">
        <f t="shared" si="2"/>
        <v>0</v>
      </c>
      <c r="E25" s="12">
        <v>230</v>
      </c>
      <c r="F25" s="12">
        <f t="shared" si="3"/>
        <v>0</v>
      </c>
      <c r="H25" s="267"/>
      <c r="I25" s="19"/>
      <c r="J25" s="20"/>
      <c r="K25" s="69"/>
      <c r="L25" s="21"/>
      <c r="M25" s="272"/>
      <c r="N25" s="35"/>
      <c r="O25" s="273"/>
      <c r="P25" s="80"/>
      <c r="Q25" s="23"/>
      <c r="R25" s="29"/>
      <c r="S25" s="24"/>
      <c r="T25" s="29"/>
      <c r="V25" s="29"/>
      <c r="W25" s="29"/>
      <c r="X25" s="29"/>
      <c r="Y25" s="61">
        <f>AF25*$D25</f>
        <v>0</v>
      </c>
      <c r="Z25" s="29"/>
      <c r="AA25" s="29"/>
      <c r="AB25" s="29"/>
      <c r="AC25" s="74"/>
      <c r="AD25" s="74"/>
      <c r="AE25" s="74"/>
      <c r="AF25" s="74">
        <v>10</v>
      </c>
      <c r="AG25" s="74"/>
      <c r="AH25" s="74"/>
      <c r="AI25" s="74"/>
      <c r="AK25" s="61">
        <f>AV25*$D25</f>
        <v>0</v>
      </c>
      <c r="AL25" s="61">
        <f>AW25*$D25</f>
        <v>0</v>
      </c>
      <c r="AM25" s="61">
        <f>AX25*$D25</f>
        <v>0</v>
      </c>
      <c r="AN25" s="29"/>
      <c r="AO25" s="29"/>
      <c r="AP25" s="29"/>
      <c r="AQ25" s="29"/>
      <c r="AR25" s="29"/>
      <c r="AS25" s="29"/>
      <c r="AT25" s="29"/>
      <c r="AU25" s="29"/>
      <c r="AV25" s="74">
        <v>4</v>
      </c>
      <c r="AW25" s="74">
        <v>4</v>
      </c>
      <c r="AX25" s="74">
        <v>2</v>
      </c>
      <c r="AY25" s="29"/>
      <c r="AZ25" s="29"/>
      <c r="BA25" s="29"/>
      <c r="BB25" s="29"/>
      <c r="BC25" s="29"/>
      <c r="BD25" s="29"/>
      <c r="BE25" s="29"/>
      <c r="BF25" s="29"/>
      <c r="BH25" s="29"/>
      <c r="BI25" s="29"/>
      <c r="BJ25" s="29"/>
      <c r="BK25" s="29"/>
      <c r="BM25" s="132">
        <v>5.6</v>
      </c>
      <c r="BN25" s="121">
        <f t="shared" si="5"/>
        <v>0</v>
      </c>
    </row>
    <row r="26" spans="1:66" ht="19.5" customHeight="1" x14ac:dyDescent="0.25">
      <c r="A26" s="143" t="s">
        <v>199</v>
      </c>
      <c r="B26" s="28" t="s">
        <v>78</v>
      </c>
      <c r="C26" s="28">
        <v>5</v>
      </c>
      <c r="D26" s="152">
        <f t="shared" si="2"/>
        <v>0</v>
      </c>
      <c r="E26" s="12">
        <v>220</v>
      </c>
      <c r="F26" s="12">
        <f t="shared" si="3"/>
        <v>0</v>
      </c>
      <c r="H26" s="267"/>
      <c r="I26" s="19"/>
      <c r="J26" s="20"/>
      <c r="K26" s="69"/>
      <c r="L26" s="21"/>
      <c r="M26" s="272"/>
      <c r="N26" s="35"/>
      <c r="O26" s="273"/>
      <c r="P26" s="80"/>
      <c r="Q26" s="23"/>
      <c r="R26" s="29"/>
      <c r="S26" s="24"/>
      <c r="T26" s="29"/>
      <c r="V26" s="29"/>
      <c r="W26" s="29"/>
      <c r="X26" s="29"/>
      <c r="Y26" s="61">
        <f>AF26*$D26</f>
        <v>0</v>
      </c>
      <c r="Z26" s="61">
        <f>AG26*$D26</f>
        <v>0</v>
      </c>
      <c r="AA26" s="29"/>
      <c r="AB26" s="29"/>
      <c r="AC26" s="74"/>
      <c r="AD26" s="74"/>
      <c r="AE26" s="74"/>
      <c r="AF26" s="74">
        <v>4</v>
      </c>
      <c r="AG26" s="74">
        <v>1</v>
      </c>
      <c r="AH26" s="74"/>
      <c r="AI26" s="74"/>
      <c r="AK26" s="29"/>
      <c r="AL26" s="61">
        <f>AW26*$D26</f>
        <v>0</v>
      </c>
      <c r="AM26" s="61">
        <f>AX26*$D26</f>
        <v>0</v>
      </c>
      <c r="AN26" s="61">
        <f>AY26*$D26</f>
        <v>0</v>
      </c>
      <c r="AO26" s="61">
        <f>AZ26*$D26</f>
        <v>0</v>
      </c>
      <c r="AP26" s="29"/>
      <c r="AQ26" s="29"/>
      <c r="AR26" s="29"/>
      <c r="AS26" s="29"/>
      <c r="AT26" s="29"/>
      <c r="AU26" s="29"/>
      <c r="AV26" s="29"/>
      <c r="AW26" s="74">
        <v>1</v>
      </c>
      <c r="AX26" s="74">
        <v>2</v>
      </c>
      <c r="AY26" s="74">
        <v>1</v>
      </c>
      <c r="AZ26" s="74">
        <v>1</v>
      </c>
      <c r="BA26" s="29"/>
      <c r="BB26" s="29"/>
      <c r="BC26" s="29"/>
      <c r="BD26" s="29"/>
      <c r="BE26" s="29"/>
      <c r="BF26" s="29"/>
      <c r="BH26" s="29"/>
      <c r="BI26" s="29"/>
      <c r="BJ26" s="29"/>
      <c r="BK26" s="29"/>
      <c r="BM26" s="150">
        <v>4</v>
      </c>
      <c r="BN26" s="121">
        <f t="shared" si="5"/>
        <v>0</v>
      </c>
    </row>
    <row r="27" spans="1:66" ht="19.5" customHeight="1" x14ac:dyDescent="0.25">
      <c r="A27" s="143" t="s">
        <v>200</v>
      </c>
      <c r="B27" s="28" t="s">
        <v>15</v>
      </c>
      <c r="C27" s="28">
        <v>5</v>
      </c>
      <c r="D27" s="152">
        <f t="shared" si="2"/>
        <v>0</v>
      </c>
      <c r="E27" s="12">
        <v>55</v>
      </c>
      <c r="F27" s="12">
        <f t="shared" si="3"/>
        <v>0</v>
      </c>
      <c r="G27" s="3"/>
      <c r="H27" s="267"/>
      <c r="I27" s="19"/>
      <c r="J27" s="20"/>
      <c r="K27" s="69"/>
      <c r="L27" s="21"/>
      <c r="M27" s="272"/>
      <c r="N27" s="35"/>
      <c r="O27" s="273"/>
      <c r="P27" s="80"/>
      <c r="Q27" s="23"/>
      <c r="R27" s="29"/>
      <c r="S27" s="24"/>
      <c r="T27" s="29"/>
      <c r="U27" s="3"/>
      <c r="V27" s="29"/>
      <c r="W27" s="29"/>
      <c r="X27" s="61">
        <f>AE27*$D27</f>
        <v>0</v>
      </c>
      <c r="Y27" s="29"/>
      <c r="Z27" s="29"/>
      <c r="AA27" s="29"/>
      <c r="AB27" s="29"/>
      <c r="AC27" s="74"/>
      <c r="AD27" s="74"/>
      <c r="AE27" s="74">
        <v>5</v>
      </c>
      <c r="AF27" s="74"/>
      <c r="AG27" s="74"/>
      <c r="AH27" s="74"/>
      <c r="AI27" s="74"/>
      <c r="AJ27" s="3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H27" s="61">
        <f>BJ27*$D27</f>
        <v>0</v>
      </c>
      <c r="BI27" s="29"/>
      <c r="BJ27" s="61">
        <v>15</v>
      </c>
      <c r="BK27" s="29"/>
      <c r="BM27" s="150">
        <v>1.2</v>
      </c>
      <c r="BN27" s="121">
        <f t="shared" si="5"/>
        <v>0</v>
      </c>
    </row>
    <row r="28" spans="1:66" ht="19.5" customHeight="1" x14ac:dyDescent="0.25">
      <c r="A28" s="143" t="s">
        <v>201</v>
      </c>
      <c r="B28" s="28" t="s">
        <v>15</v>
      </c>
      <c r="C28" s="28">
        <v>5</v>
      </c>
      <c r="D28" s="152">
        <f t="shared" si="2"/>
        <v>0</v>
      </c>
      <c r="E28" s="12">
        <v>50</v>
      </c>
      <c r="F28" s="12">
        <f t="shared" si="3"/>
        <v>0</v>
      </c>
      <c r="H28" s="267"/>
      <c r="I28" s="19"/>
      <c r="J28" s="20"/>
      <c r="K28" s="69"/>
      <c r="L28" s="21"/>
      <c r="M28" s="272"/>
      <c r="N28" s="35"/>
      <c r="O28" s="273"/>
      <c r="P28" s="80"/>
      <c r="Q28" s="23"/>
      <c r="R28" s="29"/>
      <c r="S28" s="24"/>
      <c r="T28" s="29"/>
      <c r="V28" s="29"/>
      <c r="W28" s="29"/>
      <c r="X28" s="61">
        <f>AE28*$D28</f>
        <v>0</v>
      </c>
      <c r="Y28" s="29"/>
      <c r="Z28" s="29"/>
      <c r="AA28" s="29"/>
      <c r="AB28" s="29"/>
      <c r="AC28" s="74"/>
      <c r="AD28" s="74"/>
      <c r="AE28" s="74">
        <v>5</v>
      </c>
      <c r="AF28" s="74"/>
      <c r="AG28" s="74"/>
      <c r="AH28" s="74"/>
      <c r="AI28" s="74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H28" s="61">
        <f>BJ28*$D28</f>
        <v>0</v>
      </c>
      <c r="BI28" s="29"/>
      <c r="BJ28" s="61">
        <v>15</v>
      </c>
      <c r="BK28" s="29"/>
      <c r="BM28" s="150">
        <v>1</v>
      </c>
      <c r="BN28" s="121">
        <f t="shared" si="5"/>
        <v>0</v>
      </c>
    </row>
    <row r="29" spans="1:66" ht="19.5" customHeight="1" x14ac:dyDescent="0.25">
      <c r="A29" s="43" t="s">
        <v>202</v>
      </c>
      <c r="B29" s="28" t="s">
        <v>16</v>
      </c>
      <c r="C29" s="28">
        <v>5</v>
      </c>
      <c r="D29" s="152">
        <f t="shared" si="2"/>
        <v>0</v>
      </c>
      <c r="E29" s="12">
        <v>150</v>
      </c>
      <c r="F29" s="12">
        <f t="shared" si="3"/>
        <v>0</v>
      </c>
      <c r="H29" s="267"/>
      <c r="I29" s="19"/>
      <c r="J29" s="20"/>
      <c r="K29" s="69"/>
      <c r="L29" s="21"/>
      <c r="M29" s="272"/>
      <c r="N29" s="35"/>
      <c r="O29" s="273"/>
      <c r="P29" s="80"/>
      <c r="Q29" s="23"/>
      <c r="R29" s="29"/>
      <c r="S29" s="24"/>
      <c r="T29" s="29"/>
      <c r="V29" s="29"/>
      <c r="W29" s="29"/>
      <c r="X29" s="29"/>
      <c r="Y29" s="61">
        <f>AF29*$D29</f>
        <v>0</v>
      </c>
      <c r="Z29" s="29"/>
      <c r="AA29" s="29"/>
      <c r="AB29" s="29"/>
      <c r="AC29" s="74"/>
      <c r="AD29" s="74"/>
      <c r="AE29" s="74"/>
      <c r="AF29" s="74">
        <v>5</v>
      </c>
      <c r="AG29" s="74"/>
      <c r="AH29" s="74"/>
      <c r="AI29" s="74"/>
      <c r="AK29" s="61">
        <f>AV29*$D29</f>
        <v>0</v>
      </c>
      <c r="AL29" s="61">
        <f>AW29*$D29</f>
        <v>0</v>
      </c>
      <c r="AM29" s="61">
        <f>AX29*$D29</f>
        <v>0</v>
      </c>
      <c r="AN29" s="29"/>
      <c r="AO29" s="29"/>
      <c r="AP29" s="29"/>
      <c r="AQ29" s="29"/>
      <c r="AR29" s="29"/>
      <c r="AS29" s="29"/>
      <c r="AT29" s="29"/>
      <c r="AU29" s="29"/>
      <c r="AV29" s="74">
        <v>1</v>
      </c>
      <c r="AW29" s="74">
        <v>3</v>
      </c>
      <c r="AX29" s="74">
        <v>1</v>
      </c>
      <c r="AY29" s="29"/>
      <c r="AZ29" s="29"/>
      <c r="BA29" s="29"/>
      <c r="BB29" s="29"/>
      <c r="BC29" s="29"/>
      <c r="BD29" s="29"/>
      <c r="BE29" s="29"/>
      <c r="BF29" s="29"/>
      <c r="BH29" s="29"/>
      <c r="BI29" s="29"/>
      <c r="BJ29" s="29"/>
      <c r="BK29" s="29"/>
      <c r="BM29" s="150">
        <v>3.9</v>
      </c>
      <c r="BN29" s="121">
        <f t="shared" si="5"/>
        <v>0</v>
      </c>
    </row>
    <row r="30" spans="1:66" ht="19.5" customHeight="1" x14ac:dyDescent="0.25">
      <c r="A30" s="160" t="s">
        <v>203</v>
      </c>
      <c r="B30" s="28" t="s">
        <v>78</v>
      </c>
      <c r="C30" s="28">
        <v>5</v>
      </c>
      <c r="D30" s="152">
        <f t="shared" si="2"/>
        <v>0</v>
      </c>
      <c r="E30" s="12">
        <v>160</v>
      </c>
      <c r="F30" s="12">
        <f t="shared" si="3"/>
        <v>0</v>
      </c>
      <c r="H30" s="267"/>
      <c r="I30" s="19"/>
      <c r="J30" s="20"/>
      <c r="K30" s="69"/>
      <c r="L30" s="21"/>
      <c r="M30" s="272"/>
      <c r="N30" s="35"/>
      <c r="O30" s="273"/>
      <c r="P30" s="80"/>
      <c r="Q30" s="23"/>
      <c r="R30" s="29"/>
      <c r="S30" s="24"/>
      <c r="T30" s="29"/>
      <c r="V30" s="29"/>
      <c r="W30" s="29"/>
      <c r="X30" s="29"/>
      <c r="Y30" s="61">
        <f>AF30*$D30</f>
        <v>0</v>
      </c>
      <c r="Z30" s="61">
        <f>AG30*$D30</f>
        <v>0</v>
      </c>
      <c r="AA30" s="29"/>
      <c r="AB30" s="29"/>
      <c r="AC30" s="74"/>
      <c r="AD30" s="74"/>
      <c r="AE30" s="74"/>
      <c r="AF30" s="74">
        <v>4</v>
      </c>
      <c r="AG30" s="74">
        <v>1</v>
      </c>
      <c r="AH30" s="74"/>
      <c r="AI30" s="74"/>
      <c r="AK30" s="29"/>
      <c r="AL30" s="61">
        <f>AW30*$D30</f>
        <v>0</v>
      </c>
      <c r="AM30" s="61">
        <f>AX30*$D30</f>
        <v>0</v>
      </c>
      <c r="AN30" s="61">
        <f>AY30*$D30</f>
        <v>0</v>
      </c>
      <c r="AO30" s="29"/>
      <c r="AP30" s="29"/>
      <c r="AQ30" s="29"/>
      <c r="AR30" s="29"/>
      <c r="AS30" s="29"/>
      <c r="AT30" s="29"/>
      <c r="AU30" s="29"/>
      <c r="AV30" s="29"/>
      <c r="AW30" s="74">
        <v>1</v>
      </c>
      <c r="AX30" s="74">
        <v>2</v>
      </c>
      <c r="AY30" s="74">
        <v>2</v>
      </c>
      <c r="AZ30" s="29"/>
      <c r="BA30" s="29"/>
      <c r="BB30" s="29"/>
      <c r="BC30" s="29"/>
      <c r="BD30" s="29"/>
      <c r="BE30" s="29"/>
      <c r="BF30" s="29"/>
      <c r="BH30" s="29"/>
      <c r="BI30" s="29"/>
      <c r="BJ30" s="29"/>
      <c r="BK30" s="29"/>
      <c r="BM30" s="150">
        <v>2.7</v>
      </c>
      <c r="BN30" s="121">
        <f t="shared" si="5"/>
        <v>0</v>
      </c>
    </row>
    <row r="31" spans="1:66" ht="20.100000000000001" customHeight="1" x14ac:dyDescent="0.25">
      <c r="A31" s="14"/>
      <c r="B31" s="14"/>
      <c r="F31" s="151">
        <f>SUM(F12:F30)</f>
        <v>0</v>
      </c>
      <c r="G31" s="3"/>
      <c r="H31" s="268">
        <f>SUM(H12:H30)</f>
        <v>0</v>
      </c>
      <c r="I31" s="44">
        <f t="shared" ref="I31:T31" si="6">SUM(I12:I30)</f>
        <v>0</v>
      </c>
      <c r="J31" s="44">
        <f t="shared" si="6"/>
        <v>0</v>
      </c>
      <c r="K31" s="44">
        <f t="shared" si="6"/>
        <v>0</v>
      </c>
      <c r="L31" s="44">
        <f t="shared" si="6"/>
        <v>0</v>
      </c>
      <c r="M31" s="44">
        <f t="shared" si="6"/>
        <v>0</v>
      </c>
      <c r="N31" s="44">
        <f t="shared" si="6"/>
        <v>0</v>
      </c>
      <c r="O31" s="44">
        <f t="shared" si="6"/>
        <v>0</v>
      </c>
      <c r="P31" s="44">
        <f t="shared" si="6"/>
        <v>0</v>
      </c>
      <c r="Q31" s="44">
        <f t="shared" si="6"/>
        <v>0</v>
      </c>
      <c r="R31" s="44">
        <f t="shared" si="6"/>
        <v>0</v>
      </c>
      <c r="S31" s="44">
        <f t="shared" si="6"/>
        <v>0</v>
      </c>
      <c r="T31" s="44">
        <f t="shared" si="6"/>
        <v>0</v>
      </c>
      <c r="U31" s="3"/>
      <c r="V31" s="11">
        <f>SUM(V12:V30)</f>
        <v>0</v>
      </c>
      <c r="W31" s="11">
        <f t="shared" ref="W31:Z31" si="7">SUM(W12:W30)</f>
        <v>0</v>
      </c>
      <c r="X31" s="11">
        <f t="shared" si="7"/>
        <v>0</v>
      </c>
      <c r="Y31" s="11">
        <f t="shared" si="7"/>
        <v>0</v>
      </c>
      <c r="Z31" s="11">
        <f t="shared" si="7"/>
        <v>0</v>
      </c>
      <c r="AA31" s="29"/>
      <c r="AB31" s="29"/>
      <c r="AC31" s="30"/>
      <c r="AD31" s="30"/>
      <c r="AE31" s="30"/>
      <c r="AF31" s="30"/>
      <c r="AG31" s="30"/>
      <c r="AH31" s="30"/>
      <c r="AI31" s="30"/>
      <c r="AJ31" s="3"/>
      <c r="AK31" s="18">
        <f t="shared" ref="AK31:AP31" si="8">SUM(AK12:AK30)</f>
        <v>0</v>
      </c>
      <c r="AL31" s="18">
        <f t="shared" si="8"/>
        <v>0</v>
      </c>
      <c r="AM31" s="18">
        <f t="shared" si="8"/>
        <v>0</v>
      </c>
      <c r="AN31" s="3">
        <f t="shared" si="8"/>
        <v>0</v>
      </c>
      <c r="AO31" s="3">
        <f t="shared" si="8"/>
        <v>0</v>
      </c>
      <c r="AP31" s="3">
        <f t="shared" si="8"/>
        <v>0</v>
      </c>
      <c r="AQ31" s="29"/>
      <c r="AR31" s="29"/>
      <c r="AS31" s="29"/>
      <c r="AT31" s="29"/>
      <c r="AU31" s="29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H31" s="18">
        <f>SUM(BH12:BH30)</f>
        <v>0</v>
      </c>
      <c r="BI31" s="29"/>
      <c r="BJ31" s="29"/>
      <c r="BK31" s="29"/>
      <c r="BM31" s="63"/>
      <c r="BN31" s="123">
        <f>SUM(BN12:BN30)</f>
        <v>0</v>
      </c>
    </row>
    <row r="32" spans="1:66" ht="20.100000000000001" customHeight="1" x14ac:dyDescent="0.25">
      <c r="A32" s="37" t="s">
        <v>204</v>
      </c>
      <c r="B32" s="25"/>
      <c r="C32" s="25"/>
      <c r="D32" s="25"/>
      <c r="E32" s="17"/>
      <c r="F32" s="17"/>
      <c r="G32" s="3"/>
      <c r="H32" s="269"/>
      <c r="I32" s="25"/>
      <c r="J32" s="25"/>
      <c r="K32" s="25"/>
      <c r="L32" s="25"/>
      <c r="M32" s="25"/>
      <c r="N32" s="98"/>
      <c r="O32" s="25"/>
      <c r="P32" s="25"/>
      <c r="Q32" s="25"/>
      <c r="R32" s="25"/>
      <c r="S32" s="25"/>
      <c r="T32" s="25"/>
      <c r="U32" s="3"/>
      <c r="V32" s="10" t="s">
        <v>13</v>
      </c>
      <c r="W32" s="10" t="s">
        <v>14</v>
      </c>
      <c r="X32" s="10" t="s">
        <v>15</v>
      </c>
      <c r="Y32" s="10" t="s">
        <v>16</v>
      </c>
      <c r="Z32" s="10" t="s">
        <v>17</v>
      </c>
      <c r="AA32" s="10" t="s">
        <v>18</v>
      </c>
      <c r="AB32" s="10" t="s">
        <v>19</v>
      </c>
      <c r="AC32" s="18" t="s">
        <v>13</v>
      </c>
      <c r="AD32" s="18" t="s">
        <v>14</v>
      </c>
      <c r="AE32" s="18" t="s">
        <v>15</v>
      </c>
      <c r="AF32" s="18" t="s">
        <v>16</v>
      </c>
      <c r="AG32" s="18" t="s">
        <v>17</v>
      </c>
      <c r="AH32" s="18" t="s">
        <v>18</v>
      </c>
      <c r="AI32" s="18" t="s">
        <v>19</v>
      </c>
      <c r="AJ32" s="3"/>
      <c r="AK32" s="107" t="s">
        <v>24</v>
      </c>
      <c r="AL32" s="107" t="s">
        <v>25</v>
      </c>
      <c r="AM32" s="107" t="s">
        <v>26</v>
      </c>
      <c r="AN32" s="107" t="s">
        <v>27</v>
      </c>
      <c r="AO32" s="107" t="s">
        <v>28</v>
      </c>
      <c r="AP32" s="107" t="s">
        <v>29</v>
      </c>
      <c r="AQ32" s="107" t="s">
        <v>30</v>
      </c>
      <c r="AR32" s="107" t="s">
        <v>31</v>
      </c>
      <c r="AS32" s="10" t="s">
        <v>32</v>
      </c>
      <c r="AT32" s="10" t="s">
        <v>33</v>
      </c>
      <c r="AU32" s="10" t="s">
        <v>42</v>
      </c>
      <c r="AV32" s="18" t="s">
        <v>24</v>
      </c>
      <c r="AW32" s="18" t="s">
        <v>25</v>
      </c>
      <c r="AX32" s="18" t="s">
        <v>26</v>
      </c>
      <c r="AY32" s="18" t="s">
        <v>27</v>
      </c>
      <c r="AZ32" s="18" t="s">
        <v>28</v>
      </c>
      <c r="BA32" s="18" t="s">
        <v>29</v>
      </c>
      <c r="BB32" s="18" t="s">
        <v>30</v>
      </c>
      <c r="BC32" s="18" t="s">
        <v>31</v>
      </c>
      <c r="BD32" s="18" t="s">
        <v>32</v>
      </c>
      <c r="BE32" s="18" t="s">
        <v>33</v>
      </c>
      <c r="BF32" s="18" t="s">
        <v>42</v>
      </c>
      <c r="BG32" s="3"/>
      <c r="BH32" s="217" t="s">
        <v>26</v>
      </c>
      <c r="BI32" s="217" t="s">
        <v>27</v>
      </c>
      <c r="BJ32" s="18" t="s">
        <v>26</v>
      </c>
      <c r="BK32" s="18" t="s">
        <v>27</v>
      </c>
      <c r="BM32" s="94" t="s">
        <v>66</v>
      </c>
      <c r="BN32" s="94" t="s">
        <v>67</v>
      </c>
    </row>
    <row r="33" spans="1:66" ht="20.100000000000001" customHeight="1" x14ac:dyDescent="0.25">
      <c r="A33" s="33" t="s">
        <v>205</v>
      </c>
      <c r="B33" s="45" t="s">
        <v>18</v>
      </c>
      <c r="C33" s="45">
        <v>1</v>
      </c>
      <c r="D33" s="129">
        <f t="shared" ref="D33:D67" si="9">SUM(H33:T33)</f>
        <v>0</v>
      </c>
      <c r="E33" s="41">
        <v>115</v>
      </c>
      <c r="F33" s="12">
        <f t="shared" ref="F33:F69" si="10">D33*E33*(100-$D$2)/100</f>
        <v>0</v>
      </c>
      <c r="H33" s="267"/>
      <c r="I33" s="19"/>
      <c r="J33" s="20"/>
      <c r="K33" s="69"/>
      <c r="L33" s="21"/>
      <c r="M33" s="272"/>
      <c r="N33" s="35"/>
      <c r="O33" s="273"/>
      <c r="P33" s="22"/>
      <c r="Q33" s="23"/>
      <c r="R33" s="29"/>
      <c r="S33" s="24"/>
      <c r="T33" s="29"/>
      <c r="V33" s="30"/>
      <c r="W33" s="30"/>
      <c r="X33" s="30"/>
      <c r="Y33" s="30"/>
      <c r="Z33" s="30"/>
      <c r="AA33" s="61">
        <f t="shared" ref="AA33:AB67" si="11">AH33*$D33</f>
        <v>0</v>
      </c>
      <c r="AB33" s="30"/>
      <c r="AC33" s="61"/>
      <c r="AD33" s="61"/>
      <c r="AE33" s="61"/>
      <c r="AF33" s="61"/>
      <c r="AG33" s="61"/>
      <c r="AH33" s="61">
        <v>1</v>
      </c>
      <c r="AI33" s="61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H33" s="29"/>
      <c r="BI33" s="29"/>
      <c r="BJ33" s="29"/>
      <c r="BK33" s="29"/>
      <c r="BM33" s="121">
        <v>2.5739999999999998</v>
      </c>
      <c r="BN33" s="121">
        <f t="shared" ref="BN33:BN69" si="12">BM33*D33</f>
        <v>0</v>
      </c>
    </row>
    <row r="34" spans="1:66" ht="20.100000000000001" customHeight="1" x14ac:dyDescent="0.25">
      <c r="A34" s="33" t="s">
        <v>206</v>
      </c>
      <c r="B34" s="45" t="s">
        <v>18</v>
      </c>
      <c r="C34" s="45">
        <v>1</v>
      </c>
      <c r="D34" s="129">
        <f t="shared" si="9"/>
        <v>0</v>
      </c>
      <c r="E34" s="41">
        <v>217.5</v>
      </c>
      <c r="F34" s="12">
        <f t="shared" si="10"/>
        <v>0</v>
      </c>
      <c r="H34" s="267"/>
      <c r="I34" s="19"/>
      <c r="J34" s="20"/>
      <c r="K34" s="69"/>
      <c r="L34" s="21"/>
      <c r="M34" s="272"/>
      <c r="N34" s="35"/>
      <c r="O34" s="273"/>
      <c r="P34" s="22"/>
      <c r="Q34" s="23"/>
      <c r="R34" s="29"/>
      <c r="S34" s="24"/>
      <c r="T34" s="29"/>
      <c r="V34" s="30"/>
      <c r="W34" s="30"/>
      <c r="X34" s="30"/>
      <c r="Y34" s="30"/>
      <c r="Z34" s="30"/>
      <c r="AA34" s="61">
        <f t="shared" si="11"/>
        <v>0</v>
      </c>
      <c r="AB34" s="30"/>
      <c r="AC34" s="61"/>
      <c r="AD34" s="61"/>
      <c r="AE34" s="61"/>
      <c r="AF34" s="61"/>
      <c r="AG34" s="61"/>
      <c r="AH34" s="61">
        <v>1</v>
      </c>
      <c r="AI34" s="61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H34" s="29"/>
      <c r="BI34" s="29"/>
      <c r="BJ34" s="29"/>
      <c r="BK34" s="29"/>
      <c r="BM34" s="121">
        <v>5</v>
      </c>
      <c r="BN34" s="121">
        <f t="shared" si="12"/>
        <v>0</v>
      </c>
    </row>
    <row r="35" spans="1:66" ht="20.100000000000001" customHeight="1" x14ac:dyDescent="0.25">
      <c r="A35" s="33" t="s">
        <v>207</v>
      </c>
      <c r="B35" s="45" t="s">
        <v>18</v>
      </c>
      <c r="C35" s="45">
        <v>1</v>
      </c>
      <c r="D35" s="129">
        <f t="shared" si="9"/>
        <v>0</v>
      </c>
      <c r="E35" s="41">
        <v>115</v>
      </c>
      <c r="F35" s="12">
        <f t="shared" si="10"/>
        <v>0</v>
      </c>
      <c r="H35" s="267"/>
      <c r="I35" s="19"/>
      <c r="J35" s="20"/>
      <c r="K35" s="69"/>
      <c r="L35" s="21"/>
      <c r="M35" s="272"/>
      <c r="N35" s="35"/>
      <c r="O35" s="273"/>
      <c r="P35" s="22"/>
      <c r="Q35" s="23"/>
      <c r="R35" s="29"/>
      <c r="S35" s="24"/>
      <c r="T35" s="29"/>
      <c r="V35" s="30"/>
      <c r="W35" s="30"/>
      <c r="X35" s="30"/>
      <c r="Y35" s="30"/>
      <c r="Z35" s="30"/>
      <c r="AA35" s="61">
        <f t="shared" si="11"/>
        <v>0</v>
      </c>
      <c r="AB35" s="30"/>
      <c r="AC35" s="61"/>
      <c r="AD35" s="61"/>
      <c r="AE35" s="61"/>
      <c r="AF35" s="61"/>
      <c r="AG35" s="61"/>
      <c r="AH35" s="61">
        <v>1</v>
      </c>
      <c r="AI35" s="61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H35" s="29"/>
      <c r="BI35" s="29"/>
      <c r="BJ35" s="29"/>
      <c r="BK35" s="29"/>
      <c r="BM35" s="121">
        <v>2.6</v>
      </c>
      <c r="BN35" s="121">
        <f t="shared" si="12"/>
        <v>0</v>
      </c>
    </row>
    <row r="36" spans="1:66" ht="20.100000000000001" customHeight="1" x14ac:dyDescent="0.25">
      <c r="A36" s="33" t="s">
        <v>208</v>
      </c>
      <c r="B36" s="45" t="s">
        <v>18</v>
      </c>
      <c r="C36" s="45">
        <v>1</v>
      </c>
      <c r="D36" s="129">
        <f t="shared" si="9"/>
        <v>0</v>
      </c>
      <c r="E36" s="41">
        <v>115</v>
      </c>
      <c r="F36" s="12">
        <f t="shared" si="10"/>
        <v>0</v>
      </c>
      <c r="H36" s="267"/>
      <c r="I36" s="19"/>
      <c r="J36" s="20"/>
      <c r="K36" s="69"/>
      <c r="L36" s="21"/>
      <c r="M36" s="272"/>
      <c r="N36" s="35"/>
      <c r="O36" s="273"/>
      <c r="P36" s="22"/>
      <c r="Q36" s="23"/>
      <c r="R36" s="29"/>
      <c r="S36" s="24"/>
      <c r="T36" s="29"/>
      <c r="V36" s="30"/>
      <c r="W36" s="30"/>
      <c r="X36" s="30"/>
      <c r="Y36" s="30"/>
      <c r="Z36" s="30"/>
      <c r="AA36" s="61">
        <f t="shared" si="11"/>
        <v>0</v>
      </c>
      <c r="AB36" s="30"/>
      <c r="AC36" s="61"/>
      <c r="AD36" s="61"/>
      <c r="AE36" s="61"/>
      <c r="AF36" s="61"/>
      <c r="AG36" s="61"/>
      <c r="AH36" s="61">
        <v>1</v>
      </c>
      <c r="AI36" s="61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H36" s="29"/>
      <c r="BI36" s="61">
        <f>BK36*$D36</f>
        <v>0</v>
      </c>
      <c r="BJ36" s="29"/>
      <c r="BK36" s="61">
        <v>6</v>
      </c>
      <c r="BM36" s="121">
        <v>2.4</v>
      </c>
      <c r="BN36" s="121">
        <f t="shared" si="12"/>
        <v>0</v>
      </c>
    </row>
    <row r="37" spans="1:66" ht="20.100000000000001" customHeight="1" x14ac:dyDescent="0.25">
      <c r="A37" s="33" t="s">
        <v>209</v>
      </c>
      <c r="B37" s="45" t="s">
        <v>18</v>
      </c>
      <c r="C37" s="45">
        <v>1</v>
      </c>
      <c r="D37" s="129">
        <f t="shared" si="9"/>
        <v>0</v>
      </c>
      <c r="E37" s="41">
        <v>110</v>
      </c>
      <c r="F37" s="12">
        <f t="shared" si="10"/>
        <v>0</v>
      </c>
      <c r="H37" s="267"/>
      <c r="I37" s="19"/>
      <c r="J37" s="20"/>
      <c r="K37" s="69"/>
      <c r="L37" s="21"/>
      <c r="M37" s="272"/>
      <c r="N37" s="35"/>
      <c r="O37" s="273"/>
      <c r="P37" s="22"/>
      <c r="Q37" s="23"/>
      <c r="R37" s="29"/>
      <c r="S37" s="24"/>
      <c r="T37" s="29"/>
      <c r="V37" s="30"/>
      <c r="W37" s="30"/>
      <c r="X37" s="30"/>
      <c r="Y37" s="30"/>
      <c r="Z37" s="30"/>
      <c r="AA37" s="61">
        <f t="shared" si="11"/>
        <v>0</v>
      </c>
      <c r="AB37" s="30"/>
      <c r="AC37" s="61"/>
      <c r="AD37" s="61"/>
      <c r="AE37" s="61"/>
      <c r="AF37" s="61"/>
      <c r="AG37" s="61"/>
      <c r="AH37" s="61">
        <v>1</v>
      </c>
      <c r="AI37" s="61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H37" s="29"/>
      <c r="BI37" s="61">
        <f t="shared" ref="BI37:BI44" si="13">BK37*$D37</f>
        <v>0</v>
      </c>
      <c r="BJ37" s="29"/>
      <c r="BK37" s="61">
        <v>6</v>
      </c>
      <c r="BM37" s="121">
        <v>2.2999999999999998</v>
      </c>
      <c r="BN37" s="121">
        <f t="shared" si="12"/>
        <v>0</v>
      </c>
    </row>
    <row r="38" spans="1:66" ht="20.100000000000001" customHeight="1" x14ac:dyDescent="0.25">
      <c r="A38" s="33" t="s">
        <v>210</v>
      </c>
      <c r="B38" s="45" t="s">
        <v>19</v>
      </c>
      <c r="C38" s="45">
        <v>1</v>
      </c>
      <c r="D38" s="129">
        <f t="shared" si="9"/>
        <v>0</v>
      </c>
      <c r="E38" s="41">
        <v>117.5</v>
      </c>
      <c r="F38" s="12">
        <f t="shared" si="10"/>
        <v>0</v>
      </c>
      <c r="H38" s="267"/>
      <c r="I38" s="19"/>
      <c r="J38" s="20"/>
      <c r="K38" s="69"/>
      <c r="L38" s="21"/>
      <c r="M38" s="272"/>
      <c r="N38" s="35"/>
      <c r="O38" s="273"/>
      <c r="P38" s="22"/>
      <c r="Q38" s="23"/>
      <c r="R38" s="29"/>
      <c r="S38" s="24"/>
      <c r="T38" s="29"/>
      <c r="V38" s="30"/>
      <c r="W38" s="30"/>
      <c r="X38" s="30"/>
      <c r="Y38" s="30"/>
      <c r="Z38" s="30"/>
      <c r="AA38" s="30"/>
      <c r="AB38" s="61">
        <f t="shared" si="11"/>
        <v>0</v>
      </c>
      <c r="AC38" s="61"/>
      <c r="AD38" s="61"/>
      <c r="AE38" s="61"/>
      <c r="AF38" s="61"/>
      <c r="AG38" s="61"/>
      <c r="AH38" s="61"/>
      <c r="AI38" s="61">
        <v>1</v>
      </c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H38" s="29"/>
      <c r="BI38" s="61">
        <f t="shared" si="13"/>
        <v>0</v>
      </c>
      <c r="BJ38" s="29"/>
      <c r="BK38" s="61">
        <v>7</v>
      </c>
      <c r="BM38" s="121">
        <v>2.4</v>
      </c>
      <c r="BN38" s="121">
        <f t="shared" si="12"/>
        <v>0</v>
      </c>
    </row>
    <row r="39" spans="1:66" ht="20.100000000000001" customHeight="1" x14ac:dyDescent="0.25">
      <c r="A39" s="33" t="s">
        <v>211</v>
      </c>
      <c r="B39" s="45" t="s">
        <v>18</v>
      </c>
      <c r="C39" s="45">
        <v>1</v>
      </c>
      <c r="D39" s="129">
        <f t="shared" si="9"/>
        <v>0</v>
      </c>
      <c r="E39" s="41">
        <v>127.5</v>
      </c>
      <c r="F39" s="12">
        <f t="shared" si="10"/>
        <v>0</v>
      </c>
      <c r="H39" s="267"/>
      <c r="I39" s="19"/>
      <c r="J39" s="20"/>
      <c r="K39" s="69"/>
      <c r="L39" s="21"/>
      <c r="M39" s="272"/>
      <c r="N39" s="35"/>
      <c r="O39" s="273"/>
      <c r="P39" s="22"/>
      <c r="Q39" s="23"/>
      <c r="R39" s="29"/>
      <c r="S39" s="24"/>
      <c r="T39" s="29"/>
      <c r="V39" s="30"/>
      <c r="W39" s="30"/>
      <c r="X39" s="30"/>
      <c r="Y39" s="30"/>
      <c r="Z39" s="30"/>
      <c r="AA39" s="61">
        <f t="shared" si="11"/>
        <v>0</v>
      </c>
      <c r="AB39" s="30"/>
      <c r="AC39" s="61"/>
      <c r="AD39" s="61"/>
      <c r="AE39" s="61"/>
      <c r="AF39" s="61"/>
      <c r="AG39" s="61"/>
      <c r="AH39" s="61">
        <v>1</v>
      </c>
      <c r="AI39" s="61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H39" s="29"/>
      <c r="BI39" s="61">
        <f t="shared" si="13"/>
        <v>0</v>
      </c>
      <c r="BJ39" s="29"/>
      <c r="BK39" s="61">
        <v>6</v>
      </c>
      <c r="BM39" s="121">
        <v>2.6</v>
      </c>
      <c r="BN39" s="121">
        <f t="shared" si="12"/>
        <v>0</v>
      </c>
    </row>
    <row r="40" spans="1:66" ht="20.100000000000001" customHeight="1" x14ac:dyDescent="0.25">
      <c r="A40" s="33" t="s">
        <v>212</v>
      </c>
      <c r="B40" s="45" t="s">
        <v>18</v>
      </c>
      <c r="C40" s="45">
        <v>1</v>
      </c>
      <c r="D40" s="129">
        <f t="shared" si="9"/>
        <v>0</v>
      </c>
      <c r="E40" s="41">
        <v>75</v>
      </c>
      <c r="F40" s="12">
        <f t="shared" si="10"/>
        <v>0</v>
      </c>
      <c r="H40" s="267"/>
      <c r="I40" s="19"/>
      <c r="J40" s="20"/>
      <c r="K40" s="69"/>
      <c r="L40" s="21"/>
      <c r="M40" s="272"/>
      <c r="N40" s="35"/>
      <c r="O40" s="273"/>
      <c r="P40" s="22"/>
      <c r="Q40" s="23"/>
      <c r="R40" s="29"/>
      <c r="S40" s="24"/>
      <c r="T40" s="29"/>
      <c r="V40" s="30"/>
      <c r="W40" s="30"/>
      <c r="X40" s="30"/>
      <c r="Y40" s="30"/>
      <c r="Z40" s="30"/>
      <c r="AA40" s="61">
        <f t="shared" si="11"/>
        <v>0</v>
      </c>
      <c r="AB40" s="30"/>
      <c r="AC40" s="61"/>
      <c r="AD40" s="61"/>
      <c r="AE40" s="61"/>
      <c r="AF40" s="61"/>
      <c r="AG40" s="61"/>
      <c r="AH40" s="61">
        <v>1</v>
      </c>
      <c r="AI40" s="61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H40" s="29"/>
      <c r="BI40" s="61">
        <f t="shared" si="13"/>
        <v>0</v>
      </c>
      <c r="BJ40" s="29"/>
      <c r="BK40" s="61">
        <v>6</v>
      </c>
      <c r="BM40" s="121">
        <v>1.5</v>
      </c>
      <c r="BN40" s="121">
        <f t="shared" si="12"/>
        <v>0</v>
      </c>
    </row>
    <row r="41" spans="1:66" ht="20.100000000000001" customHeight="1" x14ac:dyDescent="0.25">
      <c r="A41" s="33" t="s">
        <v>213</v>
      </c>
      <c r="B41" s="45" t="s">
        <v>18</v>
      </c>
      <c r="C41" s="45">
        <v>1</v>
      </c>
      <c r="D41" s="129">
        <f t="shared" si="9"/>
        <v>0</v>
      </c>
      <c r="E41" s="41">
        <v>87.5</v>
      </c>
      <c r="F41" s="12">
        <f t="shared" si="10"/>
        <v>0</v>
      </c>
      <c r="H41" s="267"/>
      <c r="I41" s="19"/>
      <c r="J41" s="20"/>
      <c r="K41" s="69"/>
      <c r="L41" s="21"/>
      <c r="M41" s="272"/>
      <c r="N41" s="35"/>
      <c r="O41" s="273"/>
      <c r="P41" s="22"/>
      <c r="Q41" s="23"/>
      <c r="R41" s="29"/>
      <c r="S41" s="24"/>
      <c r="T41" s="29"/>
      <c r="V41" s="30"/>
      <c r="W41" s="30"/>
      <c r="X41" s="30"/>
      <c r="Y41" s="30"/>
      <c r="Z41" s="30"/>
      <c r="AA41" s="61">
        <f t="shared" si="11"/>
        <v>0</v>
      </c>
      <c r="AB41" s="30"/>
      <c r="AC41" s="61"/>
      <c r="AD41" s="61"/>
      <c r="AE41" s="61"/>
      <c r="AF41" s="61"/>
      <c r="AG41" s="61"/>
      <c r="AH41" s="61">
        <v>1</v>
      </c>
      <c r="AI41" s="61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H41" s="29"/>
      <c r="BI41" s="61">
        <f t="shared" si="13"/>
        <v>0</v>
      </c>
      <c r="BJ41" s="29"/>
      <c r="BK41" s="61">
        <v>6</v>
      </c>
      <c r="BM41" s="121">
        <v>1.8</v>
      </c>
      <c r="BN41" s="121">
        <f t="shared" si="12"/>
        <v>0</v>
      </c>
    </row>
    <row r="42" spans="1:66" ht="20.100000000000001" customHeight="1" x14ac:dyDescent="0.25">
      <c r="A42" s="33" t="s">
        <v>214</v>
      </c>
      <c r="B42" s="45" t="s">
        <v>18</v>
      </c>
      <c r="C42" s="45">
        <v>1</v>
      </c>
      <c r="D42" s="129">
        <f t="shared" si="9"/>
        <v>0</v>
      </c>
      <c r="E42" s="41">
        <v>90</v>
      </c>
      <c r="F42" s="12">
        <f t="shared" si="10"/>
        <v>0</v>
      </c>
      <c r="H42" s="267"/>
      <c r="I42" s="19"/>
      <c r="J42" s="20"/>
      <c r="K42" s="69"/>
      <c r="L42" s="21"/>
      <c r="M42" s="272"/>
      <c r="N42" s="35"/>
      <c r="O42" s="273"/>
      <c r="P42" s="22"/>
      <c r="Q42" s="23"/>
      <c r="R42" s="29"/>
      <c r="S42" s="24"/>
      <c r="T42" s="29"/>
      <c r="V42" s="30"/>
      <c r="W42" s="30"/>
      <c r="X42" s="30"/>
      <c r="Y42" s="30"/>
      <c r="Z42" s="30"/>
      <c r="AA42" s="61">
        <f t="shared" si="11"/>
        <v>0</v>
      </c>
      <c r="AB42" s="30"/>
      <c r="AC42" s="61"/>
      <c r="AD42" s="61"/>
      <c r="AE42" s="61"/>
      <c r="AF42" s="61"/>
      <c r="AG42" s="61"/>
      <c r="AH42" s="61">
        <v>1</v>
      </c>
      <c r="AI42" s="61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H42" s="29"/>
      <c r="BI42" s="61">
        <f t="shared" si="13"/>
        <v>0</v>
      </c>
      <c r="BJ42" s="29"/>
      <c r="BK42" s="61">
        <v>4</v>
      </c>
      <c r="BM42" s="121">
        <v>1.8</v>
      </c>
      <c r="BN42" s="121">
        <f t="shared" si="12"/>
        <v>0</v>
      </c>
    </row>
    <row r="43" spans="1:66" ht="20.100000000000001" customHeight="1" x14ac:dyDescent="0.25">
      <c r="A43" s="33" t="s">
        <v>215</v>
      </c>
      <c r="B43" s="45" t="s">
        <v>18</v>
      </c>
      <c r="C43" s="45">
        <v>1</v>
      </c>
      <c r="D43" s="129">
        <f t="shared" si="9"/>
        <v>0</v>
      </c>
      <c r="E43" s="41">
        <v>87.5</v>
      </c>
      <c r="F43" s="12">
        <f t="shared" si="10"/>
        <v>0</v>
      </c>
      <c r="H43" s="267"/>
      <c r="I43" s="19"/>
      <c r="J43" s="20"/>
      <c r="K43" s="69"/>
      <c r="L43" s="21"/>
      <c r="M43" s="272"/>
      <c r="N43" s="35"/>
      <c r="O43" s="273"/>
      <c r="P43" s="22"/>
      <c r="Q43" s="23"/>
      <c r="R43" s="29"/>
      <c r="S43" s="24"/>
      <c r="T43" s="29"/>
      <c r="V43" s="30"/>
      <c r="W43" s="30"/>
      <c r="X43" s="30"/>
      <c r="Y43" s="30"/>
      <c r="Z43" s="30"/>
      <c r="AA43" s="61">
        <f t="shared" si="11"/>
        <v>0</v>
      </c>
      <c r="AB43" s="30"/>
      <c r="AC43" s="61"/>
      <c r="AD43" s="61"/>
      <c r="AE43" s="61"/>
      <c r="AF43" s="61"/>
      <c r="AG43" s="61"/>
      <c r="AH43" s="61">
        <v>1</v>
      </c>
      <c r="AI43" s="61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H43" s="29"/>
      <c r="BI43" s="61">
        <f t="shared" si="13"/>
        <v>0</v>
      </c>
      <c r="BJ43" s="29"/>
      <c r="BK43" s="61">
        <v>4</v>
      </c>
      <c r="BM43" s="121">
        <v>1.8</v>
      </c>
      <c r="BN43" s="121">
        <f t="shared" si="12"/>
        <v>0</v>
      </c>
    </row>
    <row r="44" spans="1:66" ht="20.100000000000001" customHeight="1" x14ac:dyDescent="0.25">
      <c r="A44" s="33" t="s">
        <v>216</v>
      </c>
      <c r="B44" s="45" t="s">
        <v>18</v>
      </c>
      <c r="C44" s="45">
        <v>1</v>
      </c>
      <c r="D44" s="129">
        <f t="shared" si="9"/>
        <v>0</v>
      </c>
      <c r="E44" s="41">
        <v>87.5</v>
      </c>
      <c r="F44" s="12">
        <f t="shared" si="10"/>
        <v>0</v>
      </c>
      <c r="H44" s="267"/>
      <c r="I44" s="19"/>
      <c r="J44" s="20"/>
      <c r="K44" s="69"/>
      <c r="L44" s="21"/>
      <c r="M44" s="272"/>
      <c r="N44" s="35"/>
      <c r="O44" s="273"/>
      <c r="P44" s="22"/>
      <c r="Q44" s="23"/>
      <c r="R44" s="29"/>
      <c r="S44" s="24"/>
      <c r="T44" s="29"/>
      <c r="V44" s="30"/>
      <c r="W44" s="30"/>
      <c r="X44" s="30"/>
      <c r="Y44" s="30"/>
      <c r="Z44" s="30"/>
      <c r="AA44" s="61">
        <f t="shared" si="11"/>
        <v>0</v>
      </c>
      <c r="AB44" s="30"/>
      <c r="AC44" s="61"/>
      <c r="AD44" s="61"/>
      <c r="AE44" s="61"/>
      <c r="AF44" s="61"/>
      <c r="AG44" s="61"/>
      <c r="AH44" s="61">
        <v>1</v>
      </c>
      <c r="AI44" s="61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H44" s="29"/>
      <c r="BI44" s="61">
        <f t="shared" si="13"/>
        <v>0</v>
      </c>
      <c r="BJ44" s="29"/>
      <c r="BK44" s="61">
        <v>4</v>
      </c>
      <c r="BM44" s="121">
        <v>1.44</v>
      </c>
      <c r="BN44" s="121">
        <f t="shared" si="12"/>
        <v>0</v>
      </c>
    </row>
    <row r="45" spans="1:66" ht="20.100000000000001" customHeight="1" x14ac:dyDescent="0.25">
      <c r="A45" s="33" t="s">
        <v>217</v>
      </c>
      <c r="B45" s="45" t="s">
        <v>19</v>
      </c>
      <c r="C45" s="28">
        <v>1</v>
      </c>
      <c r="D45" s="129">
        <f t="shared" si="9"/>
        <v>0</v>
      </c>
      <c r="E45" s="12">
        <v>182.5</v>
      </c>
      <c r="F45" s="12">
        <f t="shared" si="10"/>
        <v>0</v>
      </c>
      <c r="H45" s="267"/>
      <c r="I45" s="19"/>
      <c r="J45" s="20"/>
      <c r="K45" s="69"/>
      <c r="L45" s="21"/>
      <c r="M45" s="272"/>
      <c r="N45" s="35"/>
      <c r="O45" s="273"/>
      <c r="P45" s="22"/>
      <c r="Q45" s="23"/>
      <c r="R45" s="29"/>
      <c r="S45" s="24"/>
      <c r="T45" s="29"/>
      <c r="V45" s="30"/>
      <c r="W45" s="30"/>
      <c r="X45" s="30"/>
      <c r="Y45" s="30"/>
      <c r="Z45" s="30"/>
      <c r="AA45" s="30"/>
      <c r="AB45" s="61">
        <f t="shared" si="11"/>
        <v>0</v>
      </c>
      <c r="AC45" s="61"/>
      <c r="AD45" s="61"/>
      <c r="AE45" s="61"/>
      <c r="AF45" s="61"/>
      <c r="AG45" s="61"/>
      <c r="AH45" s="61"/>
      <c r="AI45" s="61">
        <v>1</v>
      </c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H45" s="29"/>
      <c r="BI45" s="29"/>
      <c r="BJ45" s="29"/>
      <c r="BK45" s="29"/>
      <c r="BM45" s="121">
        <v>4.1580000000000004</v>
      </c>
      <c r="BN45" s="121">
        <f t="shared" si="12"/>
        <v>0</v>
      </c>
    </row>
    <row r="46" spans="1:66" ht="20.100000000000001" customHeight="1" x14ac:dyDescent="0.25">
      <c r="A46" s="33" t="s">
        <v>218</v>
      </c>
      <c r="B46" s="45" t="s">
        <v>18</v>
      </c>
      <c r="C46" s="28">
        <v>1</v>
      </c>
      <c r="D46" s="129">
        <f t="shared" si="9"/>
        <v>0</v>
      </c>
      <c r="E46" s="12">
        <v>112.5</v>
      </c>
      <c r="F46" s="12">
        <f t="shared" si="10"/>
        <v>0</v>
      </c>
      <c r="H46" s="267"/>
      <c r="I46" s="19"/>
      <c r="J46" s="20"/>
      <c r="K46" s="69"/>
      <c r="L46" s="21"/>
      <c r="M46" s="272"/>
      <c r="N46" s="35"/>
      <c r="O46" s="273"/>
      <c r="P46" s="22"/>
      <c r="Q46" s="23"/>
      <c r="R46" s="29"/>
      <c r="S46" s="24"/>
      <c r="T46" s="29"/>
      <c r="V46" s="30"/>
      <c r="W46" s="30"/>
      <c r="X46" s="30"/>
      <c r="Y46" s="30"/>
      <c r="Z46" s="30"/>
      <c r="AA46" s="61">
        <f t="shared" si="11"/>
        <v>0</v>
      </c>
      <c r="AB46" s="30"/>
      <c r="AC46" s="61"/>
      <c r="AD46" s="61"/>
      <c r="AE46" s="61"/>
      <c r="AF46" s="61"/>
      <c r="AG46" s="61"/>
      <c r="AH46" s="61">
        <v>1</v>
      </c>
      <c r="AI46" s="61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H46" s="29"/>
      <c r="BI46" s="29"/>
      <c r="BJ46" s="29"/>
      <c r="BK46" s="29"/>
      <c r="BM46" s="121">
        <v>2.7879999999999998</v>
      </c>
      <c r="BN46" s="121">
        <f t="shared" si="12"/>
        <v>0</v>
      </c>
    </row>
    <row r="47" spans="1:66" ht="20.100000000000001" customHeight="1" x14ac:dyDescent="0.25">
      <c r="A47" s="33" t="s">
        <v>219</v>
      </c>
      <c r="B47" s="45" t="s">
        <v>18</v>
      </c>
      <c r="C47" s="28">
        <v>1</v>
      </c>
      <c r="D47" s="129">
        <f t="shared" si="9"/>
        <v>0</v>
      </c>
      <c r="E47" s="12">
        <v>202.5</v>
      </c>
      <c r="F47" s="12">
        <f t="shared" si="10"/>
        <v>0</v>
      </c>
      <c r="H47" s="267"/>
      <c r="I47" s="19"/>
      <c r="J47" s="20"/>
      <c r="K47" s="69"/>
      <c r="L47" s="21"/>
      <c r="M47" s="272"/>
      <c r="N47" s="35"/>
      <c r="O47" s="273"/>
      <c r="P47" s="22"/>
      <c r="Q47" s="23"/>
      <c r="R47" s="29"/>
      <c r="S47" s="24"/>
      <c r="T47" s="29"/>
      <c r="V47" s="30"/>
      <c r="W47" s="30"/>
      <c r="X47" s="30"/>
      <c r="Y47" s="30"/>
      <c r="Z47" s="30"/>
      <c r="AA47" s="61">
        <f t="shared" si="11"/>
        <v>0</v>
      </c>
      <c r="AB47" s="30"/>
      <c r="AC47" s="61"/>
      <c r="AD47" s="61"/>
      <c r="AE47" s="61"/>
      <c r="AF47" s="61"/>
      <c r="AG47" s="61"/>
      <c r="AH47" s="61">
        <v>1</v>
      </c>
      <c r="AI47" s="61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H47" s="29"/>
      <c r="BI47" s="29"/>
      <c r="BJ47" s="29"/>
      <c r="BK47" s="29"/>
      <c r="BM47" s="121">
        <v>4.6340000000000003</v>
      </c>
      <c r="BN47" s="121">
        <f t="shared" si="12"/>
        <v>0</v>
      </c>
    </row>
    <row r="48" spans="1:66" ht="20.100000000000001" customHeight="1" x14ac:dyDescent="0.25">
      <c r="A48" s="33" t="s">
        <v>220</v>
      </c>
      <c r="B48" s="45" t="s">
        <v>19</v>
      </c>
      <c r="C48" s="28">
        <v>1</v>
      </c>
      <c r="D48" s="129">
        <f t="shared" si="9"/>
        <v>0</v>
      </c>
      <c r="E48" s="12">
        <v>210</v>
      </c>
      <c r="F48" s="12">
        <f t="shared" si="10"/>
        <v>0</v>
      </c>
      <c r="H48" s="267"/>
      <c r="I48" s="19"/>
      <c r="J48" s="20"/>
      <c r="K48" s="69"/>
      <c r="L48" s="21"/>
      <c r="M48" s="272"/>
      <c r="N48" s="35"/>
      <c r="O48" s="273"/>
      <c r="P48" s="22"/>
      <c r="Q48" s="23"/>
      <c r="R48" s="29"/>
      <c r="S48" s="24"/>
      <c r="T48" s="29"/>
      <c r="V48" s="30"/>
      <c r="W48" s="30"/>
      <c r="X48" s="30"/>
      <c r="Y48" s="30"/>
      <c r="Z48" s="30"/>
      <c r="AA48" s="30"/>
      <c r="AB48" s="61">
        <f t="shared" si="11"/>
        <v>0</v>
      </c>
      <c r="AC48" s="61"/>
      <c r="AD48" s="61"/>
      <c r="AE48" s="61"/>
      <c r="AF48" s="61"/>
      <c r="AG48" s="61"/>
      <c r="AH48" s="61"/>
      <c r="AI48" s="61">
        <v>1</v>
      </c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H48" s="29"/>
      <c r="BI48" s="29"/>
      <c r="BJ48" s="29"/>
      <c r="BK48" s="29"/>
      <c r="BM48" s="121">
        <v>4.7699999999999996</v>
      </c>
      <c r="BN48" s="121">
        <f t="shared" si="12"/>
        <v>0</v>
      </c>
    </row>
    <row r="49" spans="1:66" ht="20.100000000000001" customHeight="1" x14ac:dyDescent="0.25">
      <c r="A49" s="33" t="s">
        <v>221</v>
      </c>
      <c r="B49" s="45" t="s">
        <v>18</v>
      </c>
      <c r="C49" s="28">
        <v>1</v>
      </c>
      <c r="D49" s="129">
        <f t="shared" si="9"/>
        <v>0</v>
      </c>
      <c r="E49" s="12">
        <v>112.5</v>
      </c>
      <c r="F49" s="12">
        <f t="shared" si="10"/>
        <v>0</v>
      </c>
      <c r="H49" s="267"/>
      <c r="I49" s="19"/>
      <c r="J49" s="20"/>
      <c r="K49" s="69"/>
      <c r="L49" s="21"/>
      <c r="M49" s="272"/>
      <c r="N49" s="35"/>
      <c r="O49" s="273"/>
      <c r="P49" s="22"/>
      <c r="Q49" s="23"/>
      <c r="R49" s="29"/>
      <c r="S49" s="24"/>
      <c r="T49" s="29"/>
      <c r="V49" s="30"/>
      <c r="W49" s="30"/>
      <c r="X49" s="30"/>
      <c r="Y49" s="30"/>
      <c r="Z49" s="30"/>
      <c r="AA49" s="61">
        <f t="shared" si="11"/>
        <v>0</v>
      </c>
      <c r="AB49" s="30"/>
      <c r="AC49" s="61"/>
      <c r="AD49" s="61"/>
      <c r="AE49" s="61"/>
      <c r="AF49" s="61"/>
      <c r="AG49" s="61"/>
      <c r="AH49" s="61">
        <v>1</v>
      </c>
      <c r="AI49" s="61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H49" s="29"/>
      <c r="BI49" s="29"/>
      <c r="BJ49" s="29"/>
      <c r="BK49" s="29"/>
      <c r="BM49" s="121">
        <v>1.6</v>
      </c>
      <c r="BN49" s="121">
        <f t="shared" si="12"/>
        <v>0</v>
      </c>
    </row>
    <row r="50" spans="1:66" ht="20.100000000000001" customHeight="1" x14ac:dyDescent="0.25">
      <c r="A50" s="33" t="s">
        <v>222</v>
      </c>
      <c r="B50" s="45" t="s">
        <v>18</v>
      </c>
      <c r="C50" s="28">
        <v>1</v>
      </c>
      <c r="D50" s="129">
        <f t="shared" si="9"/>
        <v>0</v>
      </c>
      <c r="E50" s="12">
        <v>97.5</v>
      </c>
      <c r="F50" s="12">
        <f t="shared" si="10"/>
        <v>0</v>
      </c>
      <c r="H50" s="267"/>
      <c r="I50" s="19"/>
      <c r="J50" s="20"/>
      <c r="K50" s="69"/>
      <c r="L50" s="21"/>
      <c r="M50" s="272"/>
      <c r="N50" s="35"/>
      <c r="O50" s="273"/>
      <c r="P50" s="22"/>
      <c r="Q50" s="23"/>
      <c r="R50" s="29"/>
      <c r="S50" s="24"/>
      <c r="T50" s="29"/>
      <c r="V50" s="30"/>
      <c r="W50" s="30"/>
      <c r="X50" s="30"/>
      <c r="Y50" s="30"/>
      <c r="Z50" s="30"/>
      <c r="AA50" s="61">
        <f t="shared" si="11"/>
        <v>0</v>
      </c>
      <c r="AB50" s="30"/>
      <c r="AC50" s="61"/>
      <c r="AD50" s="61"/>
      <c r="AE50" s="61"/>
      <c r="AF50" s="61"/>
      <c r="AG50" s="61"/>
      <c r="AH50" s="61">
        <v>1</v>
      </c>
      <c r="AI50" s="61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H50" s="29"/>
      <c r="BI50" s="29"/>
      <c r="BJ50" s="29"/>
      <c r="BK50" s="29"/>
      <c r="BM50" s="121">
        <v>2.2000000000000002</v>
      </c>
      <c r="BN50" s="121">
        <f t="shared" si="12"/>
        <v>0</v>
      </c>
    </row>
    <row r="51" spans="1:66" ht="20.100000000000001" customHeight="1" x14ac:dyDescent="0.25">
      <c r="A51" s="33" t="s">
        <v>223</v>
      </c>
      <c r="B51" s="45" t="s">
        <v>18</v>
      </c>
      <c r="C51" s="28">
        <v>1</v>
      </c>
      <c r="D51" s="129">
        <f t="shared" si="9"/>
        <v>0</v>
      </c>
      <c r="E51" s="12">
        <v>90</v>
      </c>
      <c r="F51" s="12">
        <f t="shared" si="10"/>
        <v>0</v>
      </c>
      <c r="H51" s="267"/>
      <c r="I51" s="19"/>
      <c r="J51" s="20"/>
      <c r="K51" s="69"/>
      <c r="L51" s="21"/>
      <c r="M51" s="272"/>
      <c r="N51" s="35"/>
      <c r="O51" s="273"/>
      <c r="P51" s="22"/>
      <c r="Q51" s="23"/>
      <c r="R51" s="29"/>
      <c r="S51" s="24"/>
      <c r="T51" s="29"/>
      <c r="V51" s="30"/>
      <c r="W51" s="30"/>
      <c r="X51" s="30"/>
      <c r="Y51" s="30"/>
      <c r="Z51" s="30"/>
      <c r="AA51" s="61">
        <f t="shared" si="11"/>
        <v>0</v>
      </c>
      <c r="AB51" s="30"/>
      <c r="AC51" s="61"/>
      <c r="AD51" s="61"/>
      <c r="AE51" s="61"/>
      <c r="AF51" s="61"/>
      <c r="AG51" s="61"/>
      <c r="AH51" s="61">
        <v>1</v>
      </c>
      <c r="AI51" s="61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H51" s="29"/>
      <c r="BI51" s="29"/>
      <c r="BJ51" s="29"/>
      <c r="BK51" s="29"/>
      <c r="BM51" s="121">
        <v>2.1</v>
      </c>
      <c r="BN51" s="121">
        <f t="shared" si="12"/>
        <v>0</v>
      </c>
    </row>
    <row r="52" spans="1:66" ht="20.100000000000001" customHeight="1" x14ac:dyDescent="0.25">
      <c r="A52" s="33" t="s">
        <v>224</v>
      </c>
      <c r="B52" s="45" t="s">
        <v>18</v>
      </c>
      <c r="C52" s="28">
        <v>1</v>
      </c>
      <c r="D52" s="129">
        <f t="shared" si="9"/>
        <v>0</v>
      </c>
      <c r="E52" s="12">
        <v>87.5</v>
      </c>
      <c r="F52" s="12">
        <f t="shared" si="10"/>
        <v>0</v>
      </c>
      <c r="H52" s="267"/>
      <c r="I52" s="19"/>
      <c r="J52" s="20"/>
      <c r="K52" s="69"/>
      <c r="L52" s="21"/>
      <c r="M52" s="272"/>
      <c r="N52" s="35"/>
      <c r="O52" s="273"/>
      <c r="P52" s="22"/>
      <c r="Q52" s="23"/>
      <c r="R52" s="29"/>
      <c r="S52" s="24"/>
      <c r="T52" s="29"/>
      <c r="V52" s="30"/>
      <c r="W52" s="30"/>
      <c r="X52" s="30"/>
      <c r="Y52" s="30"/>
      <c r="Z52" s="30"/>
      <c r="AA52" s="61">
        <f t="shared" si="11"/>
        <v>0</v>
      </c>
      <c r="AB52" s="30"/>
      <c r="AC52" s="61"/>
      <c r="AD52" s="61"/>
      <c r="AE52" s="61"/>
      <c r="AF52" s="61"/>
      <c r="AG52" s="61"/>
      <c r="AH52" s="61">
        <v>1</v>
      </c>
      <c r="AI52" s="61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H52" s="29"/>
      <c r="BI52" s="29"/>
      <c r="BJ52" s="29"/>
      <c r="BK52" s="29"/>
      <c r="BM52" s="121">
        <v>2.008</v>
      </c>
      <c r="BN52" s="121">
        <f t="shared" si="12"/>
        <v>0</v>
      </c>
    </row>
    <row r="53" spans="1:66" ht="20.100000000000001" customHeight="1" x14ac:dyDescent="0.25">
      <c r="A53" s="33" t="s">
        <v>225</v>
      </c>
      <c r="B53" s="45" t="s">
        <v>18</v>
      </c>
      <c r="C53" s="28">
        <v>1</v>
      </c>
      <c r="D53" s="129">
        <f t="shared" si="9"/>
        <v>0</v>
      </c>
      <c r="E53" s="12">
        <v>115</v>
      </c>
      <c r="F53" s="12">
        <f t="shared" si="10"/>
        <v>0</v>
      </c>
      <c r="H53" s="267"/>
      <c r="I53" s="19"/>
      <c r="J53" s="20"/>
      <c r="K53" s="69"/>
      <c r="L53" s="21"/>
      <c r="M53" s="272"/>
      <c r="N53" s="35"/>
      <c r="O53" s="273"/>
      <c r="P53" s="22"/>
      <c r="Q53" s="23"/>
      <c r="R53" s="29"/>
      <c r="S53" s="24"/>
      <c r="T53" s="29"/>
      <c r="V53" s="30"/>
      <c r="W53" s="30"/>
      <c r="X53" s="30"/>
      <c r="Y53" s="30"/>
      <c r="Z53" s="30"/>
      <c r="AA53" s="61">
        <f t="shared" si="11"/>
        <v>0</v>
      </c>
      <c r="AB53" s="30"/>
      <c r="AC53" s="61"/>
      <c r="AD53" s="61"/>
      <c r="AE53" s="61"/>
      <c r="AF53" s="61"/>
      <c r="AG53" s="61"/>
      <c r="AH53" s="61">
        <v>1</v>
      </c>
      <c r="AI53" s="61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H53" s="29"/>
      <c r="BI53" s="29"/>
      <c r="BJ53" s="29"/>
      <c r="BK53" s="29"/>
      <c r="BM53" s="121">
        <v>2.9809999999999999</v>
      </c>
      <c r="BN53" s="121">
        <f t="shared" si="12"/>
        <v>0</v>
      </c>
    </row>
    <row r="54" spans="1:66" ht="20.100000000000001" customHeight="1" x14ac:dyDescent="0.25">
      <c r="A54" s="33" t="s">
        <v>226</v>
      </c>
      <c r="B54" s="45" t="s">
        <v>18</v>
      </c>
      <c r="C54" s="28">
        <v>1</v>
      </c>
      <c r="D54" s="129">
        <f t="shared" si="9"/>
        <v>0</v>
      </c>
      <c r="E54" s="12">
        <v>75</v>
      </c>
      <c r="F54" s="12">
        <f t="shared" si="10"/>
        <v>0</v>
      </c>
      <c r="H54" s="267"/>
      <c r="I54" s="19"/>
      <c r="J54" s="20"/>
      <c r="K54" s="69"/>
      <c r="L54" s="21"/>
      <c r="M54" s="272"/>
      <c r="N54" s="35"/>
      <c r="O54" s="273"/>
      <c r="P54" s="22"/>
      <c r="Q54" s="23"/>
      <c r="R54" s="29"/>
      <c r="S54" s="24"/>
      <c r="T54" s="29"/>
      <c r="V54" s="30"/>
      <c r="W54" s="30"/>
      <c r="X54" s="30"/>
      <c r="Y54" s="30"/>
      <c r="Z54" s="30"/>
      <c r="AA54" s="61">
        <f t="shared" si="11"/>
        <v>0</v>
      </c>
      <c r="AB54" s="30"/>
      <c r="AC54" s="61"/>
      <c r="AD54" s="61"/>
      <c r="AE54" s="61"/>
      <c r="AF54" s="61"/>
      <c r="AG54" s="61"/>
      <c r="AH54" s="61">
        <v>1</v>
      </c>
      <c r="AI54" s="61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H54" s="29"/>
      <c r="BI54" s="29"/>
      <c r="BJ54" s="29"/>
      <c r="BK54" s="29"/>
      <c r="BM54" s="121">
        <v>1.621</v>
      </c>
      <c r="BN54" s="121">
        <f t="shared" si="12"/>
        <v>0</v>
      </c>
    </row>
    <row r="55" spans="1:66" ht="20.100000000000001" customHeight="1" x14ac:dyDescent="0.25">
      <c r="A55" s="33" t="s">
        <v>227</v>
      </c>
      <c r="B55" s="45" t="s">
        <v>18</v>
      </c>
      <c r="C55" s="28">
        <v>1</v>
      </c>
      <c r="D55" s="129">
        <f t="shared" si="9"/>
        <v>0</v>
      </c>
      <c r="E55" s="12">
        <v>150</v>
      </c>
      <c r="F55" s="12">
        <f t="shared" si="10"/>
        <v>0</v>
      </c>
      <c r="H55" s="267"/>
      <c r="I55" s="19"/>
      <c r="J55" s="20"/>
      <c r="K55" s="69"/>
      <c r="L55" s="21"/>
      <c r="M55" s="272"/>
      <c r="N55" s="35"/>
      <c r="O55" s="273"/>
      <c r="P55" s="22"/>
      <c r="Q55" s="23"/>
      <c r="R55" s="29"/>
      <c r="S55" s="24"/>
      <c r="T55" s="29"/>
      <c r="V55" s="30"/>
      <c r="W55" s="30"/>
      <c r="X55" s="30"/>
      <c r="Y55" s="30"/>
      <c r="Z55" s="30"/>
      <c r="AA55" s="61">
        <f t="shared" si="11"/>
        <v>0</v>
      </c>
      <c r="AB55" s="30"/>
      <c r="AC55" s="61"/>
      <c r="AD55" s="61"/>
      <c r="AE55" s="61"/>
      <c r="AF55" s="61"/>
      <c r="AG55" s="61"/>
      <c r="AH55" s="61">
        <v>1</v>
      </c>
      <c r="AI55" s="61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H55" s="29"/>
      <c r="BI55" s="29"/>
      <c r="BJ55" s="29"/>
      <c r="BK55" s="29"/>
      <c r="BM55" s="121">
        <v>3.3380000000000001</v>
      </c>
      <c r="BN55" s="121">
        <f t="shared" si="12"/>
        <v>0</v>
      </c>
    </row>
    <row r="56" spans="1:66" ht="20.100000000000001" customHeight="1" x14ac:dyDescent="0.25">
      <c r="A56" s="50" t="s">
        <v>228</v>
      </c>
      <c r="B56" s="45" t="s">
        <v>18</v>
      </c>
      <c r="C56" s="28">
        <v>1</v>
      </c>
      <c r="D56" s="129">
        <f t="shared" si="9"/>
        <v>0</v>
      </c>
      <c r="E56" s="12">
        <v>65</v>
      </c>
      <c r="F56" s="12">
        <f t="shared" si="10"/>
        <v>0</v>
      </c>
      <c r="H56" s="267"/>
      <c r="I56" s="19"/>
      <c r="J56" s="20"/>
      <c r="K56" s="69"/>
      <c r="L56" s="21"/>
      <c r="M56" s="272"/>
      <c r="N56" s="35"/>
      <c r="O56" s="273"/>
      <c r="P56" s="22"/>
      <c r="Q56" s="23"/>
      <c r="R56" s="29"/>
      <c r="S56" s="24"/>
      <c r="T56" s="29"/>
      <c r="V56" s="30"/>
      <c r="W56" s="30"/>
      <c r="X56" s="30"/>
      <c r="Y56" s="30"/>
      <c r="Z56" s="30"/>
      <c r="AA56" s="61">
        <f t="shared" si="11"/>
        <v>0</v>
      </c>
      <c r="AB56" s="30"/>
      <c r="AC56" s="61"/>
      <c r="AD56" s="61"/>
      <c r="AE56" s="61"/>
      <c r="AF56" s="61"/>
      <c r="AG56" s="61"/>
      <c r="AH56" s="61">
        <v>1</v>
      </c>
      <c r="AI56" s="61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H56" s="29"/>
      <c r="BI56" s="29"/>
      <c r="BJ56" s="29"/>
      <c r="BK56" s="29"/>
      <c r="BM56" s="121">
        <v>1.7609999999999999</v>
      </c>
      <c r="BN56" s="121">
        <f t="shared" si="12"/>
        <v>0</v>
      </c>
    </row>
    <row r="57" spans="1:66" ht="20.100000000000001" customHeight="1" x14ac:dyDescent="0.25">
      <c r="A57" s="157" t="s">
        <v>229</v>
      </c>
      <c r="B57" s="45" t="s">
        <v>18</v>
      </c>
      <c r="C57" s="28">
        <v>1</v>
      </c>
      <c r="D57" s="129">
        <f t="shared" si="9"/>
        <v>0</v>
      </c>
      <c r="E57" s="12">
        <v>87.5</v>
      </c>
      <c r="F57" s="12">
        <f t="shared" si="10"/>
        <v>0</v>
      </c>
      <c r="H57" s="267"/>
      <c r="I57" s="77"/>
      <c r="J57" s="78"/>
      <c r="K57" s="84"/>
      <c r="L57" s="79"/>
      <c r="M57" s="272"/>
      <c r="N57" s="35"/>
      <c r="O57" s="273"/>
      <c r="P57" s="80"/>
      <c r="Q57" s="81"/>
      <c r="R57" s="29"/>
      <c r="S57" s="82"/>
      <c r="T57" s="29"/>
      <c r="V57" s="30"/>
      <c r="W57" s="30"/>
      <c r="X57" s="30"/>
      <c r="Y57" s="30"/>
      <c r="Z57" s="30"/>
      <c r="AA57" s="61">
        <f t="shared" si="11"/>
        <v>0</v>
      </c>
      <c r="AB57" s="30"/>
      <c r="AC57" s="61"/>
      <c r="AD57" s="61"/>
      <c r="AE57" s="61"/>
      <c r="AF57" s="61"/>
      <c r="AG57" s="61"/>
      <c r="AH57" s="61">
        <v>1</v>
      </c>
      <c r="AI57" s="61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H57" s="29"/>
      <c r="BI57" s="29"/>
      <c r="BJ57" s="29"/>
      <c r="BK57" s="29"/>
      <c r="BM57" s="121">
        <v>1.4</v>
      </c>
      <c r="BN57" s="121">
        <f t="shared" si="12"/>
        <v>0</v>
      </c>
    </row>
    <row r="58" spans="1:66" ht="20.100000000000001" customHeight="1" x14ac:dyDescent="0.25">
      <c r="A58" s="158" t="s">
        <v>230</v>
      </c>
      <c r="B58" s="45" t="s">
        <v>18</v>
      </c>
      <c r="C58" s="28">
        <v>1</v>
      </c>
      <c r="D58" s="129">
        <f t="shared" si="9"/>
        <v>0</v>
      </c>
      <c r="E58" s="12">
        <v>80</v>
      </c>
      <c r="F58" s="12">
        <f t="shared" si="10"/>
        <v>0</v>
      </c>
      <c r="H58" s="267"/>
      <c r="I58" s="77"/>
      <c r="J58" s="78"/>
      <c r="K58" s="84"/>
      <c r="L58" s="79"/>
      <c r="M58" s="272"/>
      <c r="N58" s="35"/>
      <c r="O58" s="273"/>
      <c r="P58" s="80"/>
      <c r="Q58" s="81"/>
      <c r="R58" s="29"/>
      <c r="S58" s="82"/>
      <c r="T58" s="29"/>
      <c r="V58" s="30"/>
      <c r="W58" s="30"/>
      <c r="X58" s="30"/>
      <c r="Y58" s="30"/>
      <c r="Z58" s="30"/>
      <c r="AA58" s="61">
        <f t="shared" si="11"/>
        <v>0</v>
      </c>
      <c r="AB58" s="30"/>
      <c r="AC58" s="61"/>
      <c r="AD58" s="61"/>
      <c r="AE58" s="61"/>
      <c r="AF58" s="61"/>
      <c r="AG58" s="61"/>
      <c r="AH58" s="61">
        <v>1</v>
      </c>
      <c r="AI58" s="61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H58" s="29"/>
      <c r="BI58" s="29"/>
      <c r="BJ58" s="29"/>
      <c r="BK58" s="29"/>
      <c r="BM58" s="121">
        <v>2.2000000000000002</v>
      </c>
      <c r="BN58" s="121">
        <f t="shared" si="12"/>
        <v>0</v>
      </c>
    </row>
    <row r="59" spans="1:66" ht="20.100000000000001" customHeight="1" x14ac:dyDescent="0.25">
      <c r="A59" s="159" t="s">
        <v>231</v>
      </c>
      <c r="B59" s="45" t="s">
        <v>18</v>
      </c>
      <c r="C59" s="28">
        <v>1</v>
      </c>
      <c r="D59" s="129">
        <f t="shared" si="9"/>
        <v>0</v>
      </c>
      <c r="E59" s="12">
        <v>82.5</v>
      </c>
      <c r="F59" s="12">
        <f t="shared" si="10"/>
        <v>0</v>
      </c>
      <c r="H59" s="267"/>
      <c r="I59" s="77"/>
      <c r="J59" s="78"/>
      <c r="K59" s="84"/>
      <c r="L59" s="79"/>
      <c r="M59" s="272"/>
      <c r="N59" s="35"/>
      <c r="O59" s="273"/>
      <c r="P59" s="80"/>
      <c r="Q59" s="81"/>
      <c r="R59" s="29"/>
      <c r="S59" s="82"/>
      <c r="T59" s="29"/>
      <c r="V59" s="30"/>
      <c r="W59" s="30"/>
      <c r="X59" s="30"/>
      <c r="Y59" s="30"/>
      <c r="Z59" s="30"/>
      <c r="AA59" s="61">
        <f t="shared" si="11"/>
        <v>0</v>
      </c>
      <c r="AB59" s="30"/>
      <c r="AC59" s="61"/>
      <c r="AD59" s="61"/>
      <c r="AE59" s="61"/>
      <c r="AF59" s="61"/>
      <c r="AG59" s="61"/>
      <c r="AH59" s="61">
        <v>1</v>
      </c>
      <c r="AI59" s="61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H59" s="29"/>
      <c r="BI59" s="29"/>
      <c r="BJ59" s="29"/>
      <c r="BK59" s="29"/>
      <c r="BM59" s="121">
        <v>2.1</v>
      </c>
      <c r="BN59" s="121">
        <f t="shared" si="12"/>
        <v>0</v>
      </c>
    </row>
    <row r="60" spans="1:66" ht="20.100000000000001" customHeight="1" x14ac:dyDescent="0.25">
      <c r="A60" s="159" t="s">
        <v>232</v>
      </c>
      <c r="B60" s="45" t="s">
        <v>18</v>
      </c>
      <c r="C60" s="28">
        <v>1</v>
      </c>
      <c r="D60" s="129">
        <f t="shared" si="9"/>
        <v>0</v>
      </c>
      <c r="E60" s="12">
        <v>97.5</v>
      </c>
      <c r="F60" s="12">
        <f t="shared" si="10"/>
        <v>0</v>
      </c>
      <c r="H60" s="267"/>
      <c r="I60" s="77"/>
      <c r="J60" s="78"/>
      <c r="K60" s="84"/>
      <c r="L60" s="79"/>
      <c r="M60" s="272"/>
      <c r="N60" s="35"/>
      <c r="O60" s="273"/>
      <c r="P60" s="80"/>
      <c r="Q60" s="81"/>
      <c r="R60" s="29"/>
      <c r="S60" s="82"/>
      <c r="T60" s="29"/>
      <c r="V60" s="30"/>
      <c r="W60" s="30"/>
      <c r="X60" s="30"/>
      <c r="Y60" s="30"/>
      <c r="Z60" s="30"/>
      <c r="AA60" s="61">
        <f t="shared" si="11"/>
        <v>0</v>
      </c>
      <c r="AB60" s="30"/>
      <c r="AC60" s="61"/>
      <c r="AD60" s="61"/>
      <c r="AE60" s="61"/>
      <c r="AF60" s="61"/>
      <c r="AG60" s="61"/>
      <c r="AH60" s="61">
        <v>1</v>
      </c>
      <c r="AI60" s="61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H60" s="29"/>
      <c r="BI60" s="29"/>
      <c r="BJ60" s="29"/>
      <c r="BK60" s="29"/>
      <c r="BM60" s="121">
        <v>1.6</v>
      </c>
      <c r="BN60" s="121">
        <f t="shared" si="12"/>
        <v>0</v>
      </c>
    </row>
    <row r="61" spans="1:66" ht="20.100000000000001" customHeight="1" x14ac:dyDescent="0.25">
      <c r="A61" s="159" t="s">
        <v>233</v>
      </c>
      <c r="B61" s="28" t="s">
        <v>19</v>
      </c>
      <c r="C61" s="28">
        <v>1</v>
      </c>
      <c r="D61" s="129">
        <f t="shared" si="9"/>
        <v>0</v>
      </c>
      <c r="E61" s="12">
        <v>112.5</v>
      </c>
      <c r="F61" s="12">
        <f t="shared" si="10"/>
        <v>0</v>
      </c>
      <c r="H61" s="267"/>
      <c r="I61" s="77"/>
      <c r="J61" s="78"/>
      <c r="K61" s="84"/>
      <c r="L61" s="79"/>
      <c r="M61" s="272"/>
      <c r="N61" s="97"/>
      <c r="O61" s="273"/>
      <c r="P61" s="80"/>
      <c r="Q61" s="81"/>
      <c r="R61" s="29"/>
      <c r="S61" s="82"/>
      <c r="T61" s="29"/>
      <c r="V61" s="30"/>
      <c r="W61" s="30"/>
      <c r="X61" s="30"/>
      <c r="Y61" s="30"/>
      <c r="Z61" s="30"/>
      <c r="AA61" s="30"/>
      <c r="AB61" s="61">
        <f t="shared" si="11"/>
        <v>0</v>
      </c>
      <c r="AC61" s="61"/>
      <c r="AD61" s="61"/>
      <c r="AE61" s="61"/>
      <c r="AF61" s="61"/>
      <c r="AG61" s="61"/>
      <c r="AH61" s="61"/>
      <c r="AI61" s="61">
        <v>1</v>
      </c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H61" s="29"/>
      <c r="BI61" s="29"/>
      <c r="BJ61" s="29"/>
      <c r="BK61" s="29"/>
      <c r="BM61" s="121">
        <v>1.9</v>
      </c>
      <c r="BN61" s="121">
        <f t="shared" si="12"/>
        <v>0</v>
      </c>
    </row>
    <row r="62" spans="1:66" ht="20.100000000000001" customHeight="1" x14ac:dyDescent="0.25">
      <c r="A62" s="159" t="s">
        <v>234</v>
      </c>
      <c r="B62" s="28" t="s">
        <v>19</v>
      </c>
      <c r="C62" s="28">
        <v>1</v>
      </c>
      <c r="D62" s="129">
        <f t="shared" si="9"/>
        <v>0</v>
      </c>
      <c r="E62" s="12">
        <v>92.5</v>
      </c>
      <c r="F62" s="12">
        <f t="shared" si="10"/>
        <v>0</v>
      </c>
      <c r="H62" s="267"/>
      <c r="I62" s="77"/>
      <c r="J62" s="78"/>
      <c r="K62" s="84"/>
      <c r="L62" s="79"/>
      <c r="M62" s="272"/>
      <c r="N62" s="97"/>
      <c r="O62" s="273"/>
      <c r="P62" s="80"/>
      <c r="Q62" s="81"/>
      <c r="R62" s="29"/>
      <c r="S62" s="82"/>
      <c r="T62" s="29"/>
      <c r="V62" s="30"/>
      <c r="W62" s="30"/>
      <c r="X62" s="30"/>
      <c r="Y62" s="30"/>
      <c r="Z62" s="30"/>
      <c r="AA62" s="30"/>
      <c r="AB62" s="61">
        <f t="shared" si="11"/>
        <v>0</v>
      </c>
      <c r="AC62" s="61"/>
      <c r="AD62" s="61"/>
      <c r="AE62" s="61"/>
      <c r="AF62" s="61"/>
      <c r="AG62" s="61"/>
      <c r="AH62" s="61"/>
      <c r="AI62" s="61">
        <v>1</v>
      </c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H62" s="29"/>
      <c r="BI62" s="29"/>
      <c r="BJ62" s="29"/>
      <c r="BK62" s="29"/>
      <c r="BM62" s="121">
        <v>2.2999999999999998</v>
      </c>
      <c r="BN62" s="121">
        <f t="shared" si="12"/>
        <v>0</v>
      </c>
    </row>
    <row r="63" spans="1:66" ht="20.100000000000001" customHeight="1" x14ac:dyDescent="0.25">
      <c r="A63" s="170" t="s">
        <v>235</v>
      </c>
      <c r="B63" s="28" t="s">
        <v>18</v>
      </c>
      <c r="C63" s="28">
        <v>1</v>
      </c>
      <c r="D63" s="129">
        <f t="shared" si="9"/>
        <v>0</v>
      </c>
      <c r="E63" s="12">
        <v>90</v>
      </c>
      <c r="F63" s="12">
        <f t="shared" si="10"/>
        <v>0</v>
      </c>
      <c r="H63" s="267"/>
      <c r="I63" s="77"/>
      <c r="J63" s="78"/>
      <c r="K63" s="84"/>
      <c r="L63" s="79"/>
      <c r="M63" s="272"/>
      <c r="N63" s="97"/>
      <c r="O63" s="273"/>
      <c r="P63" s="80"/>
      <c r="Q63" s="81"/>
      <c r="R63" s="29"/>
      <c r="S63" s="82"/>
      <c r="T63" s="29"/>
      <c r="V63" s="30"/>
      <c r="W63" s="30"/>
      <c r="X63" s="30"/>
      <c r="Y63" s="30"/>
      <c r="Z63" s="30"/>
      <c r="AA63" s="61">
        <f t="shared" si="11"/>
        <v>0</v>
      </c>
      <c r="AB63" s="30"/>
      <c r="AC63" s="61"/>
      <c r="AD63" s="61"/>
      <c r="AE63" s="61"/>
      <c r="AF63" s="61"/>
      <c r="AG63" s="61"/>
      <c r="AH63" s="61">
        <v>1</v>
      </c>
      <c r="AI63" s="61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H63" s="29"/>
      <c r="BI63" s="29"/>
      <c r="BJ63" s="29"/>
      <c r="BK63" s="29"/>
      <c r="BM63" s="121">
        <v>1.8</v>
      </c>
      <c r="BN63" s="121">
        <f t="shared" si="12"/>
        <v>0</v>
      </c>
    </row>
    <row r="64" spans="1:66" ht="20.100000000000001" customHeight="1" x14ac:dyDescent="0.25">
      <c r="A64" s="170" t="s">
        <v>236</v>
      </c>
      <c r="B64" s="28" t="s">
        <v>18</v>
      </c>
      <c r="C64" s="28">
        <v>1</v>
      </c>
      <c r="D64" s="129">
        <f t="shared" si="9"/>
        <v>0</v>
      </c>
      <c r="E64" s="12">
        <v>105</v>
      </c>
      <c r="F64" s="12">
        <f t="shared" si="10"/>
        <v>0</v>
      </c>
      <c r="H64" s="267"/>
      <c r="I64" s="77"/>
      <c r="J64" s="78"/>
      <c r="K64" s="84"/>
      <c r="L64" s="79"/>
      <c r="M64" s="272"/>
      <c r="N64" s="97"/>
      <c r="O64" s="273"/>
      <c r="P64" s="80"/>
      <c r="Q64" s="81"/>
      <c r="R64" s="29"/>
      <c r="S64" s="82"/>
      <c r="T64" s="29"/>
      <c r="V64" s="30"/>
      <c r="W64" s="30"/>
      <c r="X64" s="30"/>
      <c r="Y64" s="30"/>
      <c r="Z64" s="30"/>
      <c r="AA64" s="61">
        <f t="shared" si="11"/>
        <v>0</v>
      </c>
      <c r="AB64" s="30"/>
      <c r="AC64" s="61"/>
      <c r="AD64" s="61"/>
      <c r="AE64" s="61"/>
      <c r="AF64" s="61"/>
      <c r="AG64" s="61"/>
      <c r="AH64" s="61">
        <v>1</v>
      </c>
      <c r="AI64" s="61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H64" s="29"/>
      <c r="BI64" s="29"/>
      <c r="BJ64" s="29"/>
      <c r="BK64" s="29"/>
      <c r="BM64" s="121">
        <v>2.1</v>
      </c>
      <c r="BN64" s="121">
        <f t="shared" si="12"/>
        <v>0</v>
      </c>
    </row>
    <row r="65" spans="1:66" ht="20.100000000000001" customHeight="1" x14ac:dyDescent="0.25">
      <c r="A65" s="170" t="s">
        <v>237</v>
      </c>
      <c r="B65" s="28" t="s">
        <v>19</v>
      </c>
      <c r="C65" s="28">
        <v>1</v>
      </c>
      <c r="D65" s="129">
        <f t="shared" si="9"/>
        <v>0</v>
      </c>
      <c r="E65" s="12">
        <v>227.5</v>
      </c>
      <c r="F65" s="12">
        <f t="shared" si="10"/>
        <v>0</v>
      </c>
      <c r="H65" s="267"/>
      <c r="I65" s="19"/>
      <c r="J65" s="20"/>
      <c r="K65" s="69"/>
      <c r="L65" s="21"/>
      <c r="M65" s="272"/>
      <c r="N65" s="35"/>
      <c r="O65" s="273"/>
      <c r="P65" s="22"/>
      <c r="Q65" s="23"/>
      <c r="R65" s="29"/>
      <c r="S65" s="24"/>
      <c r="T65" s="29"/>
      <c r="V65" s="30"/>
      <c r="W65" s="30"/>
      <c r="X65" s="30"/>
      <c r="Y65" s="30"/>
      <c r="Z65" s="30"/>
      <c r="AA65" s="61"/>
      <c r="AB65" s="30"/>
      <c r="AC65" s="61"/>
      <c r="AD65" s="61"/>
      <c r="AE65" s="61"/>
      <c r="AF65" s="61"/>
      <c r="AG65" s="61"/>
      <c r="AH65" s="61"/>
      <c r="AI65" s="61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H65" s="61">
        <f>BJ65*$D65</f>
        <v>0</v>
      </c>
      <c r="BI65" s="61">
        <f>BK65*$D65</f>
        <v>0</v>
      </c>
      <c r="BJ65" s="61">
        <v>3</v>
      </c>
      <c r="BK65" s="61">
        <v>3</v>
      </c>
      <c r="BM65" s="121">
        <v>5</v>
      </c>
      <c r="BN65" s="121">
        <f t="shared" si="12"/>
        <v>0</v>
      </c>
    </row>
    <row r="66" spans="1:66" ht="19.5" customHeight="1" x14ac:dyDescent="0.25">
      <c r="A66" s="33" t="s">
        <v>238</v>
      </c>
      <c r="B66" s="28" t="s">
        <v>18</v>
      </c>
      <c r="C66" s="28">
        <v>2</v>
      </c>
      <c r="D66" s="129">
        <f t="shared" si="9"/>
        <v>0</v>
      </c>
      <c r="E66" s="12">
        <v>125</v>
      </c>
      <c r="F66" s="12">
        <f t="shared" si="10"/>
        <v>0</v>
      </c>
      <c r="H66" s="267"/>
      <c r="I66" s="19"/>
      <c r="J66" s="20"/>
      <c r="K66" s="69"/>
      <c r="L66" s="21"/>
      <c r="M66" s="272"/>
      <c r="N66" s="97"/>
      <c r="O66" s="273"/>
      <c r="P66" s="22"/>
      <c r="Q66" s="23"/>
      <c r="R66" s="29"/>
      <c r="S66" s="24"/>
      <c r="T66" s="29"/>
      <c r="V66" s="30"/>
      <c r="W66" s="30"/>
      <c r="X66" s="30"/>
      <c r="Y66" s="30"/>
      <c r="Z66" s="30"/>
      <c r="AA66" s="61">
        <f t="shared" si="11"/>
        <v>0</v>
      </c>
      <c r="AB66" s="30"/>
      <c r="AC66" s="61"/>
      <c r="AD66" s="61"/>
      <c r="AE66" s="61"/>
      <c r="AF66" s="61"/>
      <c r="AG66" s="61"/>
      <c r="AH66" s="61">
        <v>2</v>
      </c>
      <c r="AI66" s="61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H66" s="61">
        <f t="shared" ref="BH66:BI67" si="14">BJ66*$D66</f>
        <v>0</v>
      </c>
      <c r="BI66" s="61">
        <f t="shared" si="14"/>
        <v>0</v>
      </c>
      <c r="BJ66" s="61">
        <v>3</v>
      </c>
      <c r="BK66" s="61">
        <v>3</v>
      </c>
      <c r="BM66" s="121">
        <v>2.5</v>
      </c>
      <c r="BN66" s="121">
        <f t="shared" si="12"/>
        <v>0</v>
      </c>
    </row>
    <row r="67" spans="1:66" ht="19.5" customHeight="1" x14ac:dyDescent="0.25">
      <c r="A67" s="33" t="s">
        <v>239</v>
      </c>
      <c r="B67" s="28" t="s">
        <v>19</v>
      </c>
      <c r="C67" s="28">
        <v>2</v>
      </c>
      <c r="D67" s="129">
        <f t="shared" si="9"/>
        <v>0</v>
      </c>
      <c r="E67" s="12">
        <v>120</v>
      </c>
      <c r="F67" s="12">
        <f t="shared" si="10"/>
        <v>0</v>
      </c>
      <c r="H67" s="267"/>
      <c r="I67" s="19"/>
      <c r="J67" s="20"/>
      <c r="K67" s="69"/>
      <c r="L67" s="21"/>
      <c r="M67" s="272"/>
      <c r="N67" s="97"/>
      <c r="O67" s="273"/>
      <c r="P67" s="22"/>
      <c r="Q67" s="23"/>
      <c r="R67" s="29"/>
      <c r="S67" s="24"/>
      <c r="T67" s="29"/>
      <c r="V67" s="30"/>
      <c r="W67" s="30"/>
      <c r="X67" s="30"/>
      <c r="Y67" s="30"/>
      <c r="Z67" s="30"/>
      <c r="AA67" s="30"/>
      <c r="AB67" s="61">
        <f t="shared" si="11"/>
        <v>0</v>
      </c>
      <c r="AC67" s="61"/>
      <c r="AD67" s="61"/>
      <c r="AE67" s="61"/>
      <c r="AF67" s="61"/>
      <c r="AG67" s="61"/>
      <c r="AH67" s="61"/>
      <c r="AI67" s="61">
        <v>2</v>
      </c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H67" s="61">
        <f t="shared" si="14"/>
        <v>0</v>
      </c>
      <c r="BI67" s="61">
        <f t="shared" si="14"/>
        <v>0</v>
      </c>
      <c r="BJ67" s="61">
        <v>3</v>
      </c>
      <c r="BK67" s="61">
        <v>3</v>
      </c>
      <c r="BM67" s="121">
        <v>2.2000000000000002</v>
      </c>
      <c r="BN67" s="121">
        <f t="shared" si="12"/>
        <v>0</v>
      </c>
    </row>
    <row r="68" spans="1:66" ht="19.5" customHeight="1" x14ac:dyDescent="0.25">
      <c r="A68" s="33" t="s">
        <v>240</v>
      </c>
      <c r="B68" s="28" t="s">
        <v>18</v>
      </c>
      <c r="C68" s="28">
        <v>2</v>
      </c>
      <c r="D68" s="129">
        <f>SUM(H68:T68)</f>
        <v>0</v>
      </c>
      <c r="E68" s="12">
        <v>177.5</v>
      </c>
      <c r="F68" s="12">
        <f t="shared" si="10"/>
        <v>0</v>
      </c>
      <c r="H68" s="267"/>
      <c r="I68" s="19"/>
      <c r="J68" s="20"/>
      <c r="K68" s="69"/>
      <c r="L68" s="21"/>
      <c r="M68" s="272"/>
      <c r="N68" s="97"/>
      <c r="O68" s="273"/>
      <c r="P68" s="22"/>
      <c r="Q68" s="23"/>
      <c r="R68" s="29"/>
      <c r="S68" s="24"/>
      <c r="T68" s="29"/>
      <c r="V68" s="30"/>
      <c r="W68" s="30"/>
      <c r="X68" s="30"/>
      <c r="Y68" s="30"/>
      <c r="Z68" s="30"/>
      <c r="AA68" s="61">
        <f>AH68*$D68</f>
        <v>0</v>
      </c>
      <c r="AB68" s="30"/>
      <c r="AC68" s="61"/>
      <c r="AD68" s="61"/>
      <c r="AE68" s="61"/>
      <c r="AF68" s="61"/>
      <c r="AG68" s="61"/>
      <c r="AH68" s="61">
        <v>2</v>
      </c>
      <c r="AI68" s="61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H68" s="61">
        <f>BJ68*$D68</f>
        <v>0</v>
      </c>
      <c r="BI68" s="61">
        <f>BK68*$D68</f>
        <v>0</v>
      </c>
      <c r="BJ68" s="61">
        <v>3</v>
      </c>
      <c r="BK68" s="61">
        <v>3</v>
      </c>
      <c r="BM68" s="121">
        <v>3.5</v>
      </c>
      <c r="BN68" s="121">
        <f t="shared" si="12"/>
        <v>0</v>
      </c>
    </row>
    <row r="69" spans="1:66" ht="19.5" customHeight="1" x14ac:dyDescent="0.25">
      <c r="A69" s="33" t="s">
        <v>241</v>
      </c>
      <c r="B69" s="28" t="s">
        <v>18</v>
      </c>
      <c r="C69" s="28">
        <v>2</v>
      </c>
      <c r="D69" s="129">
        <f>SUM(H69:T69)</f>
        <v>0</v>
      </c>
      <c r="E69" s="12">
        <v>130</v>
      </c>
      <c r="F69" s="12">
        <f t="shared" si="10"/>
        <v>0</v>
      </c>
      <c r="H69" s="267"/>
      <c r="I69" s="19"/>
      <c r="J69" s="20"/>
      <c r="K69" s="69"/>
      <c r="L69" s="21"/>
      <c r="M69" s="272"/>
      <c r="N69" s="97"/>
      <c r="O69" s="273"/>
      <c r="P69" s="22"/>
      <c r="Q69" s="23"/>
      <c r="R69" s="29"/>
      <c r="S69" s="24"/>
      <c r="T69" s="29"/>
      <c r="V69" s="30"/>
      <c r="W69" s="30"/>
      <c r="X69" s="30"/>
      <c r="Y69" s="30"/>
      <c r="Z69" s="30"/>
      <c r="AA69" s="61">
        <f>AH69*$D69</f>
        <v>0</v>
      </c>
      <c r="AB69" s="30"/>
      <c r="AC69" s="61"/>
      <c r="AD69" s="61"/>
      <c r="AE69" s="61"/>
      <c r="AF69" s="61"/>
      <c r="AG69" s="61"/>
      <c r="AH69" s="61">
        <v>2</v>
      </c>
      <c r="AI69" s="61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H69" s="61">
        <f>BJ69*$D69</f>
        <v>0</v>
      </c>
      <c r="BI69" s="61">
        <f>BK69*$D69</f>
        <v>0</v>
      </c>
      <c r="BJ69" s="61">
        <v>4</v>
      </c>
      <c r="BK69" s="61">
        <v>4</v>
      </c>
      <c r="BM69" s="121">
        <v>2.5</v>
      </c>
      <c r="BN69" s="121">
        <f t="shared" si="12"/>
        <v>0</v>
      </c>
    </row>
    <row r="70" spans="1:66" ht="20.100000000000001" customHeight="1" x14ac:dyDescent="0.25">
      <c r="F70" s="131">
        <f>SUM(F33:F69)</f>
        <v>0</v>
      </c>
      <c r="G70" s="3"/>
      <c r="H70" s="11">
        <f>SUM(H33:H69)</f>
        <v>0</v>
      </c>
      <c r="I70" s="11">
        <f t="shared" ref="I70:T70" si="15">SUM(I33:I69)</f>
        <v>0</v>
      </c>
      <c r="J70" s="11">
        <f t="shared" si="15"/>
        <v>0</v>
      </c>
      <c r="K70" s="11">
        <f t="shared" si="15"/>
        <v>0</v>
      </c>
      <c r="L70" s="11">
        <f t="shared" si="15"/>
        <v>0</v>
      </c>
      <c r="M70" s="11">
        <f t="shared" si="15"/>
        <v>0</v>
      </c>
      <c r="N70" s="11">
        <f t="shared" si="15"/>
        <v>0</v>
      </c>
      <c r="O70" s="11">
        <f t="shared" si="15"/>
        <v>0</v>
      </c>
      <c r="P70" s="11">
        <f t="shared" si="15"/>
        <v>0</v>
      </c>
      <c r="Q70" s="11">
        <f t="shared" si="15"/>
        <v>0</v>
      </c>
      <c r="R70" s="11">
        <f t="shared" si="15"/>
        <v>0</v>
      </c>
      <c r="S70" s="11">
        <f t="shared" si="15"/>
        <v>0</v>
      </c>
      <c r="T70" s="11">
        <f t="shared" si="15"/>
        <v>0</v>
      </c>
      <c r="U70" s="3"/>
      <c r="V70" s="30"/>
      <c r="W70" s="30"/>
      <c r="X70" s="30"/>
      <c r="Y70" s="30"/>
      <c r="Z70" s="30"/>
      <c r="AA70" s="11">
        <f>SUM(AA33:AA69)</f>
        <v>0</v>
      </c>
      <c r="AB70" s="11">
        <f>SUM(AB33:AB69)</f>
        <v>0</v>
      </c>
      <c r="AC70" s="30"/>
      <c r="AD70" s="30"/>
      <c r="AE70" s="30"/>
      <c r="AF70" s="30"/>
      <c r="AG70" s="30"/>
      <c r="AH70" s="30"/>
      <c r="AI70" s="30"/>
      <c r="AJ70" s="3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"/>
      <c r="BH70" s="18">
        <f>SUM(BH33:BH69)</f>
        <v>0</v>
      </c>
      <c r="BI70" s="18">
        <f>SUM(BI33:BI69)</f>
        <v>0</v>
      </c>
      <c r="BJ70" s="29"/>
      <c r="BK70" s="29"/>
      <c r="BM70" s="63"/>
      <c r="BN70" s="123">
        <f>SUM(BN33:BN69)</f>
        <v>0</v>
      </c>
    </row>
    <row r="71" spans="1:66" ht="20.100000000000001" customHeight="1" x14ac:dyDescent="0.25">
      <c r="A71" s="58" t="s">
        <v>101</v>
      </c>
      <c r="C71" s="15"/>
      <c r="D71" s="15"/>
      <c r="E71" s="15"/>
      <c r="F71" s="15"/>
      <c r="G71" s="3"/>
      <c r="H71" s="15"/>
      <c r="I71" s="15"/>
      <c r="J71" s="15"/>
      <c r="K71" s="15"/>
      <c r="L71" s="15"/>
      <c r="M71" s="15"/>
      <c r="N71" s="16"/>
      <c r="O71" s="15"/>
      <c r="P71" s="15"/>
      <c r="Q71" s="15"/>
      <c r="R71" s="15"/>
      <c r="S71" s="15"/>
      <c r="T71" s="15"/>
      <c r="U71" s="3"/>
      <c r="V71" s="10" t="s">
        <v>13</v>
      </c>
      <c r="W71" s="10" t="s">
        <v>14</v>
      </c>
      <c r="X71" s="10" t="s">
        <v>15</v>
      </c>
      <c r="Y71" s="10" t="s">
        <v>16</v>
      </c>
      <c r="Z71" s="10" t="s">
        <v>17</v>
      </c>
      <c r="AA71" s="10" t="s">
        <v>18</v>
      </c>
      <c r="AB71" s="10" t="s">
        <v>19</v>
      </c>
      <c r="AC71" s="18" t="s">
        <v>13</v>
      </c>
      <c r="AD71" s="18" t="s">
        <v>14</v>
      </c>
      <c r="AE71" s="18" t="s">
        <v>15</v>
      </c>
      <c r="AF71" s="18" t="s">
        <v>16</v>
      </c>
      <c r="AG71" s="18" t="s">
        <v>17</v>
      </c>
      <c r="AH71" s="18" t="s">
        <v>18</v>
      </c>
      <c r="AI71" s="18" t="s">
        <v>19</v>
      </c>
      <c r="AJ71" s="3"/>
      <c r="AK71" s="10" t="s">
        <v>24</v>
      </c>
      <c r="AL71" s="10" t="s">
        <v>25</v>
      </c>
      <c r="AM71" s="10" t="s">
        <v>26</v>
      </c>
      <c r="AN71" s="10" t="s">
        <v>27</v>
      </c>
      <c r="AO71" s="10" t="s">
        <v>28</v>
      </c>
      <c r="AP71" s="10" t="s">
        <v>29</v>
      </c>
      <c r="AQ71" s="10" t="s">
        <v>30</v>
      </c>
      <c r="AR71" s="10" t="s">
        <v>31</v>
      </c>
      <c r="AS71" s="10" t="s">
        <v>32</v>
      </c>
      <c r="AT71" s="10" t="s">
        <v>33</v>
      </c>
      <c r="AU71" s="10" t="s">
        <v>42</v>
      </c>
      <c r="AV71" s="18" t="s">
        <v>24</v>
      </c>
      <c r="AW71" s="18" t="s">
        <v>25</v>
      </c>
      <c r="AX71" s="18" t="s">
        <v>26</v>
      </c>
      <c r="AY71" s="18" t="s">
        <v>27</v>
      </c>
      <c r="AZ71" s="18" t="s">
        <v>28</v>
      </c>
      <c r="BA71" s="18" t="s">
        <v>29</v>
      </c>
      <c r="BB71" s="18" t="s">
        <v>30</v>
      </c>
      <c r="BC71" s="18" t="s">
        <v>31</v>
      </c>
      <c r="BD71" s="18" t="s">
        <v>32</v>
      </c>
      <c r="BE71" s="18" t="s">
        <v>33</v>
      </c>
      <c r="BF71" s="18" t="s">
        <v>42</v>
      </c>
      <c r="BG71" s="3"/>
      <c r="BH71" s="216" t="s">
        <v>26</v>
      </c>
      <c r="BI71" s="216" t="s">
        <v>27</v>
      </c>
      <c r="BJ71" s="18" t="s">
        <v>26</v>
      </c>
      <c r="BK71" s="18" t="s">
        <v>27</v>
      </c>
      <c r="BM71" s="94" t="s">
        <v>66</v>
      </c>
      <c r="BN71" s="94" t="s">
        <v>67</v>
      </c>
    </row>
    <row r="72" spans="1:66" ht="20.100000000000001" customHeight="1" x14ac:dyDescent="0.25">
      <c r="A72" s="38" t="s">
        <v>242</v>
      </c>
      <c r="B72" s="28" t="s">
        <v>18</v>
      </c>
      <c r="C72" s="27">
        <v>5</v>
      </c>
      <c r="D72" s="129">
        <f t="shared" ref="D72:D87" si="16">SUM(H72:T72)</f>
        <v>0</v>
      </c>
      <c r="E72" s="12">
        <v>275</v>
      </c>
      <c r="F72" s="12">
        <f t="shared" ref="F72:F87" si="17">D72*E72*(100-$D$2)/100</f>
        <v>0</v>
      </c>
      <c r="H72" s="267"/>
      <c r="I72" s="19"/>
      <c r="J72" s="20"/>
      <c r="K72" s="69"/>
      <c r="L72" s="21"/>
      <c r="M72" s="272"/>
      <c r="N72" s="35"/>
      <c r="O72" s="273"/>
      <c r="P72" s="22"/>
      <c r="Q72" s="23"/>
      <c r="R72" s="29"/>
      <c r="S72" s="24"/>
      <c r="T72" s="29"/>
      <c r="V72" s="29"/>
      <c r="W72" s="29"/>
      <c r="X72" s="29"/>
      <c r="Y72" s="29"/>
      <c r="Z72" s="29"/>
      <c r="AA72" s="61">
        <f>AH72*$D72</f>
        <v>0</v>
      </c>
      <c r="AB72" s="29"/>
      <c r="AC72" s="61"/>
      <c r="AD72" s="61"/>
      <c r="AE72" s="61"/>
      <c r="AF72" s="61"/>
      <c r="AG72" s="61"/>
      <c r="AH72" s="61">
        <v>5</v>
      </c>
      <c r="AI72" s="61"/>
      <c r="AK72" s="30"/>
      <c r="AL72" s="61">
        <f>AW72*$D72</f>
        <v>0</v>
      </c>
      <c r="AM72" s="30"/>
      <c r="AN72" s="61">
        <f>AY72*$D72</f>
        <v>0</v>
      </c>
      <c r="AO72" s="30"/>
      <c r="AP72" s="30"/>
      <c r="AQ72" s="30"/>
      <c r="AR72" s="30"/>
      <c r="AS72" s="30"/>
      <c r="AT72" s="30"/>
      <c r="AU72" s="30"/>
      <c r="AV72" s="30"/>
      <c r="AW72" s="61">
        <v>1</v>
      </c>
      <c r="AX72" s="30"/>
      <c r="AY72" s="61">
        <v>2</v>
      </c>
      <c r="AZ72" s="30"/>
      <c r="BA72" s="30"/>
      <c r="BB72" s="30"/>
      <c r="BC72" s="30"/>
      <c r="BD72" s="30"/>
      <c r="BE72" s="30"/>
      <c r="BF72" s="30"/>
      <c r="BH72" s="29"/>
      <c r="BI72" s="29"/>
      <c r="BJ72" s="29"/>
      <c r="BK72" s="29"/>
      <c r="BM72" s="95">
        <v>6.6</v>
      </c>
      <c r="BN72" s="121">
        <f t="shared" ref="BN72:BN87" si="18">BM72*D72</f>
        <v>0</v>
      </c>
    </row>
    <row r="73" spans="1:66" ht="20.100000000000001" customHeight="1" x14ac:dyDescent="0.25">
      <c r="A73" s="38" t="s">
        <v>243</v>
      </c>
      <c r="B73" s="27" t="s">
        <v>15</v>
      </c>
      <c r="C73" s="27">
        <v>20</v>
      </c>
      <c r="D73" s="129">
        <f t="shared" si="16"/>
        <v>0</v>
      </c>
      <c r="E73" s="12">
        <v>145</v>
      </c>
      <c r="F73" s="12">
        <f t="shared" si="17"/>
        <v>0</v>
      </c>
      <c r="H73" s="267"/>
      <c r="I73" s="19"/>
      <c r="J73" s="20"/>
      <c r="K73" s="69"/>
      <c r="L73" s="21"/>
      <c r="M73" s="272"/>
      <c r="N73" s="35"/>
      <c r="O73" s="273"/>
      <c r="P73" s="22"/>
      <c r="Q73" s="23"/>
      <c r="R73" s="29"/>
      <c r="S73" s="24"/>
      <c r="T73" s="29"/>
      <c r="V73" s="29"/>
      <c r="W73" s="29"/>
      <c r="X73" s="61">
        <f>AE73*$D73</f>
        <v>0</v>
      </c>
      <c r="Y73" s="29"/>
      <c r="Z73" s="29"/>
      <c r="AA73" s="29"/>
      <c r="AB73" s="29"/>
      <c r="AC73" s="61"/>
      <c r="AD73" s="61"/>
      <c r="AE73" s="61">
        <v>20</v>
      </c>
      <c r="AF73" s="61"/>
      <c r="AG73" s="61"/>
      <c r="AH73" s="61"/>
      <c r="AI73" s="61"/>
      <c r="AK73" s="61">
        <f t="shared" ref="AK73:AK79" si="19">AV73*$D73</f>
        <v>0</v>
      </c>
      <c r="AL73" s="61">
        <f>AW73*$D73</f>
        <v>0</v>
      </c>
      <c r="AM73" s="61">
        <f>AX73*$D73</f>
        <v>0</v>
      </c>
      <c r="AN73" s="30"/>
      <c r="AO73" s="30"/>
      <c r="AP73" s="30"/>
      <c r="AQ73" s="30"/>
      <c r="AR73" s="30"/>
      <c r="AS73" s="30"/>
      <c r="AT73" s="30"/>
      <c r="AU73" s="30"/>
      <c r="AV73" s="61">
        <v>6</v>
      </c>
      <c r="AW73" s="61">
        <v>13</v>
      </c>
      <c r="AX73" s="61">
        <v>1</v>
      </c>
      <c r="AY73" s="30"/>
      <c r="AZ73" s="30"/>
      <c r="BA73" s="30"/>
      <c r="BB73" s="30"/>
      <c r="BC73" s="30"/>
      <c r="BD73" s="30"/>
      <c r="BE73" s="30"/>
      <c r="BF73" s="30"/>
      <c r="BH73" s="29"/>
      <c r="BI73" s="29"/>
      <c r="BJ73" s="29"/>
      <c r="BK73" s="29"/>
      <c r="BM73" s="162">
        <v>2.5169999999999999</v>
      </c>
      <c r="BN73" s="121">
        <f t="shared" si="18"/>
        <v>0</v>
      </c>
    </row>
    <row r="74" spans="1:66" ht="20.100000000000001" customHeight="1" x14ac:dyDescent="0.25">
      <c r="A74" s="38" t="s">
        <v>244</v>
      </c>
      <c r="B74" s="27" t="s">
        <v>15</v>
      </c>
      <c r="C74" s="27">
        <v>20</v>
      </c>
      <c r="D74" s="129">
        <f t="shared" si="16"/>
        <v>0</v>
      </c>
      <c r="E74" s="12">
        <v>165</v>
      </c>
      <c r="F74" s="12">
        <f t="shared" si="17"/>
        <v>0</v>
      </c>
      <c r="H74" s="267"/>
      <c r="I74" s="19"/>
      <c r="J74" s="20"/>
      <c r="K74" s="69"/>
      <c r="L74" s="21"/>
      <c r="M74" s="272"/>
      <c r="N74" s="35"/>
      <c r="O74" s="273"/>
      <c r="P74" s="22"/>
      <c r="Q74" s="23"/>
      <c r="R74" s="29"/>
      <c r="S74" s="24"/>
      <c r="T74" s="29"/>
      <c r="V74" s="29"/>
      <c r="W74" s="29"/>
      <c r="X74" s="61">
        <f>AE74*$D74</f>
        <v>0</v>
      </c>
      <c r="Y74" s="29"/>
      <c r="Z74" s="29"/>
      <c r="AA74" s="29"/>
      <c r="AB74" s="29"/>
      <c r="AC74" s="61"/>
      <c r="AD74" s="61"/>
      <c r="AE74" s="61">
        <v>20</v>
      </c>
      <c r="AF74" s="61"/>
      <c r="AG74" s="61"/>
      <c r="AH74" s="61"/>
      <c r="AI74" s="61"/>
      <c r="AK74" s="61">
        <f t="shared" si="19"/>
        <v>0</v>
      </c>
      <c r="AL74" s="61">
        <f>AW74*$D74</f>
        <v>0</v>
      </c>
      <c r="AM74" s="30"/>
      <c r="AN74" s="30"/>
      <c r="AO74" s="30"/>
      <c r="AP74" s="30"/>
      <c r="AQ74" s="30"/>
      <c r="AR74" s="30"/>
      <c r="AS74" s="30"/>
      <c r="AT74" s="30"/>
      <c r="AU74" s="30"/>
      <c r="AV74" s="61">
        <v>7</v>
      </c>
      <c r="AW74" s="61">
        <v>13</v>
      </c>
      <c r="AX74" s="30"/>
      <c r="AY74" s="30"/>
      <c r="AZ74" s="30"/>
      <c r="BA74" s="30"/>
      <c r="BB74" s="30"/>
      <c r="BC74" s="30"/>
      <c r="BD74" s="30"/>
      <c r="BE74" s="30"/>
      <c r="BF74" s="30"/>
      <c r="BH74" s="29"/>
      <c r="BI74" s="29"/>
      <c r="BJ74" s="29"/>
      <c r="BK74" s="29"/>
      <c r="BM74" s="162">
        <v>3.016</v>
      </c>
      <c r="BN74" s="121">
        <f t="shared" si="18"/>
        <v>0</v>
      </c>
    </row>
    <row r="75" spans="1:66" ht="20.100000000000001" customHeight="1" x14ac:dyDescent="0.25">
      <c r="A75" s="38" t="s">
        <v>245</v>
      </c>
      <c r="B75" s="27" t="s">
        <v>16</v>
      </c>
      <c r="C75" s="27">
        <v>10</v>
      </c>
      <c r="D75" s="129">
        <f t="shared" si="16"/>
        <v>0</v>
      </c>
      <c r="E75" s="12">
        <v>145</v>
      </c>
      <c r="F75" s="12">
        <f t="shared" si="17"/>
        <v>0</v>
      </c>
      <c r="H75" s="267"/>
      <c r="I75" s="19"/>
      <c r="J75" s="20"/>
      <c r="K75" s="69"/>
      <c r="L75" s="21"/>
      <c r="M75" s="272"/>
      <c r="N75" s="35"/>
      <c r="O75" s="273"/>
      <c r="P75" s="22"/>
      <c r="Q75" s="23"/>
      <c r="R75" s="29"/>
      <c r="S75" s="24"/>
      <c r="T75" s="29"/>
      <c r="V75" s="29"/>
      <c r="W75" s="29"/>
      <c r="X75" s="29"/>
      <c r="Y75" s="61">
        <f>AF75*$D75</f>
        <v>0</v>
      </c>
      <c r="Z75" s="29"/>
      <c r="AA75" s="29"/>
      <c r="AB75" s="29"/>
      <c r="AC75" s="61"/>
      <c r="AD75" s="61"/>
      <c r="AE75" s="61"/>
      <c r="AF75" s="61">
        <v>10</v>
      </c>
      <c r="AG75" s="61"/>
      <c r="AH75" s="61"/>
      <c r="AI75" s="61"/>
      <c r="AK75" s="61">
        <f t="shared" si="19"/>
        <v>0</v>
      </c>
      <c r="AL75" s="61">
        <f>AW75*$D75</f>
        <v>0</v>
      </c>
      <c r="AM75" s="61">
        <f>AX75*$D75</f>
        <v>0</v>
      </c>
      <c r="AN75" s="30"/>
      <c r="AO75" s="30"/>
      <c r="AP75" s="30"/>
      <c r="AQ75" s="30"/>
      <c r="AR75" s="30"/>
      <c r="AS75" s="30"/>
      <c r="AT75" s="30"/>
      <c r="AU75" s="30"/>
      <c r="AV75" s="61">
        <v>1</v>
      </c>
      <c r="AW75" s="61">
        <v>7</v>
      </c>
      <c r="AX75" s="61">
        <v>2</v>
      </c>
      <c r="AY75" s="30"/>
      <c r="AZ75" s="30"/>
      <c r="BA75" s="30"/>
      <c r="BB75" s="30"/>
      <c r="BC75" s="30"/>
      <c r="BD75" s="30"/>
      <c r="BE75" s="30"/>
      <c r="BF75" s="30"/>
      <c r="BH75" s="29"/>
      <c r="BI75" s="29"/>
      <c r="BJ75" s="29"/>
      <c r="BK75" s="29"/>
      <c r="BM75" s="162">
        <v>3.2389999999999999</v>
      </c>
      <c r="BN75" s="121">
        <f t="shared" si="18"/>
        <v>0</v>
      </c>
    </row>
    <row r="76" spans="1:66" ht="20.100000000000001" customHeight="1" x14ac:dyDescent="0.25">
      <c r="A76" s="38" t="s">
        <v>246</v>
      </c>
      <c r="B76" s="27" t="s">
        <v>16</v>
      </c>
      <c r="C76" s="27">
        <v>10</v>
      </c>
      <c r="D76" s="129">
        <f t="shared" si="16"/>
        <v>0</v>
      </c>
      <c r="E76" s="12">
        <v>192.5</v>
      </c>
      <c r="F76" s="12">
        <f t="shared" si="17"/>
        <v>0</v>
      </c>
      <c r="H76" s="267"/>
      <c r="I76" s="19"/>
      <c r="J76" s="20"/>
      <c r="K76" s="69"/>
      <c r="L76" s="21"/>
      <c r="M76" s="272"/>
      <c r="N76" s="35"/>
      <c r="O76" s="273"/>
      <c r="P76" s="22"/>
      <c r="Q76" s="23"/>
      <c r="R76" s="29"/>
      <c r="S76" s="24"/>
      <c r="T76" s="29"/>
      <c r="V76" s="29"/>
      <c r="W76" s="29"/>
      <c r="X76" s="29"/>
      <c r="Y76" s="61">
        <f>AF76*$D76</f>
        <v>0</v>
      </c>
      <c r="Z76" s="29"/>
      <c r="AA76" s="29"/>
      <c r="AB76" s="29"/>
      <c r="AC76" s="61"/>
      <c r="AD76" s="61"/>
      <c r="AE76" s="61"/>
      <c r="AF76" s="61">
        <v>10</v>
      </c>
      <c r="AG76" s="61"/>
      <c r="AH76" s="61"/>
      <c r="AI76" s="61"/>
      <c r="AK76" s="61">
        <f t="shared" si="19"/>
        <v>0</v>
      </c>
      <c r="AL76" s="61">
        <f>AW76*$D76</f>
        <v>0</v>
      </c>
      <c r="AM76" s="61">
        <f>AX76*$D76</f>
        <v>0</v>
      </c>
      <c r="AN76" s="30"/>
      <c r="AO76" s="30"/>
      <c r="AP76" s="30"/>
      <c r="AQ76" s="30"/>
      <c r="AR76" s="30"/>
      <c r="AS76" s="30"/>
      <c r="AT76" s="30"/>
      <c r="AU76" s="30"/>
      <c r="AV76" s="61">
        <v>1</v>
      </c>
      <c r="AW76" s="61">
        <v>4</v>
      </c>
      <c r="AX76" s="61">
        <v>4</v>
      </c>
      <c r="AY76" s="30"/>
      <c r="AZ76" s="30"/>
      <c r="BA76" s="30"/>
      <c r="BB76" s="30"/>
      <c r="BC76" s="30"/>
      <c r="BD76" s="30"/>
      <c r="BE76" s="30"/>
      <c r="BF76" s="30"/>
      <c r="BH76" s="29"/>
      <c r="BI76" s="29"/>
      <c r="BJ76" s="29"/>
      <c r="BK76" s="29"/>
      <c r="BM76" s="162">
        <v>4.5</v>
      </c>
      <c r="BN76" s="121">
        <f t="shared" si="18"/>
        <v>0</v>
      </c>
    </row>
    <row r="77" spans="1:66" ht="20.100000000000001" customHeight="1" x14ac:dyDescent="0.25">
      <c r="A77" s="38" t="s">
        <v>247</v>
      </c>
      <c r="B77" s="27" t="s">
        <v>14</v>
      </c>
      <c r="C77" s="27">
        <v>20</v>
      </c>
      <c r="D77" s="129">
        <f t="shared" si="16"/>
        <v>0</v>
      </c>
      <c r="E77" s="12">
        <v>90</v>
      </c>
      <c r="F77" s="12">
        <f t="shared" si="17"/>
        <v>0</v>
      </c>
      <c r="H77" s="267"/>
      <c r="I77" s="19"/>
      <c r="J77" s="20"/>
      <c r="K77" s="69"/>
      <c r="L77" s="21"/>
      <c r="M77" s="272"/>
      <c r="N77" s="35"/>
      <c r="O77" s="273"/>
      <c r="P77" s="22"/>
      <c r="Q77" s="23"/>
      <c r="R77" s="29"/>
      <c r="S77" s="24"/>
      <c r="T77" s="29"/>
      <c r="V77" s="29"/>
      <c r="W77" s="61">
        <f>AD77*$D77</f>
        <v>0</v>
      </c>
      <c r="X77" s="29"/>
      <c r="Y77" s="29"/>
      <c r="Z77" s="29"/>
      <c r="AA77" s="29"/>
      <c r="AB77" s="29"/>
      <c r="AC77" s="61"/>
      <c r="AD77" s="61">
        <v>20</v>
      </c>
      <c r="AE77" s="61"/>
      <c r="AF77" s="61"/>
      <c r="AG77" s="61"/>
      <c r="AH77" s="61"/>
      <c r="AI77" s="61"/>
      <c r="AK77" s="61">
        <f t="shared" si="19"/>
        <v>0</v>
      </c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61">
        <v>20</v>
      </c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H77" s="29"/>
      <c r="BI77" s="29"/>
      <c r="BJ77" s="29"/>
      <c r="BK77" s="29"/>
      <c r="BM77" s="162">
        <v>0.94899999999999995</v>
      </c>
      <c r="BN77" s="121">
        <f t="shared" si="18"/>
        <v>0</v>
      </c>
    </row>
    <row r="78" spans="1:66" ht="20.100000000000001" customHeight="1" x14ac:dyDescent="0.25">
      <c r="A78" s="38" t="s">
        <v>248</v>
      </c>
      <c r="B78" s="27" t="s">
        <v>14</v>
      </c>
      <c r="C78" s="27">
        <v>20</v>
      </c>
      <c r="D78" s="129">
        <f t="shared" si="16"/>
        <v>0</v>
      </c>
      <c r="E78" s="12">
        <v>90</v>
      </c>
      <c r="F78" s="12">
        <f t="shared" si="17"/>
        <v>0</v>
      </c>
      <c r="H78" s="267"/>
      <c r="I78" s="19"/>
      <c r="J78" s="20"/>
      <c r="K78" s="69"/>
      <c r="L78" s="21"/>
      <c r="M78" s="272"/>
      <c r="N78" s="35"/>
      <c r="O78" s="273"/>
      <c r="P78" s="22"/>
      <c r="Q78" s="23"/>
      <c r="R78" s="29"/>
      <c r="S78" s="24"/>
      <c r="T78" s="29"/>
      <c r="V78" s="29"/>
      <c r="W78" s="61">
        <f>AD78*$D78</f>
        <v>0</v>
      </c>
      <c r="X78" s="29"/>
      <c r="Y78" s="29"/>
      <c r="Z78" s="29"/>
      <c r="AA78" s="29"/>
      <c r="AB78" s="29"/>
      <c r="AC78" s="61"/>
      <c r="AD78" s="61">
        <v>20</v>
      </c>
      <c r="AE78" s="61"/>
      <c r="AF78" s="61"/>
      <c r="AG78" s="61"/>
      <c r="AH78" s="61"/>
      <c r="AI78" s="61"/>
      <c r="AK78" s="61">
        <f t="shared" si="19"/>
        <v>0</v>
      </c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61">
        <v>20</v>
      </c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H78" s="29"/>
      <c r="BI78" s="29"/>
      <c r="BJ78" s="29"/>
      <c r="BK78" s="29"/>
      <c r="BM78" s="162">
        <v>1.002</v>
      </c>
      <c r="BN78" s="121">
        <f t="shared" si="18"/>
        <v>0</v>
      </c>
    </row>
    <row r="79" spans="1:66" ht="20.100000000000001" customHeight="1" x14ac:dyDescent="0.25">
      <c r="A79" s="38" t="s">
        <v>249</v>
      </c>
      <c r="B79" s="27" t="s">
        <v>15</v>
      </c>
      <c r="C79" s="27">
        <v>10</v>
      </c>
      <c r="D79" s="129">
        <f t="shared" si="16"/>
        <v>0</v>
      </c>
      <c r="E79" s="12">
        <v>67.5</v>
      </c>
      <c r="F79" s="12">
        <f t="shared" si="17"/>
        <v>0</v>
      </c>
      <c r="H79" s="267"/>
      <c r="I79" s="19"/>
      <c r="J79" s="20"/>
      <c r="K79" s="69"/>
      <c r="L79" s="21"/>
      <c r="M79" s="272"/>
      <c r="N79" s="35"/>
      <c r="O79" s="273"/>
      <c r="P79" s="22"/>
      <c r="Q79" s="23"/>
      <c r="R79" s="29"/>
      <c r="S79" s="24"/>
      <c r="T79" s="29"/>
      <c r="V79" s="29"/>
      <c r="W79" s="29"/>
      <c r="X79" s="61">
        <f>AE79*$D79</f>
        <v>0</v>
      </c>
      <c r="Y79" s="29"/>
      <c r="Z79" s="29"/>
      <c r="AA79" s="29"/>
      <c r="AB79" s="29"/>
      <c r="AC79" s="61"/>
      <c r="AD79" s="61"/>
      <c r="AE79" s="61">
        <v>10</v>
      </c>
      <c r="AF79" s="61"/>
      <c r="AG79" s="61"/>
      <c r="AH79" s="61"/>
      <c r="AI79" s="61"/>
      <c r="AK79" s="61">
        <f t="shared" si="19"/>
        <v>0</v>
      </c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61">
        <v>10</v>
      </c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H79" s="29"/>
      <c r="BI79" s="29"/>
      <c r="BJ79" s="29"/>
      <c r="BK79" s="29"/>
      <c r="BM79" s="162">
        <v>1.099</v>
      </c>
      <c r="BN79" s="121">
        <f t="shared" si="18"/>
        <v>0</v>
      </c>
    </row>
    <row r="80" spans="1:66" ht="20.100000000000001" customHeight="1" x14ac:dyDescent="0.25">
      <c r="A80" s="38" t="s">
        <v>250</v>
      </c>
      <c r="B80" s="27" t="s">
        <v>16</v>
      </c>
      <c r="C80" s="27">
        <v>20</v>
      </c>
      <c r="D80" s="129">
        <f t="shared" si="16"/>
        <v>0</v>
      </c>
      <c r="E80" s="12">
        <v>215</v>
      </c>
      <c r="F80" s="12">
        <f t="shared" si="17"/>
        <v>0</v>
      </c>
      <c r="H80" s="267"/>
      <c r="I80" s="19"/>
      <c r="J80" s="20"/>
      <c r="K80" s="69"/>
      <c r="L80" s="21"/>
      <c r="M80" s="272"/>
      <c r="N80" s="35"/>
      <c r="O80" s="273"/>
      <c r="P80" s="22"/>
      <c r="Q80" s="23"/>
      <c r="R80" s="29"/>
      <c r="S80" s="24"/>
      <c r="T80" s="29"/>
      <c r="V80" s="29"/>
      <c r="W80" s="29"/>
      <c r="X80" s="29"/>
      <c r="Y80" s="61">
        <f>AF80*$D80</f>
        <v>0</v>
      </c>
      <c r="Z80" s="29"/>
      <c r="AA80" s="29"/>
      <c r="AB80" s="29"/>
      <c r="AC80" s="61"/>
      <c r="AD80" s="61"/>
      <c r="AE80" s="61"/>
      <c r="AF80" s="61">
        <v>20</v>
      </c>
      <c r="AG80" s="61"/>
      <c r="AH80" s="61"/>
      <c r="AI80" s="61"/>
      <c r="AK80" s="30"/>
      <c r="AL80" s="61">
        <f>AW80*$D80</f>
        <v>0</v>
      </c>
      <c r="AM80" s="61">
        <f>AX80*$D80</f>
        <v>0</v>
      </c>
      <c r="AN80" s="30"/>
      <c r="AO80" s="30"/>
      <c r="AP80" s="30"/>
      <c r="AQ80" s="30"/>
      <c r="AR80" s="30"/>
      <c r="AS80" s="30"/>
      <c r="AT80" s="30"/>
      <c r="AU80" s="30"/>
      <c r="AV80" s="30"/>
      <c r="AW80" s="61">
        <v>12</v>
      </c>
      <c r="AX80" s="61">
        <v>8</v>
      </c>
      <c r="AY80" s="30"/>
      <c r="AZ80" s="30"/>
      <c r="BA80" s="30"/>
      <c r="BB80" s="30"/>
      <c r="BC80" s="30"/>
      <c r="BD80" s="30"/>
      <c r="BE80" s="30"/>
      <c r="BF80" s="30"/>
      <c r="BH80" s="29"/>
      <c r="BI80" s="29"/>
      <c r="BJ80" s="29"/>
      <c r="BK80" s="29"/>
      <c r="BM80" s="162">
        <v>4.3780000000000001</v>
      </c>
      <c r="BN80" s="121">
        <f t="shared" si="18"/>
        <v>0</v>
      </c>
    </row>
    <row r="81" spans="1:66" ht="20.100000000000001" customHeight="1" x14ac:dyDescent="0.25">
      <c r="A81" s="42" t="s">
        <v>251</v>
      </c>
      <c r="B81" s="28" t="s">
        <v>18</v>
      </c>
      <c r="C81" s="28">
        <v>5</v>
      </c>
      <c r="D81" s="129">
        <f t="shared" si="16"/>
        <v>0</v>
      </c>
      <c r="E81" s="12">
        <v>240</v>
      </c>
      <c r="F81" s="12">
        <f t="shared" si="17"/>
        <v>0</v>
      </c>
      <c r="H81" s="267"/>
      <c r="I81" s="19"/>
      <c r="J81" s="20"/>
      <c r="K81" s="69"/>
      <c r="L81" s="21"/>
      <c r="M81" s="272"/>
      <c r="N81" s="35"/>
      <c r="O81" s="273"/>
      <c r="P81" s="22"/>
      <c r="Q81" s="23"/>
      <c r="R81" s="29"/>
      <c r="S81" s="24"/>
      <c r="T81" s="29"/>
      <c r="V81" s="29"/>
      <c r="W81" s="29"/>
      <c r="X81" s="29"/>
      <c r="Y81" s="29"/>
      <c r="Z81" s="29"/>
      <c r="AA81" s="61">
        <f>AH81*$D81</f>
        <v>0</v>
      </c>
      <c r="AB81" s="29"/>
      <c r="AC81" s="61"/>
      <c r="AD81" s="61"/>
      <c r="AE81" s="61"/>
      <c r="AF81" s="61"/>
      <c r="AG81" s="61"/>
      <c r="AH81" s="61">
        <v>5</v>
      </c>
      <c r="AI81" s="61"/>
      <c r="AK81" s="30"/>
      <c r="AL81" s="30"/>
      <c r="AM81" s="30"/>
      <c r="AN81" s="61">
        <f>AY81*$D81</f>
        <v>0</v>
      </c>
      <c r="AO81" s="30"/>
      <c r="AP81" s="30"/>
      <c r="AQ81" s="61">
        <f>BB81*$D81</f>
        <v>0</v>
      </c>
      <c r="AR81" s="30"/>
      <c r="AS81" s="30"/>
      <c r="AT81" s="30"/>
      <c r="AU81" s="30"/>
      <c r="AV81" s="30"/>
      <c r="AW81" s="30"/>
      <c r="AX81" s="30"/>
      <c r="AY81" s="61">
        <v>1</v>
      </c>
      <c r="AZ81" s="30"/>
      <c r="BA81" s="30"/>
      <c r="BB81" s="61">
        <v>2</v>
      </c>
      <c r="BC81" s="30"/>
      <c r="BD81" s="30"/>
      <c r="BE81" s="30"/>
      <c r="BF81" s="30"/>
      <c r="BH81" s="29"/>
      <c r="BI81" s="29"/>
      <c r="BJ81" s="29"/>
      <c r="BK81" s="29"/>
      <c r="BM81" s="162">
        <v>5.4660000000000002</v>
      </c>
      <c r="BN81" s="121">
        <f t="shared" si="18"/>
        <v>0</v>
      </c>
    </row>
    <row r="82" spans="1:66" ht="20.100000000000001" customHeight="1" x14ac:dyDescent="0.25">
      <c r="A82" s="38" t="s">
        <v>252</v>
      </c>
      <c r="B82" s="27" t="s">
        <v>14</v>
      </c>
      <c r="C82" s="27">
        <v>20</v>
      </c>
      <c r="D82" s="129">
        <f t="shared" si="16"/>
        <v>0</v>
      </c>
      <c r="E82" s="12">
        <v>125</v>
      </c>
      <c r="F82" s="12">
        <f t="shared" si="17"/>
        <v>0</v>
      </c>
      <c r="H82" s="267"/>
      <c r="I82" s="19"/>
      <c r="J82" s="20"/>
      <c r="K82" s="69"/>
      <c r="L82" s="21"/>
      <c r="M82" s="272"/>
      <c r="N82" s="35"/>
      <c r="O82" s="273"/>
      <c r="P82" s="22"/>
      <c r="Q82" s="23"/>
      <c r="R82" s="29"/>
      <c r="S82" s="24"/>
      <c r="T82" s="29"/>
      <c r="V82" s="29"/>
      <c r="W82" s="61">
        <f>AD82*$D82</f>
        <v>0</v>
      </c>
      <c r="X82" s="29"/>
      <c r="Y82" s="29"/>
      <c r="Z82" s="29"/>
      <c r="AA82" s="29"/>
      <c r="AB82" s="29"/>
      <c r="AC82" s="61"/>
      <c r="AD82" s="61">
        <v>20</v>
      </c>
      <c r="AE82" s="61"/>
      <c r="AF82" s="61"/>
      <c r="AG82" s="61"/>
      <c r="AH82" s="61"/>
      <c r="AI82" s="61"/>
      <c r="AK82" s="61">
        <f>AV82*$D82</f>
        <v>0</v>
      </c>
      <c r="AL82" s="61">
        <f>AW82*$D82</f>
        <v>0</v>
      </c>
      <c r="AM82" s="30"/>
      <c r="AN82" s="30"/>
      <c r="AO82" s="30"/>
      <c r="AP82" s="30"/>
      <c r="AQ82" s="30"/>
      <c r="AR82" s="30"/>
      <c r="AS82" s="30"/>
      <c r="AT82" s="30"/>
      <c r="AU82" s="30"/>
      <c r="AV82" s="61">
        <v>16</v>
      </c>
      <c r="AW82" s="61">
        <v>4</v>
      </c>
      <c r="AX82" s="30"/>
      <c r="AY82" s="30"/>
      <c r="AZ82" s="30"/>
      <c r="BA82" s="30"/>
      <c r="BB82" s="30"/>
      <c r="BC82" s="30"/>
      <c r="BD82" s="30"/>
      <c r="BE82" s="30"/>
      <c r="BF82" s="30"/>
      <c r="BH82" s="29"/>
      <c r="BI82" s="29"/>
      <c r="BJ82" s="29"/>
      <c r="BK82" s="29"/>
      <c r="BM82" s="162">
        <v>1.9710000000000001</v>
      </c>
      <c r="BN82" s="121">
        <f t="shared" si="18"/>
        <v>0</v>
      </c>
    </row>
    <row r="83" spans="1:66" ht="20.100000000000001" customHeight="1" x14ac:dyDescent="0.25">
      <c r="A83" s="38" t="s">
        <v>253</v>
      </c>
      <c r="B83" s="27" t="s">
        <v>15</v>
      </c>
      <c r="C83" s="27">
        <v>20</v>
      </c>
      <c r="D83" s="129">
        <f t="shared" si="16"/>
        <v>0</v>
      </c>
      <c r="E83" s="12">
        <v>162.5</v>
      </c>
      <c r="F83" s="12">
        <f t="shared" si="17"/>
        <v>0</v>
      </c>
      <c r="H83" s="267"/>
      <c r="I83" s="19"/>
      <c r="J83" s="20"/>
      <c r="K83" s="69"/>
      <c r="L83" s="21"/>
      <c r="M83" s="272"/>
      <c r="N83" s="35"/>
      <c r="O83" s="273"/>
      <c r="P83" s="22"/>
      <c r="Q83" s="23"/>
      <c r="R83" s="29"/>
      <c r="S83" s="24"/>
      <c r="T83" s="29"/>
      <c r="V83" s="29"/>
      <c r="W83" s="29"/>
      <c r="X83" s="61">
        <f>AE83*$D83</f>
        <v>0</v>
      </c>
      <c r="Y83" s="29"/>
      <c r="Z83" s="29"/>
      <c r="AA83" s="29"/>
      <c r="AB83" s="29"/>
      <c r="AC83" s="61"/>
      <c r="AD83" s="61"/>
      <c r="AE83" s="61">
        <v>20</v>
      </c>
      <c r="AF83" s="61"/>
      <c r="AG83" s="61"/>
      <c r="AH83" s="61"/>
      <c r="AI83" s="61"/>
      <c r="AK83" s="30"/>
      <c r="AL83" s="61">
        <f t="shared" ref="AL83:AM86" si="20">AW83*$D83</f>
        <v>0</v>
      </c>
      <c r="AM83" s="61">
        <f t="shared" si="20"/>
        <v>0</v>
      </c>
      <c r="AN83" s="30"/>
      <c r="AO83" s="30"/>
      <c r="AP83" s="30"/>
      <c r="AQ83" s="30"/>
      <c r="AR83" s="30"/>
      <c r="AS83" s="30"/>
      <c r="AT83" s="30"/>
      <c r="AU83" s="30"/>
      <c r="AV83" s="30"/>
      <c r="AW83" s="61">
        <v>16</v>
      </c>
      <c r="AX83" s="61">
        <v>4</v>
      </c>
      <c r="AY83" s="30"/>
      <c r="AZ83" s="30"/>
      <c r="BA83" s="30"/>
      <c r="BB83" s="30"/>
      <c r="BC83" s="30"/>
      <c r="BD83" s="30"/>
      <c r="BE83" s="30"/>
      <c r="BF83" s="30"/>
      <c r="BH83" s="29"/>
      <c r="BI83" s="29"/>
      <c r="BJ83" s="29"/>
      <c r="BK83" s="29"/>
      <c r="BM83" s="162">
        <v>3.0640000000000001</v>
      </c>
      <c r="BN83" s="121">
        <f t="shared" si="18"/>
        <v>0</v>
      </c>
    </row>
    <row r="84" spans="1:66" ht="20.100000000000001" customHeight="1" x14ac:dyDescent="0.25">
      <c r="A84" s="38" t="s">
        <v>254</v>
      </c>
      <c r="B84" s="27" t="s">
        <v>16</v>
      </c>
      <c r="C84" s="27">
        <v>10</v>
      </c>
      <c r="D84" s="129">
        <f t="shared" si="16"/>
        <v>0</v>
      </c>
      <c r="E84" s="12">
        <v>177.5</v>
      </c>
      <c r="F84" s="12">
        <f t="shared" si="17"/>
        <v>0</v>
      </c>
      <c r="H84" s="267"/>
      <c r="I84" s="19"/>
      <c r="J84" s="20"/>
      <c r="K84" s="69"/>
      <c r="L84" s="21"/>
      <c r="M84" s="272"/>
      <c r="N84" s="35"/>
      <c r="O84" s="273"/>
      <c r="P84" s="22"/>
      <c r="Q84" s="23"/>
      <c r="R84" s="29"/>
      <c r="S84" s="24"/>
      <c r="T84" s="29"/>
      <c r="V84" s="29"/>
      <c r="W84" s="29"/>
      <c r="X84" s="29"/>
      <c r="Y84" s="61">
        <f>AF84*$D84</f>
        <v>0</v>
      </c>
      <c r="Z84" s="29"/>
      <c r="AA84" s="29"/>
      <c r="AB84" s="29"/>
      <c r="AC84" s="61"/>
      <c r="AD84" s="61"/>
      <c r="AE84" s="61"/>
      <c r="AF84" s="61">
        <v>10</v>
      </c>
      <c r="AG84" s="61"/>
      <c r="AH84" s="61"/>
      <c r="AI84" s="61"/>
      <c r="AK84" s="61">
        <f>AV84*$D84</f>
        <v>0</v>
      </c>
      <c r="AL84" s="61">
        <f t="shared" si="20"/>
        <v>0</v>
      </c>
      <c r="AM84" s="61">
        <f t="shared" si="20"/>
        <v>0</v>
      </c>
      <c r="AN84" s="61">
        <f>AY84*$D84</f>
        <v>0</v>
      </c>
      <c r="AO84" s="30"/>
      <c r="AP84" s="30"/>
      <c r="AQ84" s="30"/>
      <c r="AR84" s="30"/>
      <c r="AS84" s="30"/>
      <c r="AT84" s="30"/>
      <c r="AU84" s="30"/>
      <c r="AV84" s="61">
        <v>1</v>
      </c>
      <c r="AW84" s="61">
        <v>1</v>
      </c>
      <c r="AX84" s="61">
        <v>7</v>
      </c>
      <c r="AY84" s="61">
        <v>1</v>
      </c>
      <c r="AZ84" s="30"/>
      <c r="BA84" s="30"/>
      <c r="BB84" s="30"/>
      <c r="BC84" s="30"/>
      <c r="BD84" s="30"/>
      <c r="BE84" s="30"/>
      <c r="BF84" s="30"/>
      <c r="BH84" s="29"/>
      <c r="BI84" s="29"/>
      <c r="BJ84" s="29"/>
      <c r="BK84" s="29"/>
      <c r="BM84" s="162">
        <v>4.3849999999999998</v>
      </c>
      <c r="BN84" s="121">
        <f t="shared" si="18"/>
        <v>0</v>
      </c>
    </row>
    <row r="85" spans="1:66" ht="20.100000000000001" customHeight="1" x14ac:dyDescent="0.25">
      <c r="A85" s="38" t="s">
        <v>255</v>
      </c>
      <c r="B85" s="27" t="s">
        <v>16</v>
      </c>
      <c r="C85" s="27">
        <v>10</v>
      </c>
      <c r="D85" s="129">
        <f t="shared" si="16"/>
        <v>0</v>
      </c>
      <c r="E85" s="12">
        <v>195</v>
      </c>
      <c r="F85" s="12">
        <f t="shared" si="17"/>
        <v>0</v>
      </c>
      <c r="H85" s="267"/>
      <c r="I85" s="19"/>
      <c r="J85" s="20"/>
      <c r="K85" s="69"/>
      <c r="L85" s="21"/>
      <c r="M85" s="272"/>
      <c r="N85" s="35"/>
      <c r="O85" s="273"/>
      <c r="P85" s="22"/>
      <c r="Q85" s="23"/>
      <c r="R85" s="29"/>
      <c r="S85" s="24"/>
      <c r="T85" s="29"/>
      <c r="V85" s="29"/>
      <c r="W85" s="29"/>
      <c r="X85" s="29"/>
      <c r="Y85" s="61">
        <f>AF85*$D85</f>
        <v>0</v>
      </c>
      <c r="Z85" s="29"/>
      <c r="AA85" s="29"/>
      <c r="AB85" s="29"/>
      <c r="AC85" s="61"/>
      <c r="AD85" s="61"/>
      <c r="AE85" s="61"/>
      <c r="AF85" s="61">
        <v>10</v>
      </c>
      <c r="AG85" s="61"/>
      <c r="AH85" s="61"/>
      <c r="AI85" s="61"/>
      <c r="AK85" s="30"/>
      <c r="AL85" s="61">
        <f t="shared" si="20"/>
        <v>0</v>
      </c>
      <c r="AM85" s="61">
        <f t="shared" si="20"/>
        <v>0</v>
      </c>
      <c r="AN85" s="61">
        <f>AY85*$D85</f>
        <v>0</v>
      </c>
      <c r="AO85" s="30"/>
      <c r="AP85" s="30"/>
      <c r="AQ85" s="30"/>
      <c r="AR85" s="30"/>
      <c r="AS85" s="30"/>
      <c r="AT85" s="30"/>
      <c r="AU85" s="30"/>
      <c r="AV85" s="30"/>
      <c r="AW85" s="61">
        <v>3</v>
      </c>
      <c r="AX85" s="61">
        <v>3</v>
      </c>
      <c r="AY85" s="61">
        <v>2</v>
      </c>
      <c r="AZ85" s="30"/>
      <c r="BA85" s="30"/>
      <c r="BB85" s="30"/>
      <c r="BC85" s="30"/>
      <c r="BD85" s="30"/>
      <c r="BE85" s="30"/>
      <c r="BF85" s="30"/>
      <c r="BH85" s="29"/>
      <c r="BI85" s="29"/>
      <c r="BJ85" s="29"/>
      <c r="BK85" s="29"/>
      <c r="BM85" s="162">
        <v>4.625</v>
      </c>
      <c r="BN85" s="121">
        <f t="shared" si="18"/>
        <v>0</v>
      </c>
    </row>
    <row r="86" spans="1:66" ht="20.100000000000001" customHeight="1" x14ac:dyDescent="0.25">
      <c r="A86" s="143" t="s">
        <v>256</v>
      </c>
      <c r="B86" s="45" t="s">
        <v>17</v>
      </c>
      <c r="C86" s="45">
        <v>10</v>
      </c>
      <c r="D86" s="129">
        <f t="shared" si="16"/>
        <v>0</v>
      </c>
      <c r="E86" s="12">
        <v>230</v>
      </c>
      <c r="F86" s="12">
        <f t="shared" si="17"/>
        <v>0</v>
      </c>
      <c r="H86" s="267"/>
      <c r="I86" s="19"/>
      <c r="J86" s="20"/>
      <c r="K86" s="69"/>
      <c r="L86" s="21"/>
      <c r="M86" s="272"/>
      <c r="N86" s="35"/>
      <c r="O86" s="273"/>
      <c r="P86" s="22"/>
      <c r="Q86" s="23"/>
      <c r="R86" s="29"/>
      <c r="S86" s="24"/>
      <c r="T86" s="29"/>
      <c r="V86" s="29"/>
      <c r="W86" s="29"/>
      <c r="X86" s="29"/>
      <c r="Y86" s="29"/>
      <c r="Z86" s="61">
        <f>AG86*$D86</f>
        <v>0</v>
      </c>
      <c r="AA86" s="29"/>
      <c r="AB86" s="29"/>
      <c r="AC86" s="61"/>
      <c r="AD86" s="61"/>
      <c r="AE86" s="61"/>
      <c r="AF86" s="61"/>
      <c r="AG86" s="61">
        <v>10</v>
      </c>
      <c r="AH86" s="61"/>
      <c r="AI86" s="61"/>
      <c r="AK86" s="61">
        <f>AV86*$D86</f>
        <v>0</v>
      </c>
      <c r="AL86" s="61">
        <f t="shared" si="20"/>
        <v>0</v>
      </c>
      <c r="AM86" s="61">
        <f t="shared" si="20"/>
        <v>0</v>
      </c>
      <c r="AN86" s="30"/>
      <c r="AO86" s="30"/>
      <c r="AP86" s="30"/>
      <c r="AQ86" s="30"/>
      <c r="AR86" s="30"/>
      <c r="AS86" s="30"/>
      <c r="AT86" s="30"/>
      <c r="AU86" s="30"/>
      <c r="AV86" s="61">
        <v>2</v>
      </c>
      <c r="AW86" s="61">
        <v>5</v>
      </c>
      <c r="AX86" s="61">
        <v>2</v>
      </c>
      <c r="AY86" s="30"/>
      <c r="AZ86" s="30"/>
      <c r="BA86" s="30"/>
      <c r="BB86" s="30"/>
      <c r="BC86" s="30"/>
      <c r="BD86" s="30"/>
      <c r="BE86" s="30"/>
      <c r="BF86" s="30"/>
      <c r="BH86" s="29"/>
      <c r="BI86" s="29"/>
      <c r="BJ86" s="29"/>
      <c r="BK86" s="29"/>
      <c r="BM86" s="162">
        <v>6</v>
      </c>
      <c r="BN86" s="121">
        <f t="shared" si="18"/>
        <v>0</v>
      </c>
    </row>
    <row r="87" spans="1:66" ht="20.100000000000001" customHeight="1" x14ac:dyDescent="0.25">
      <c r="A87" s="42" t="s">
        <v>257</v>
      </c>
      <c r="B87" s="28" t="s">
        <v>17</v>
      </c>
      <c r="C87" s="28">
        <v>5</v>
      </c>
      <c r="D87" s="129">
        <f t="shared" si="16"/>
        <v>0</v>
      </c>
      <c r="E87" s="12">
        <v>190</v>
      </c>
      <c r="F87" s="12">
        <f t="shared" si="17"/>
        <v>0</v>
      </c>
      <c r="H87" s="267"/>
      <c r="I87" s="19"/>
      <c r="J87" s="20"/>
      <c r="K87" s="69"/>
      <c r="L87" s="21"/>
      <c r="M87" s="272"/>
      <c r="N87" s="35"/>
      <c r="O87" s="273"/>
      <c r="P87" s="22"/>
      <c r="Q87" s="23"/>
      <c r="R87" s="29"/>
      <c r="S87" s="24"/>
      <c r="T87" s="29"/>
      <c r="V87" s="29"/>
      <c r="W87" s="29"/>
      <c r="X87" s="29"/>
      <c r="Y87" s="29"/>
      <c r="Z87" s="61">
        <f>AG87*$D87</f>
        <v>0</v>
      </c>
      <c r="AA87" s="29"/>
      <c r="AB87" s="29"/>
      <c r="AC87" s="61"/>
      <c r="AD87" s="61"/>
      <c r="AE87" s="61"/>
      <c r="AF87" s="61"/>
      <c r="AG87" s="61">
        <v>5</v>
      </c>
      <c r="AH87" s="61"/>
      <c r="AI87" s="61"/>
      <c r="AK87" s="30"/>
      <c r="AL87" s="30"/>
      <c r="AM87" s="30"/>
      <c r="AN87" s="61">
        <f>AY87*$D87</f>
        <v>0</v>
      </c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61">
        <v>3</v>
      </c>
      <c r="AZ87" s="30"/>
      <c r="BA87" s="30"/>
      <c r="BB87" s="30"/>
      <c r="BC87" s="30"/>
      <c r="BD87" s="30"/>
      <c r="BE87" s="30"/>
      <c r="BF87" s="30"/>
      <c r="BH87" s="29"/>
      <c r="BI87" s="29"/>
      <c r="BJ87" s="29"/>
      <c r="BK87" s="29"/>
      <c r="BM87" s="162">
        <v>3.6309999999999998</v>
      </c>
      <c r="BN87" s="121">
        <f t="shared" si="18"/>
        <v>0</v>
      </c>
    </row>
    <row r="88" spans="1:66" ht="20.100000000000001" customHeight="1" x14ac:dyDescent="0.25">
      <c r="A88" s="39"/>
      <c r="B88" s="14"/>
      <c r="C88" s="40"/>
      <c r="D88" s="25"/>
      <c r="E88" s="17"/>
      <c r="F88" s="130">
        <f>SUM(F72:F87)</f>
        <v>0</v>
      </c>
      <c r="G88" s="3"/>
      <c r="H88" s="11">
        <f t="shared" ref="H88:T88" si="21">SUM(H72:H87)</f>
        <v>0</v>
      </c>
      <c r="I88" s="11">
        <f t="shared" si="21"/>
        <v>0</v>
      </c>
      <c r="J88" s="11">
        <f t="shared" si="21"/>
        <v>0</v>
      </c>
      <c r="K88" s="11">
        <f t="shared" si="21"/>
        <v>0</v>
      </c>
      <c r="L88" s="11">
        <f t="shared" si="21"/>
        <v>0</v>
      </c>
      <c r="M88" s="11">
        <f t="shared" si="21"/>
        <v>0</v>
      </c>
      <c r="N88" s="11">
        <f t="shared" si="21"/>
        <v>0</v>
      </c>
      <c r="O88" s="11">
        <f t="shared" si="21"/>
        <v>0</v>
      </c>
      <c r="P88" s="11">
        <f t="shared" si="21"/>
        <v>0</v>
      </c>
      <c r="Q88" s="11">
        <f t="shared" si="21"/>
        <v>0</v>
      </c>
      <c r="R88" s="11">
        <f t="shared" si="21"/>
        <v>0</v>
      </c>
      <c r="S88" s="11">
        <f t="shared" si="21"/>
        <v>0</v>
      </c>
      <c r="T88" s="11">
        <f t="shared" si="21"/>
        <v>0</v>
      </c>
      <c r="U88" s="3"/>
      <c r="V88" s="29"/>
      <c r="W88" s="11">
        <f>SUM(W72:W87)</f>
        <v>0</v>
      </c>
      <c r="X88" s="11">
        <f>SUM(X72:X87)</f>
        <v>0</v>
      </c>
      <c r="Y88" s="11">
        <f>SUM(Y72:Y87)</f>
        <v>0</v>
      </c>
      <c r="Z88" s="11">
        <f>SUM(Z72:Z87)</f>
        <v>0</v>
      </c>
      <c r="AA88" s="11">
        <f>SUM(AA72:AA87)</f>
        <v>0</v>
      </c>
      <c r="AB88" s="30"/>
      <c r="AC88" s="30"/>
      <c r="AD88" s="30"/>
      <c r="AE88" s="30"/>
      <c r="AF88" s="30"/>
      <c r="AG88" s="30"/>
      <c r="AH88" s="30"/>
      <c r="AI88" s="30"/>
      <c r="AJ88" s="3"/>
      <c r="AK88" s="11">
        <f t="shared" ref="AK88:AN88" si="22">SUM(AK72:AK87)</f>
        <v>0</v>
      </c>
      <c r="AL88" s="11">
        <f t="shared" si="22"/>
        <v>0</v>
      </c>
      <c r="AM88" s="11">
        <f t="shared" si="22"/>
        <v>0</v>
      </c>
      <c r="AN88" s="11">
        <f t="shared" si="22"/>
        <v>0</v>
      </c>
      <c r="AO88" s="30"/>
      <c r="AP88" s="30"/>
      <c r="AQ88" s="11">
        <f>SUM(AQ72:AQ87)</f>
        <v>0</v>
      </c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"/>
      <c r="BH88" s="29"/>
      <c r="BI88" s="29"/>
      <c r="BJ88" s="29"/>
      <c r="BK88" s="29"/>
      <c r="BM88" s="63"/>
      <c r="BN88" s="123">
        <f>SUM(BN72:BN87)</f>
        <v>0</v>
      </c>
    </row>
    <row r="89" spans="1:66" ht="20.100000000000001" customHeight="1" x14ac:dyDescent="0.25">
      <c r="A89" s="37" t="s">
        <v>119</v>
      </c>
      <c r="B89" s="25"/>
      <c r="C89" s="25"/>
      <c r="D89" s="25"/>
      <c r="E89" s="17"/>
      <c r="F89" s="17"/>
      <c r="G89" s="3"/>
      <c r="H89" s="25"/>
      <c r="I89" s="25"/>
      <c r="J89" s="25"/>
      <c r="K89" s="25"/>
      <c r="L89" s="25"/>
      <c r="M89" s="25"/>
      <c r="N89" s="26"/>
      <c r="O89" s="25"/>
      <c r="P89" s="25"/>
      <c r="Q89" s="25"/>
      <c r="R89" s="25"/>
      <c r="S89" s="25"/>
      <c r="T89" s="25"/>
      <c r="U89" s="3"/>
      <c r="V89" s="10" t="s">
        <v>13</v>
      </c>
      <c r="W89" s="10" t="s">
        <v>14</v>
      </c>
      <c r="X89" s="10" t="s">
        <v>15</v>
      </c>
      <c r="Y89" s="10" t="s">
        <v>16</v>
      </c>
      <c r="Z89" s="10" t="s">
        <v>17</v>
      </c>
      <c r="AA89" s="10" t="s">
        <v>18</v>
      </c>
      <c r="AB89" s="10" t="s">
        <v>19</v>
      </c>
      <c r="AC89" s="18" t="s">
        <v>13</v>
      </c>
      <c r="AD89" s="18" t="s">
        <v>14</v>
      </c>
      <c r="AE89" s="18" t="s">
        <v>15</v>
      </c>
      <c r="AF89" s="18" t="s">
        <v>16</v>
      </c>
      <c r="AG89" s="18" t="s">
        <v>17</v>
      </c>
      <c r="AH89" s="18" t="s">
        <v>18</v>
      </c>
      <c r="AI89" s="18" t="s">
        <v>19</v>
      </c>
      <c r="AJ89" s="3"/>
      <c r="AK89" s="10" t="s">
        <v>24</v>
      </c>
      <c r="AL89" s="10" t="s">
        <v>25</v>
      </c>
      <c r="AM89" s="10" t="s">
        <v>26</v>
      </c>
      <c r="AN89" s="10" t="s">
        <v>27</v>
      </c>
      <c r="AO89" s="10" t="s">
        <v>28</v>
      </c>
      <c r="AP89" s="10" t="s">
        <v>29</v>
      </c>
      <c r="AQ89" s="10" t="s">
        <v>30</v>
      </c>
      <c r="AR89" s="10" t="s">
        <v>31</v>
      </c>
      <c r="AS89" s="10" t="s">
        <v>32</v>
      </c>
      <c r="AT89" s="10" t="s">
        <v>33</v>
      </c>
      <c r="AU89" s="10" t="s">
        <v>42</v>
      </c>
      <c r="AV89" s="18" t="s">
        <v>24</v>
      </c>
      <c r="AW89" s="18" t="s">
        <v>25</v>
      </c>
      <c r="AX89" s="18" t="s">
        <v>26</v>
      </c>
      <c r="AY89" s="18" t="s">
        <v>27</v>
      </c>
      <c r="AZ89" s="18" t="s">
        <v>28</v>
      </c>
      <c r="BA89" s="18" t="s">
        <v>29</v>
      </c>
      <c r="BB89" s="18" t="s">
        <v>30</v>
      </c>
      <c r="BC89" s="18" t="s">
        <v>31</v>
      </c>
      <c r="BD89" s="18" t="s">
        <v>32</v>
      </c>
      <c r="BE89" s="18" t="s">
        <v>33</v>
      </c>
      <c r="BF89" s="18" t="s">
        <v>42</v>
      </c>
      <c r="BG89" s="3"/>
      <c r="BH89" s="216" t="s">
        <v>26</v>
      </c>
      <c r="BI89" s="216" t="s">
        <v>27</v>
      </c>
      <c r="BJ89" s="18" t="s">
        <v>26</v>
      </c>
      <c r="BK89" s="18" t="s">
        <v>27</v>
      </c>
      <c r="BM89" s="94" t="s">
        <v>66</v>
      </c>
      <c r="BN89" s="94" t="s">
        <v>67</v>
      </c>
    </row>
    <row r="90" spans="1:66" ht="20.100000000000001" customHeight="1" x14ac:dyDescent="0.25">
      <c r="A90" s="36" t="s">
        <v>258</v>
      </c>
      <c r="B90" s="28" t="s">
        <v>118</v>
      </c>
      <c r="C90" s="28">
        <v>15</v>
      </c>
      <c r="D90" s="129">
        <f>SUM(H90:T90)</f>
        <v>0</v>
      </c>
      <c r="E90" s="12">
        <v>450</v>
      </c>
      <c r="F90" s="12">
        <f t="shared" ref="F90:F128" si="23">D90*E90*(100-$D$2)/100</f>
        <v>0</v>
      </c>
      <c r="H90" s="267"/>
      <c r="I90" s="19"/>
      <c r="J90" s="20"/>
      <c r="K90" s="69"/>
      <c r="L90" s="21"/>
      <c r="M90" s="272"/>
      <c r="N90" s="35"/>
      <c r="O90" s="273"/>
      <c r="P90" s="22"/>
      <c r="Q90" s="23"/>
      <c r="R90" s="29"/>
      <c r="S90" s="24"/>
      <c r="T90" s="29"/>
      <c r="V90" s="29"/>
      <c r="W90" s="29"/>
      <c r="X90" s="61">
        <f>AE90*$D90</f>
        <v>0</v>
      </c>
      <c r="Y90" s="61">
        <f>AF90*$D90</f>
        <v>0</v>
      </c>
      <c r="Z90" s="61">
        <f>AG90*$D90</f>
        <v>0</v>
      </c>
      <c r="AA90" s="29"/>
      <c r="AB90" s="29"/>
      <c r="AC90" s="61"/>
      <c r="AD90" s="61"/>
      <c r="AE90" s="61">
        <v>2</v>
      </c>
      <c r="AF90" s="61">
        <v>11</v>
      </c>
      <c r="AG90" s="61">
        <v>2</v>
      </c>
      <c r="AH90" s="61"/>
      <c r="AI90" s="61"/>
      <c r="AK90" s="61">
        <f>AV90*$D90</f>
        <v>0</v>
      </c>
      <c r="AL90" s="61">
        <f>AW90*$D90</f>
        <v>0</v>
      </c>
      <c r="AM90" s="61">
        <f>AX90*$D90</f>
        <v>0</v>
      </c>
      <c r="AN90" s="61">
        <f>AY90*$D90</f>
        <v>0</v>
      </c>
      <c r="AO90" s="61">
        <f>AZ90*$D90</f>
        <v>0</v>
      </c>
      <c r="AP90" s="30"/>
      <c r="AQ90" s="30"/>
      <c r="AR90" s="30"/>
      <c r="AS90" s="30"/>
      <c r="AT90" s="30"/>
      <c r="AU90" s="30"/>
      <c r="AV90" s="74">
        <v>1</v>
      </c>
      <c r="AW90" s="74">
        <v>2</v>
      </c>
      <c r="AX90" s="74">
        <v>7</v>
      </c>
      <c r="AY90" s="74">
        <v>3</v>
      </c>
      <c r="AZ90" s="74">
        <v>2</v>
      </c>
      <c r="BA90" s="30"/>
      <c r="BB90" s="30"/>
      <c r="BC90" s="30"/>
      <c r="BD90" s="30"/>
      <c r="BE90" s="30"/>
      <c r="BF90" s="30"/>
      <c r="BH90" s="29"/>
      <c r="BI90" s="29"/>
      <c r="BJ90" s="29"/>
      <c r="BK90" s="29"/>
      <c r="BM90" s="162">
        <v>12.5</v>
      </c>
      <c r="BN90" s="121">
        <f t="shared" ref="BN90:BN128" si="24">BM90*D90</f>
        <v>0</v>
      </c>
    </row>
    <row r="91" spans="1:66" ht="20.100000000000001" customHeight="1" x14ac:dyDescent="0.25">
      <c r="A91" s="36" t="s">
        <v>259</v>
      </c>
      <c r="B91" s="28" t="s">
        <v>17</v>
      </c>
      <c r="C91" s="28">
        <v>1</v>
      </c>
      <c r="D91" s="129">
        <f t="shared" ref="D91:D128" si="25">SUM(H91:T91)</f>
        <v>0</v>
      </c>
      <c r="E91" s="12">
        <v>50</v>
      </c>
      <c r="F91" s="12">
        <f t="shared" si="23"/>
        <v>0</v>
      </c>
      <c r="H91" s="267"/>
      <c r="I91" s="19"/>
      <c r="J91" s="20"/>
      <c r="K91" s="69"/>
      <c r="L91" s="21"/>
      <c r="M91" s="272"/>
      <c r="N91" s="35"/>
      <c r="O91" s="273"/>
      <c r="P91" s="22"/>
      <c r="Q91" s="23"/>
      <c r="R91" s="29"/>
      <c r="S91" s="24"/>
      <c r="T91" s="29"/>
      <c r="V91" s="29"/>
      <c r="W91" s="29"/>
      <c r="X91" s="29"/>
      <c r="Y91" s="29"/>
      <c r="Z91" s="61">
        <f t="shared" ref="Z91:Z99" si="26">AG91*$D91</f>
        <v>0</v>
      </c>
      <c r="AA91" s="29"/>
      <c r="AB91" s="29"/>
      <c r="AC91" s="61"/>
      <c r="AD91" s="61"/>
      <c r="AE91" s="61"/>
      <c r="AF91" s="61"/>
      <c r="AG91" s="61">
        <v>1</v>
      </c>
      <c r="AH91" s="61"/>
      <c r="AI91" s="61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H91" s="61">
        <f>BJ91*$D91</f>
        <v>0</v>
      </c>
      <c r="BI91" s="29"/>
      <c r="BJ91" s="61">
        <v>3</v>
      </c>
      <c r="BK91" s="29"/>
      <c r="BM91" s="162">
        <v>0.9</v>
      </c>
      <c r="BN91" s="121">
        <f t="shared" si="24"/>
        <v>0</v>
      </c>
    </row>
    <row r="92" spans="1:66" ht="20.100000000000001" customHeight="1" x14ac:dyDescent="0.25">
      <c r="A92" s="36" t="s">
        <v>260</v>
      </c>
      <c r="B92" s="28" t="s">
        <v>17</v>
      </c>
      <c r="C92" s="28">
        <v>1</v>
      </c>
      <c r="D92" s="129">
        <f t="shared" si="25"/>
        <v>0</v>
      </c>
      <c r="E92" s="12">
        <v>57.5</v>
      </c>
      <c r="F92" s="12">
        <f t="shared" si="23"/>
        <v>0</v>
      </c>
      <c r="H92" s="267"/>
      <c r="I92" s="19"/>
      <c r="J92" s="20"/>
      <c r="K92" s="69"/>
      <c r="L92" s="21"/>
      <c r="M92" s="272"/>
      <c r="N92" s="35"/>
      <c r="O92" s="273"/>
      <c r="P92" s="22"/>
      <c r="Q92" s="23"/>
      <c r="R92" s="29"/>
      <c r="S92" s="24"/>
      <c r="T92" s="29"/>
      <c r="V92" s="29"/>
      <c r="W92" s="29"/>
      <c r="X92" s="29"/>
      <c r="Y92" s="29"/>
      <c r="Z92" s="61">
        <f t="shared" si="26"/>
        <v>0</v>
      </c>
      <c r="AA92" s="29"/>
      <c r="AB92" s="29"/>
      <c r="AC92" s="61"/>
      <c r="AD92" s="61"/>
      <c r="AE92" s="61"/>
      <c r="AF92" s="61"/>
      <c r="AG92" s="61">
        <v>1</v>
      </c>
      <c r="AH92" s="61"/>
      <c r="AI92" s="61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H92" s="61">
        <f>BJ92*$D92</f>
        <v>0</v>
      </c>
      <c r="BI92" s="29"/>
      <c r="BJ92" s="61">
        <v>3</v>
      </c>
      <c r="BK92" s="29"/>
      <c r="BM92" s="162">
        <v>1.1000000000000001</v>
      </c>
      <c r="BN92" s="121">
        <f t="shared" si="24"/>
        <v>0</v>
      </c>
    </row>
    <row r="93" spans="1:66" ht="20.100000000000001" customHeight="1" x14ac:dyDescent="0.25">
      <c r="A93" s="36" t="s">
        <v>261</v>
      </c>
      <c r="B93" s="28" t="s">
        <v>17</v>
      </c>
      <c r="C93" s="28">
        <v>1</v>
      </c>
      <c r="D93" s="129">
        <f t="shared" si="25"/>
        <v>0</v>
      </c>
      <c r="E93" s="12">
        <v>57.5</v>
      </c>
      <c r="F93" s="12">
        <f t="shared" si="23"/>
        <v>0</v>
      </c>
      <c r="H93" s="267"/>
      <c r="I93" s="19"/>
      <c r="J93" s="20"/>
      <c r="K93" s="69"/>
      <c r="L93" s="21"/>
      <c r="M93" s="272"/>
      <c r="N93" s="35"/>
      <c r="O93" s="273"/>
      <c r="P93" s="22"/>
      <c r="Q93" s="23"/>
      <c r="R93" s="29"/>
      <c r="S93" s="24"/>
      <c r="T93" s="29"/>
      <c r="V93" s="29"/>
      <c r="W93" s="29"/>
      <c r="X93" s="29"/>
      <c r="Y93" s="29"/>
      <c r="Z93" s="61">
        <f t="shared" si="26"/>
        <v>0</v>
      </c>
      <c r="AA93" s="29"/>
      <c r="AB93" s="29"/>
      <c r="AC93" s="61"/>
      <c r="AD93" s="61"/>
      <c r="AE93" s="61"/>
      <c r="AF93" s="61"/>
      <c r="AG93" s="61">
        <v>1</v>
      </c>
      <c r="AH93" s="61"/>
      <c r="AI93" s="61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H93" s="61">
        <f>BJ93*$D93</f>
        <v>0</v>
      </c>
      <c r="BI93" s="29"/>
      <c r="BJ93" s="61">
        <v>3</v>
      </c>
      <c r="BK93" s="29"/>
      <c r="BM93" s="162">
        <v>1.1000000000000001</v>
      </c>
      <c r="BN93" s="121">
        <f t="shared" si="24"/>
        <v>0</v>
      </c>
    </row>
    <row r="94" spans="1:66" ht="20.100000000000001" customHeight="1" x14ac:dyDescent="0.25">
      <c r="A94" s="36" t="s">
        <v>262</v>
      </c>
      <c r="B94" s="28" t="s">
        <v>17</v>
      </c>
      <c r="C94" s="28">
        <v>1</v>
      </c>
      <c r="D94" s="129">
        <f t="shared" si="25"/>
        <v>0</v>
      </c>
      <c r="E94" s="12">
        <v>52.5</v>
      </c>
      <c r="F94" s="12">
        <f t="shared" si="23"/>
        <v>0</v>
      </c>
      <c r="H94" s="267"/>
      <c r="I94" s="19"/>
      <c r="J94" s="20"/>
      <c r="K94" s="69"/>
      <c r="L94" s="21"/>
      <c r="M94" s="272"/>
      <c r="N94" s="35"/>
      <c r="O94" s="273"/>
      <c r="P94" s="22"/>
      <c r="Q94" s="23"/>
      <c r="R94" s="29"/>
      <c r="S94" s="24"/>
      <c r="T94" s="29"/>
      <c r="V94" s="29"/>
      <c r="W94" s="29"/>
      <c r="X94" s="29"/>
      <c r="Y94" s="29"/>
      <c r="Z94" s="61">
        <f t="shared" si="26"/>
        <v>0</v>
      </c>
      <c r="AA94" s="29"/>
      <c r="AB94" s="29"/>
      <c r="AC94" s="61"/>
      <c r="AD94" s="61"/>
      <c r="AE94" s="61"/>
      <c r="AF94" s="61"/>
      <c r="AG94" s="61">
        <v>1</v>
      </c>
      <c r="AH94" s="61"/>
      <c r="AI94" s="61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H94" s="61">
        <f>BJ94*$D94</f>
        <v>0</v>
      </c>
      <c r="BI94" s="29" t="s">
        <v>263</v>
      </c>
      <c r="BJ94" s="61">
        <v>3</v>
      </c>
      <c r="BK94" s="29"/>
      <c r="BM94" s="162">
        <v>1</v>
      </c>
      <c r="BN94" s="121">
        <f t="shared" si="24"/>
        <v>0</v>
      </c>
    </row>
    <row r="95" spans="1:66" ht="20.100000000000001" customHeight="1" x14ac:dyDescent="0.25">
      <c r="A95" s="36" t="s">
        <v>264</v>
      </c>
      <c r="B95" s="28" t="s">
        <v>17</v>
      </c>
      <c r="C95" s="28">
        <v>2</v>
      </c>
      <c r="D95" s="129">
        <f t="shared" si="25"/>
        <v>0</v>
      </c>
      <c r="E95" s="12">
        <v>115</v>
      </c>
      <c r="F95" s="12">
        <f t="shared" si="23"/>
        <v>0</v>
      </c>
      <c r="H95" s="267"/>
      <c r="I95" s="19"/>
      <c r="J95" s="20"/>
      <c r="K95" s="69"/>
      <c r="L95" s="21"/>
      <c r="M95" s="272"/>
      <c r="N95" s="35"/>
      <c r="O95" s="273"/>
      <c r="P95" s="22"/>
      <c r="Q95" s="23"/>
      <c r="R95" s="29"/>
      <c r="S95" s="24"/>
      <c r="T95" s="29"/>
      <c r="V95" s="29"/>
      <c r="W95" s="29"/>
      <c r="X95" s="29"/>
      <c r="Y95" s="29"/>
      <c r="Z95" s="61">
        <f t="shared" si="26"/>
        <v>0</v>
      </c>
      <c r="AA95" s="29"/>
      <c r="AB95" s="29"/>
      <c r="AC95" s="61"/>
      <c r="AD95" s="61"/>
      <c r="AE95" s="61"/>
      <c r="AF95" s="61"/>
      <c r="AG95" s="61">
        <v>2</v>
      </c>
      <c r="AH95" s="61"/>
      <c r="AI95" s="61"/>
      <c r="AK95" s="30"/>
      <c r="AL95" s="30"/>
      <c r="AM95" s="30"/>
      <c r="AN95" s="30"/>
      <c r="AO95" s="30"/>
      <c r="AP95" s="61">
        <f>BA95*$D95</f>
        <v>0</v>
      </c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74">
        <v>2</v>
      </c>
      <c r="BB95" s="30"/>
      <c r="BC95" s="30"/>
      <c r="BD95" s="30"/>
      <c r="BE95" s="30"/>
      <c r="BF95" s="30"/>
      <c r="BH95" s="29"/>
      <c r="BI95" s="29"/>
      <c r="BJ95" s="29"/>
      <c r="BK95" s="29"/>
      <c r="BM95" s="162">
        <v>2.2000000000000002</v>
      </c>
      <c r="BN95" s="121">
        <f t="shared" si="24"/>
        <v>0</v>
      </c>
    </row>
    <row r="96" spans="1:66" ht="20.100000000000001" customHeight="1" x14ac:dyDescent="0.25">
      <c r="A96" s="36" t="s">
        <v>265</v>
      </c>
      <c r="B96" s="28" t="s">
        <v>17</v>
      </c>
      <c r="C96" s="28">
        <v>1</v>
      </c>
      <c r="D96" s="129">
        <f t="shared" si="25"/>
        <v>0</v>
      </c>
      <c r="E96" s="12">
        <v>37.5</v>
      </c>
      <c r="F96" s="12">
        <f t="shared" si="23"/>
        <v>0</v>
      </c>
      <c r="H96" s="267"/>
      <c r="I96" s="19"/>
      <c r="J96" s="20"/>
      <c r="K96" s="69"/>
      <c r="L96" s="21"/>
      <c r="M96" s="272"/>
      <c r="N96" s="35"/>
      <c r="O96" s="273"/>
      <c r="P96" s="22"/>
      <c r="Q96" s="23"/>
      <c r="R96" s="29"/>
      <c r="S96" s="24"/>
      <c r="T96" s="29"/>
      <c r="V96" s="29"/>
      <c r="W96" s="29"/>
      <c r="X96" s="29"/>
      <c r="Y96" s="29"/>
      <c r="Z96" s="61">
        <f t="shared" si="26"/>
        <v>0</v>
      </c>
      <c r="AA96" s="29"/>
      <c r="AB96" s="29"/>
      <c r="AC96" s="61"/>
      <c r="AD96" s="61"/>
      <c r="AE96" s="61"/>
      <c r="AF96" s="61"/>
      <c r="AG96" s="61">
        <v>1</v>
      </c>
      <c r="AH96" s="61"/>
      <c r="AI96" s="61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H96" s="61">
        <f>BJ96*$D96</f>
        <v>0</v>
      </c>
      <c r="BI96" s="29"/>
      <c r="BJ96" s="61">
        <v>3</v>
      </c>
      <c r="BK96" s="29"/>
      <c r="BM96" s="162">
        <v>0.65</v>
      </c>
      <c r="BN96" s="121">
        <f t="shared" si="24"/>
        <v>0</v>
      </c>
    </row>
    <row r="97" spans="1:66" ht="20.100000000000001" customHeight="1" x14ac:dyDescent="0.25">
      <c r="A97" s="36" t="s">
        <v>266</v>
      </c>
      <c r="B97" s="28" t="s">
        <v>17</v>
      </c>
      <c r="C97" s="28">
        <v>1</v>
      </c>
      <c r="D97" s="129">
        <f t="shared" si="25"/>
        <v>0</v>
      </c>
      <c r="E97" s="12">
        <v>37.5</v>
      </c>
      <c r="F97" s="12">
        <f t="shared" si="23"/>
        <v>0</v>
      </c>
      <c r="H97" s="267"/>
      <c r="I97" s="19"/>
      <c r="J97" s="20"/>
      <c r="K97" s="69"/>
      <c r="L97" s="21"/>
      <c r="M97" s="272"/>
      <c r="N97" s="35"/>
      <c r="O97" s="273"/>
      <c r="P97" s="22"/>
      <c r="Q97" s="23"/>
      <c r="R97" s="29"/>
      <c r="S97" s="24"/>
      <c r="T97" s="29"/>
      <c r="V97" s="29"/>
      <c r="W97" s="29"/>
      <c r="X97" s="29"/>
      <c r="Y97" s="29"/>
      <c r="Z97" s="61">
        <f t="shared" si="26"/>
        <v>0</v>
      </c>
      <c r="AA97" s="29"/>
      <c r="AB97" s="29"/>
      <c r="AC97" s="61"/>
      <c r="AD97" s="61"/>
      <c r="AE97" s="61"/>
      <c r="AF97" s="61"/>
      <c r="AG97" s="61">
        <v>1</v>
      </c>
      <c r="AH97" s="61"/>
      <c r="AI97" s="61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H97" s="61">
        <f t="shared" ref="BH97:BH99" si="27">BJ97*$D97</f>
        <v>0</v>
      </c>
      <c r="BI97" s="29"/>
      <c r="BJ97" s="61">
        <v>3</v>
      </c>
      <c r="BK97" s="29"/>
      <c r="BM97" s="162">
        <v>0.65</v>
      </c>
      <c r="BN97" s="121">
        <f t="shared" si="24"/>
        <v>0</v>
      </c>
    </row>
    <row r="98" spans="1:66" ht="20.100000000000001" customHeight="1" x14ac:dyDescent="0.25">
      <c r="A98" s="36" t="s">
        <v>267</v>
      </c>
      <c r="B98" s="28" t="s">
        <v>17</v>
      </c>
      <c r="C98" s="28">
        <v>1</v>
      </c>
      <c r="D98" s="129">
        <f t="shared" si="25"/>
        <v>0</v>
      </c>
      <c r="E98" s="12">
        <v>37.5</v>
      </c>
      <c r="F98" s="12">
        <f t="shared" si="23"/>
        <v>0</v>
      </c>
      <c r="H98" s="267"/>
      <c r="I98" s="19"/>
      <c r="J98" s="20"/>
      <c r="K98" s="69"/>
      <c r="L98" s="21"/>
      <c r="M98" s="272"/>
      <c r="N98" s="35"/>
      <c r="O98" s="273"/>
      <c r="P98" s="22"/>
      <c r="Q98" s="23"/>
      <c r="R98" s="29"/>
      <c r="S98" s="24"/>
      <c r="T98" s="29"/>
      <c r="V98" s="29"/>
      <c r="W98" s="29"/>
      <c r="X98" s="29"/>
      <c r="Y98" s="29"/>
      <c r="Z98" s="61">
        <f t="shared" si="26"/>
        <v>0</v>
      </c>
      <c r="AA98" s="29"/>
      <c r="AB98" s="29"/>
      <c r="AC98" s="61"/>
      <c r="AD98" s="61"/>
      <c r="AE98" s="61"/>
      <c r="AF98" s="61"/>
      <c r="AG98" s="61">
        <v>1</v>
      </c>
      <c r="AH98" s="61"/>
      <c r="AI98" s="61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H98" s="61">
        <f t="shared" si="27"/>
        <v>0</v>
      </c>
      <c r="BI98" s="29"/>
      <c r="BJ98" s="61">
        <v>3</v>
      </c>
      <c r="BK98" s="29"/>
      <c r="BM98" s="162">
        <v>0.6</v>
      </c>
      <c r="BN98" s="121">
        <f t="shared" si="24"/>
        <v>0</v>
      </c>
    </row>
    <row r="99" spans="1:66" ht="20.100000000000001" customHeight="1" x14ac:dyDescent="0.25">
      <c r="A99" s="36" t="s">
        <v>268</v>
      </c>
      <c r="B99" s="28" t="s">
        <v>17</v>
      </c>
      <c r="C99" s="28">
        <v>1</v>
      </c>
      <c r="D99" s="129">
        <f t="shared" si="25"/>
        <v>0</v>
      </c>
      <c r="E99" s="12">
        <v>37.5</v>
      </c>
      <c r="F99" s="12">
        <f t="shared" si="23"/>
        <v>0</v>
      </c>
      <c r="H99" s="267"/>
      <c r="I99" s="19"/>
      <c r="J99" s="20"/>
      <c r="K99" s="69"/>
      <c r="L99" s="21"/>
      <c r="M99" s="272"/>
      <c r="N99" s="35"/>
      <c r="O99" s="273"/>
      <c r="P99" s="22"/>
      <c r="Q99" s="23"/>
      <c r="R99" s="29"/>
      <c r="S99" s="24"/>
      <c r="T99" s="29"/>
      <c r="V99" s="29"/>
      <c r="W99" s="29"/>
      <c r="X99" s="29"/>
      <c r="Y99" s="29"/>
      <c r="Z99" s="61">
        <f t="shared" si="26"/>
        <v>0</v>
      </c>
      <c r="AA99" s="29"/>
      <c r="AB99" s="29"/>
      <c r="AC99" s="61"/>
      <c r="AD99" s="61"/>
      <c r="AE99" s="61"/>
      <c r="AF99" s="61"/>
      <c r="AG99" s="61">
        <v>1</v>
      </c>
      <c r="AH99" s="61"/>
      <c r="AI99" s="61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H99" s="61">
        <f t="shared" si="27"/>
        <v>0</v>
      </c>
      <c r="BI99" s="29"/>
      <c r="BJ99" s="61">
        <v>3</v>
      </c>
      <c r="BK99" s="29"/>
      <c r="BM99" s="162">
        <v>0.6</v>
      </c>
      <c r="BN99" s="121">
        <f t="shared" si="24"/>
        <v>0</v>
      </c>
    </row>
    <row r="100" spans="1:66" ht="20.100000000000001" customHeight="1" x14ac:dyDescent="0.25">
      <c r="A100" s="36" t="s">
        <v>269</v>
      </c>
      <c r="B100" s="28" t="s">
        <v>17</v>
      </c>
      <c r="C100" s="28">
        <v>2</v>
      </c>
      <c r="D100" s="129">
        <f>SUM(H100:T100)</f>
        <v>0</v>
      </c>
      <c r="E100" s="12">
        <v>67.5</v>
      </c>
      <c r="F100" s="12">
        <f t="shared" si="23"/>
        <v>0</v>
      </c>
      <c r="H100" s="267"/>
      <c r="I100" s="19"/>
      <c r="J100" s="20"/>
      <c r="K100" s="69"/>
      <c r="L100" s="21"/>
      <c r="M100" s="272"/>
      <c r="N100" s="35"/>
      <c r="O100" s="273"/>
      <c r="P100" s="22"/>
      <c r="Q100" s="23"/>
      <c r="R100" s="29"/>
      <c r="S100" s="24"/>
      <c r="T100" s="29"/>
      <c r="V100" s="29"/>
      <c r="W100" s="29"/>
      <c r="X100" s="29"/>
      <c r="Y100" s="29"/>
      <c r="Z100" s="61">
        <f>AG100*$D100</f>
        <v>0</v>
      </c>
      <c r="AA100" s="29"/>
      <c r="AB100" s="29"/>
      <c r="AC100" s="61"/>
      <c r="AD100" s="61"/>
      <c r="AE100" s="61"/>
      <c r="AF100" s="61"/>
      <c r="AG100" s="61">
        <v>2</v>
      </c>
      <c r="AH100" s="61"/>
      <c r="AI100" s="61"/>
      <c r="AK100" s="30"/>
      <c r="AL100" s="61">
        <f>AW100*$D100</f>
        <v>0</v>
      </c>
      <c r="AM100" s="61">
        <f>AX100*$D100</f>
        <v>0</v>
      </c>
      <c r="AN100" s="30"/>
      <c r="AO100" s="30"/>
      <c r="AP100" s="30"/>
      <c r="AQ100" s="30"/>
      <c r="AR100" s="30"/>
      <c r="AS100" s="30"/>
      <c r="AT100" s="30"/>
      <c r="AU100" s="30"/>
      <c r="AV100" s="30"/>
      <c r="AW100" s="74">
        <v>1</v>
      </c>
      <c r="AX100" s="74">
        <v>1</v>
      </c>
      <c r="AY100" s="30"/>
      <c r="AZ100" s="30"/>
      <c r="BA100" s="30"/>
      <c r="BB100" s="30"/>
      <c r="BC100" s="30"/>
      <c r="BD100" s="30"/>
      <c r="BE100" s="30"/>
      <c r="BF100" s="30"/>
      <c r="BH100" s="29"/>
      <c r="BI100" s="29"/>
      <c r="BJ100" s="29"/>
      <c r="BK100" s="29"/>
      <c r="BM100" s="162">
        <v>1.1000000000000001</v>
      </c>
      <c r="BN100" s="121">
        <f t="shared" si="24"/>
        <v>0</v>
      </c>
    </row>
    <row r="101" spans="1:66" ht="20.100000000000001" customHeight="1" x14ac:dyDescent="0.25">
      <c r="A101" s="36" t="s">
        <v>270</v>
      </c>
      <c r="B101" s="28" t="s">
        <v>16</v>
      </c>
      <c r="C101" s="28">
        <v>5</v>
      </c>
      <c r="D101" s="129">
        <f t="shared" si="25"/>
        <v>0</v>
      </c>
      <c r="E101" s="12">
        <v>65</v>
      </c>
      <c r="F101" s="12">
        <f t="shared" si="23"/>
        <v>0</v>
      </c>
      <c r="H101" s="267"/>
      <c r="I101" s="19"/>
      <c r="J101" s="20"/>
      <c r="K101" s="69"/>
      <c r="L101" s="21"/>
      <c r="M101" s="272"/>
      <c r="N101" s="35"/>
      <c r="O101" s="273"/>
      <c r="P101" s="22"/>
      <c r="Q101" s="23"/>
      <c r="R101" s="29"/>
      <c r="S101" s="24"/>
      <c r="T101" s="29"/>
      <c r="V101" s="29"/>
      <c r="W101" s="29"/>
      <c r="X101" s="29"/>
      <c r="Y101" s="61">
        <f>AF101*$D101</f>
        <v>0</v>
      </c>
      <c r="Z101" s="29"/>
      <c r="AA101" s="29"/>
      <c r="AB101" s="29"/>
      <c r="AC101" s="61"/>
      <c r="AD101" s="61"/>
      <c r="AE101" s="61"/>
      <c r="AF101" s="61">
        <v>5</v>
      </c>
      <c r="AG101" s="61"/>
      <c r="AH101" s="61"/>
      <c r="AI101" s="61"/>
      <c r="AK101" s="61">
        <f>AV101*$D101</f>
        <v>0</v>
      </c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74">
        <v>5</v>
      </c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H101" s="29"/>
      <c r="BI101" s="29"/>
      <c r="BJ101" s="29"/>
      <c r="BK101" s="29"/>
      <c r="BM101" s="162">
        <v>1.6</v>
      </c>
      <c r="BN101" s="121">
        <f t="shared" si="24"/>
        <v>0</v>
      </c>
    </row>
    <row r="102" spans="1:66" ht="20.100000000000001" customHeight="1" x14ac:dyDescent="0.25">
      <c r="A102" s="36" t="s">
        <v>271</v>
      </c>
      <c r="B102" s="28" t="s">
        <v>14</v>
      </c>
      <c r="C102" s="28">
        <v>4</v>
      </c>
      <c r="D102" s="129">
        <f>SUM(H102:T102)</f>
        <v>0</v>
      </c>
      <c r="E102" s="12">
        <v>20</v>
      </c>
      <c r="F102" s="12">
        <f>D102*E102*(100-$D$2)/100</f>
        <v>0</v>
      </c>
      <c r="H102" s="267"/>
      <c r="I102" s="19"/>
      <c r="J102" s="20"/>
      <c r="K102" s="69"/>
      <c r="L102" s="21"/>
      <c r="M102" s="272"/>
      <c r="N102" s="35"/>
      <c r="O102" s="273"/>
      <c r="P102" s="22"/>
      <c r="Q102" s="23"/>
      <c r="R102" s="29"/>
      <c r="S102" s="24"/>
      <c r="T102" s="29"/>
      <c r="V102" s="29"/>
      <c r="W102" s="61">
        <f>AD102*$D102</f>
        <v>0</v>
      </c>
      <c r="X102" s="29"/>
      <c r="Y102" s="29"/>
      <c r="Z102" s="29"/>
      <c r="AA102" s="29"/>
      <c r="AB102" s="29"/>
      <c r="AC102" s="61"/>
      <c r="AD102" s="61">
        <v>4</v>
      </c>
      <c r="AE102" s="61"/>
      <c r="AF102" s="61"/>
      <c r="AG102" s="61"/>
      <c r="AH102" s="61"/>
      <c r="AI102" s="61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H102" s="61">
        <f>BJ102*$D102</f>
        <v>0</v>
      </c>
      <c r="BI102" s="29"/>
      <c r="BJ102" s="61">
        <v>8</v>
      </c>
      <c r="BK102" s="29"/>
      <c r="BM102" s="162">
        <v>0.2</v>
      </c>
      <c r="BN102" s="121">
        <f>BM102*D102</f>
        <v>0</v>
      </c>
    </row>
    <row r="103" spans="1:66" ht="20.100000000000001" customHeight="1" x14ac:dyDescent="0.25">
      <c r="A103" s="36" t="s">
        <v>272</v>
      </c>
      <c r="B103" s="28" t="s">
        <v>15</v>
      </c>
      <c r="C103" s="28">
        <v>4</v>
      </c>
      <c r="D103" s="129">
        <f>SUM(H103:T103)</f>
        <v>0</v>
      </c>
      <c r="E103" s="12">
        <v>35</v>
      </c>
      <c r="F103" s="12">
        <f>D103*E103*(100-$D$2)/100</f>
        <v>0</v>
      </c>
      <c r="H103" s="267"/>
      <c r="I103" s="19"/>
      <c r="J103" s="20"/>
      <c r="K103" s="69"/>
      <c r="L103" s="21"/>
      <c r="M103" s="272"/>
      <c r="N103" s="35"/>
      <c r="O103" s="273"/>
      <c r="P103" s="22"/>
      <c r="Q103" s="23"/>
      <c r="R103" s="29"/>
      <c r="S103" s="24"/>
      <c r="T103" s="29"/>
      <c r="V103" s="29"/>
      <c r="W103" s="29"/>
      <c r="X103" s="61">
        <f>AE103*$D103</f>
        <v>0</v>
      </c>
      <c r="Y103" s="29"/>
      <c r="Z103" s="29"/>
      <c r="AA103" s="29"/>
      <c r="AB103" s="29"/>
      <c r="AC103" s="61"/>
      <c r="AD103" s="61"/>
      <c r="AE103" s="61">
        <v>4</v>
      </c>
      <c r="AF103" s="61"/>
      <c r="AG103" s="61"/>
      <c r="AH103" s="61"/>
      <c r="AI103" s="61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H103" s="61">
        <f>BJ103*$D103</f>
        <v>0</v>
      </c>
      <c r="BI103" s="29"/>
      <c r="BJ103" s="61">
        <v>8</v>
      </c>
      <c r="BK103" s="29"/>
      <c r="BM103" s="162">
        <v>0.6</v>
      </c>
      <c r="BN103" s="121">
        <f>BM103*D103</f>
        <v>0</v>
      </c>
    </row>
    <row r="104" spans="1:66" ht="20.100000000000001" customHeight="1" x14ac:dyDescent="0.25">
      <c r="A104" s="36" t="s">
        <v>273</v>
      </c>
      <c r="B104" s="28" t="s">
        <v>16</v>
      </c>
      <c r="C104" s="28">
        <v>4</v>
      </c>
      <c r="D104" s="129">
        <f t="shared" si="25"/>
        <v>0</v>
      </c>
      <c r="E104" s="12">
        <v>47.5</v>
      </c>
      <c r="F104" s="12">
        <f t="shared" si="23"/>
        <v>0</v>
      </c>
      <c r="H104" s="267"/>
      <c r="I104" s="19"/>
      <c r="J104" s="20"/>
      <c r="K104" s="69"/>
      <c r="L104" s="21"/>
      <c r="M104" s="272"/>
      <c r="N104" s="35"/>
      <c r="O104" s="273"/>
      <c r="P104" s="22"/>
      <c r="Q104" s="23"/>
      <c r="R104" s="29"/>
      <c r="S104" s="24"/>
      <c r="T104" s="29"/>
      <c r="V104" s="29"/>
      <c r="W104" s="29"/>
      <c r="X104" s="29"/>
      <c r="Y104" s="61">
        <f t="shared" ref="Y104:Y105" si="28">AF104*$D104</f>
        <v>0</v>
      </c>
      <c r="Z104" s="29"/>
      <c r="AA104" s="29"/>
      <c r="AB104" s="29"/>
      <c r="AC104" s="61"/>
      <c r="AD104" s="61"/>
      <c r="AE104" s="61"/>
      <c r="AF104" s="61">
        <v>4</v>
      </c>
      <c r="AG104" s="61"/>
      <c r="AH104" s="61"/>
      <c r="AI104" s="61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H104" s="61">
        <f t="shared" ref="BH104:BH107" si="29">BJ104*$D104</f>
        <v>0</v>
      </c>
      <c r="BI104" s="29"/>
      <c r="BJ104" s="61">
        <v>12</v>
      </c>
      <c r="BK104" s="29"/>
      <c r="BM104" s="162">
        <v>0.9</v>
      </c>
      <c r="BN104" s="121">
        <f t="shared" si="24"/>
        <v>0</v>
      </c>
    </row>
    <row r="105" spans="1:66" ht="20.100000000000001" customHeight="1" x14ac:dyDescent="0.25">
      <c r="A105" s="36" t="s">
        <v>274</v>
      </c>
      <c r="B105" s="28" t="s">
        <v>16</v>
      </c>
      <c r="C105" s="28">
        <v>4</v>
      </c>
      <c r="D105" s="129">
        <f t="shared" si="25"/>
        <v>0</v>
      </c>
      <c r="E105" s="12">
        <v>45</v>
      </c>
      <c r="F105" s="12">
        <f t="shared" si="23"/>
        <v>0</v>
      </c>
      <c r="H105" s="267"/>
      <c r="I105" s="19"/>
      <c r="J105" s="20"/>
      <c r="K105" s="69"/>
      <c r="L105" s="21"/>
      <c r="M105" s="272"/>
      <c r="N105" s="35"/>
      <c r="O105" s="273"/>
      <c r="P105" s="22"/>
      <c r="Q105" s="23"/>
      <c r="R105" s="29"/>
      <c r="S105" s="24"/>
      <c r="T105" s="29"/>
      <c r="V105" s="29"/>
      <c r="W105" s="29"/>
      <c r="X105" s="29"/>
      <c r="Y105" s="61">
        <f t="shared" si="28"/>
        <v>0</v>
      </c>
      <c r="Z105" s="29"/>
      <c r="AA105" s="29"/>
      <c r="AB105" s="29"/>
      <c r="AC105" s="61"/>
      <c r="AD105" s="61"/>
      <c r="AE105" s="61"/>
      <c r="AF105" s="61">
        <v>4</v>
      </c>
      <c r="AG105" s="61"/>
      <c r="AH105" s="61"/>
      <c r="AI105" s="61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H105" s="61">
        <f t="shared" si="29"/>
        <v>0</v>
      </c>
      <c r="BI105" s="29"/>
      <c r="BJ105" s="61">
        <v>12</v>
      </c>
      <c r="BK105" s="29"/>
      <c r="BM105" s="162">
        <v>0.8</v>
      </c>
      <c r="BN105" s="121">
        <f t="shared" si="24"/>
        <v>0</v>
      </c>
    </row>
    <row r="106" spans="1:66" ht="20.100000000000001" customHeight="1" x14ac:dyDescent="0.25">
      <c r="A106" s="36" t="s">
        <v>275</v>
      </c>
      <c r="B106" s="28" t="s">
        <v>17</v>
      </c>
      <c r="C106" s="28">
        <v>4</v>
      </c>
      <c r="D106" s="129">
        <f t="shared" si="25"/>
        <v>0</v>
      </c>
      <c r="E106" s="12">
        <v>112.5</v>
      </c>
      <c r="F106" s="12">
        <f t="shared" si="23"/>
        <v>0</v>
      </c>
      <c r="H106" s="267"/>
      <c r="I106" s="19"/>
      <c r="J106" s="20"/>
      <c r="K106" s="69"/>
      <c r="L106" s="21"/>
      <c r="M106" s="272"/>
      <c r="N106" s="35"/>
      <c r="O106" s="273"/>
      <c r="P106" s="22"/>
      <c r="Q106" s="23"/>
      <c r="R106" s="29"/>
      <c r="S106" s="24"/>
      <c r="T106" s="29"/>
      <c r="V106" s="29"/>
      <c r="W106" s="29"/>
      <c r="X106" s="29"/>
      <c r="Y106" s="29"/>
      <c r="Z106" s="61">
        <f>AG106*$D106</f>
        <v>0</v>
      </c>
      <c r="AA106" s="29"/>
      <c r="AB106" s="29"/>
      <c r="AC106" s="61"/>
      <c r="AD106" s="61"/>
      <c r="AE106" s="61"/>
      <c r="AF106" s="61"/>
      <c r="AG106" s="61">
        <v>4</v>
      </c>
      <c r="AH106" s="61"/>
      <c r="AI106" s="61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H106" s="61">
        <f t="shared" si="29"/>
        <v>0</v>
      </c>
      <c r="BI106" s="29"/>
      <c r="BJ106" s="61">
        <v>16</v>
      </c>
      <c r="BK106" s="29"/>
      <c r="BM106" s="162">
        <v>1.6</v>
      </c>
      <c r="BN106" s="121">
        <f t="shared" si="24"/>
        <v>0</v>
      </c>
    </row>
    <row r="107" spans="1:66" ht="20.100000000000001" customHeight="1" x14ac:dyDescent="0.25">
      <c r="A107" s="36" t="s">
        <v>276</v>
      </c>
      <c r="B107" s="28" t="s">
        <v>277</v>
      </c>
      <c r="C107" s="28">
        <v>20</v>
      </c>
      <c r="D107" s="129">
        <f t="shared" si="25"/>
        <v>0</v>
      </c>
      <c r="E107" s="12">
        <v>242.5</v>
      </c>
      <c r="F107" s="12">
        <f t="shared" si="23"/>
        <v>0</v>
      </c>
      <c r="H107" s="267"/>
      <c r="I107" s="19"/>
      <c r="J107" s="20"/>
      <c r="K107" s="69"/>
      <c r="L107" s="21"/>
      <c r="M107" s="272"/>
      <c r="N107" s="35"/>
      <c r="O107" s="273"/>
      <c r="P107" s="22"/>
      <c r="Q107" s="23"/>
      <c r="R107" s="29"/>
      <c r="S107" s="24"/>
      <c r="T107" s="29"/>
      <c r="V107" s="29"/>
      <c r="W107" s="61">
        <f t="shared" ref="W107:Z107" si="30">AD107*$D107</f>
        <v>0</v>
      </c>
      <c r="X107" s="61">
        <f t="shared" si="30"/>
        <v>0</v>
      </c>
      <c r="Y107" s="61">
        <f t="shared" si="30"/>
        <v>0</v>
      </c>
      <c r="Z107" s="61">
        <f t="shared" si="30"/>
        <v>0</v>
      </c>
      <c r="AA107" s="29"/>
      <c r="AB107" s="29"/>
      <c r="AC107" s="61"/>
      <c r="AD107" s="61">
        <v>4</v>
      </c>
      <c r="AE107" s="61">
        <v>4</v>
      </c>
      <c r="AF107" s="61">
        <v>8</v>
      </c>
      <c r="AG107" s="61">
        <v>4</v>
      </c>
      <c r="AH107" s="61"/>
      <c r="AI107" s="61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H107" s="61">
        <f t="shared" si="29"/>
        <v>0</v>
      </c>
      <c r="BI107" s="29"/>
      <c r="BJ107" s="61">
        <f>SUM(BJ102:BJ106)</f>
        <v>56</v>
      </c>
      <c r="BK107" s="29"/>
      <c r="BM107" s="162">
        <f>SUM(BM102:BM106)</f>
        <v>4.0999999999999996</v>
      </c>
      <c r="BN107" s="121">
        <f t="shared" si="24"/>
        <v>0</v>
      </c>
    </row>
    <row r="108" spans="1:66" ht="20.100000000000001" customHeight="1" x14ac:dyDescent="0.25">
      <c r="A108" s="36" t="s">
        <v>278</v>
      </c>
      <c r="B108" s="28" t="s">
        <v>15</v>
      </c>
      <c r="C108" s="28">
        <v>5</v>
      </c>
      <c r="D108" s="129">
        <f t="shared" si="25"/>
        <v>0</v>
      </c>
      <c r="E108" s="12">
        <v>77.5</v>
      </c>
      <c r="F108" s="12">
        <f t="shared" si="23"/>
        <v>0</v>
      </c>
      <c r="H108" s="267"/>
      <c r="I108" s="19"/>
      <c r="J108" s="20"/>
      <c r="K108" s="69"/>
      <c r="L108" s="21"/>
      <c r="M108" s="272"/>
      <c r="N108" s="35"/>
      <c r="O108" s="273"/>
      <c r="P108" s="22"/>
      <c r="Q108" s="23"/>
      <c r="R108" s="29"/>
      <c r="S108" s="24"/>
      <c r="T108" s="29"/>
      <c r="V108" s="29"/>
      <c r="W108" s="29"/>
      <c r="X108" s="61">
        <f>AE108*$D108</f>
        <v>0</v>
      </c>
      <c r="Y108" s="29"/>
      <c r="Z108" s="29"/>
      <c r="AA108" s="29"/>
      <c r="AB108" s="29"/>
      <c r="AC108" s="61"/>
      <c r="AD108" s="61"/>
      <c r="AE108" s="61">
        <v>5</v>
      </c>
      <c r="AF108" s="61"/>
      <c r="AG108" s="61"/>
      <c r="AH108" s="61"/>
      <c r="AI108" s="61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H108" s="61">
        <f t="shared" ref="BH108:BH109" si="31">BJ108*$D108</f>
        <v>0</v>
      </c>
      <c r="BI108" s="29"/>
      <c r="BJ108" s="61">
        <v>14</v>
      </c>
      <c r="BK108" s="29"/>
      <c r="BM108" s="162">
        <v>1.9119999999999999</v>
      </c>
      <c r="BN108" s="121">
        <f t="shared" si="24"/>
        <v>0</v>
      </c>
    </row>
    <row r="109" spans="1:66" ht="20.100000000000001" customHeight="1" x14ac:dyDescent="0.25">
      <c r="A109" s="36" t="s">
        <v>279</v>
      </c>
      <c r="B109" s="28" t="s">
        <v>16</v>
      </c>
      <c r="C109" s="28">
        <v>5</v>
      </c>
      <c r="D109" s="129">
        <f t="shared" si="25"/>
        <v>0</v>
      </c>
      <c r="E109" s="12">
        <v>125</v>
      </c>
      <c r="F109" s="12">
        <f t="shared" si="23"/>
        <v>0</v>
      </c>
      <c r="H109" s="267"/>
      <c r="I109" s="19"/>
      <c r="J109" s="20"/>
      <c r="K109" s="69"/>
      <c r="L109" s="21"/>
      <c r="M109" s="272"/>
      <c r="N109" s="35"/>
      <c r="O109" s="273"/>
      <c r="P109" s="22"/>
      <c r="Q109" s="23"/>
      <c r="R109" s="29"/>
      <c r="S109" s="24"/>
      <c r="T109" s="29"/>
      <c r="V109" s="29"/>
      <c r="W109" s="29"/>
      <c r="X109" s="29"/>
      <c r="Y109" s="61">
        <f>AF109*$D109</f>
        <v>0</v>
      </c>
      <c r="Z109" s="29"/>
      <c r="AA109" s="29"/>
      <c r="AB109" s="29"/>
      <c r="AC109" s="61"/>
      <c r="AD109" s="61"/>
      <c r="AE109" s="61"/>
      <c r="AF109" s="61">
        <v>5</v>
      </c>
      <c r="AG109" s="61"/>
      <c r="AH109" s="61"/>
      <c r="AI109" s="61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H109" s="61">
        <f t="shared" si="31"/>
        <v>0</v>
      </c>
      <c r="BI109" s="29"/>
      <c r="BJ109" s="61">
        <v>15</v>
      </c>
      <c r="BK109" s="29"/>
      <c r="BM109" s="162">
        <v>2.5129999999999999</v>
      </c>
      <c r="BN109" s="121">
        <f t="shared" si="24"/>
        <v>0</v>
      </c>
    </row>
    <row r="110" spans="1:66" ht="20.100000000000001" customHeight="1" x14ac:dyDescent="0.25">
      <c r="A110" s="36" t="s">
        <v>280</v>
      </c>
      <c r="B110" s="28" t="s">
        <v>17</v>
      </c>
      <c r="C110" s="28">
        <v>4</v>
      </c>
      <c r="D110" s="129">
        <f t="shared" si="25"/>
        <v>0</v>
      </c>
      <c r="E110" s="12">
        <v>182.5</v>
      </c>
      <c r="F110" s="12">
        <f t="shared" si="23"/>
        <v>0</v>
      </c>
      <c r="H110" s="267"/>
      <c r="I110" s="19"/>
      <c r="J110" s="20"/>
      <c r="K110" s="69"/>
      <c r="L110" s="21"/>
      <c r="M110" s="272"/>
      <c r="N110" s="35"/>
      <c r="O110" s="273"/>
      <c r="P110" s="22"/>
      <c r="Q110" s="23"/>
      <c r="R110" s="29"/>
      <c r="S110" s="24"/>
      <c r="T110" s="29"/>
      <c r="V110" s="29"/>
      <c r="W110" s="29"/>
      <c r="X110" s="29"/>
      <c r="Y110" s="29"/>
      <c r="Z110" s="61">
        <f>AG110*$D110</f>
        <v>0</v>
      </c>
      <c r="AA110" s="29"/>
      <c r="AB110" s="29"/>
      <c r="AC110" s="61"/>
      <c r="AD110" s="61"/>
      <c r="AE110" s="61"/>
      <c r="AF110" s="61"/>
      <c r="AG110" s="61">
        <v>4</v>
      </c>
      <c r="AH110" s="61"/>
      <c r="AI110" s="61"/>
      <c r="AK110" s="30"/>
      <c r="AL110" s="30"/>
      <c r="AM110" s="30"/>
      <c r="AN110" s="61">
        <f>AY110*$D110</f>
        <v>0</v>
      </c>
      <c r="AO110" s="30"/>
      <c r="AP110" s="61">
        <f>BA110*$D110</f>
        <v>0</v>
      </c>
      <c r="AQ110" s="30"/>
      <c r="AR110" s="30"/>
      <c r="AS110" s="30"/>
      <c r="AT110" s="30"/>
      <c r="AU110" s="30"/>
      <c r="AV110" s="30"/>
      <c r="AW110" s="30"/>
      <c r="AX110" s="30"/>
      <c r="AY110" s="61">
        <v>1</v>
      </c>
      <c r="AZ110" s="30"/>
      <c r="BA110" s="61">
        <v>1</v>
      </c>
      <c r="BB110" s="30"/>
      <c r="BC110" s="30"/>
      <c r="BD110" s="30"/>
      <c r="BE110" s="30"/>
      <c r="BF110" s="30"/>
      <c r="BH110" s="29"/>
      <c r="BI110" s="29"/>
      <c r="BJ110" s="29"/>
      <c r="BK110" s="29"/>
      <c r="BM110" s="162">
        <v>2.5049999999999999</v>
      </c>
      <c r="BN110" s="121">
        <f t="shared" si="24"/>
        <v>0</v>
      </c>
    </row>
    <row r="111" spans="1:66" ht="20.100000000000001" customHeight="1" x14ac:dyDescent="0.25">
      <c r="A111" s="36" t="s">
        <v>281</v>
      </c>
      <c r="B111" s="28" t="s">
        <v>17</v>
      </c>
      <c r="C111" s="28">
        <v>2</v>
      </c>
      <c r="D111" s="129">
        <f t="shared" si="25"/>
        <v>0</v>
      </c>
      <c r="E111" s="12">
        <v>92.5</v>
      </c>
      <c r="F111" s="12">
        <f t="shared" si="23"/>
        <v>0</v>
      </c>
      <c r="H111" s="267"/>
      <c r="I111" s="19"/>
      <c r="J111" s="20"/>
      <c r="K111" s="69"/>
      <c r="L111" s="21"/>
      <c r="M111" s="272"/>
      <c r="N111" s="35"/>
      <c r="O111" s="273"/>
      <c r="P111" s="22"/>
      <c r="Q111" s="23"/>
      <c r="R111" s="29"/>
      <c r="S111" s="24"/>
      <c r="T111" s="29"/>
      <c r="V111" s="29"/>
      <c r="W111" s="29"/>
      <c r="X111" s="29"/>
      <c r="Y111" s="29"/>
      <c r="Z111" s="61">
        <f>AG111*$D111</f>
        <v>0</v>
      </c>
      <c r="AA111" s="29"/>
      <c r="AB111" s="29"/>
      <c r="AC111" s="61"/>
      <c r="AD111" s="61"/>
      <c r="AE111" s="61"/>
      <c r="AF111" s="61"/>
      <c r="AG111" s="61">
        <v>2</v>
      </c>
      <c r="AH111" s="61"/>
      <c r="AI111" s="61"/>
      <c r="AK111" s="30"/>
      <c r="AL111" s="30"/>
      <c r="AM111" s="30"/>
      <c r="AN111" s="61">
        <f>AY111*$D111</f>
        <v>0</v>
      </c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61">
        <v>1</v>
      </c>
      <c r="AZ111" s="30"/>
      <c r="BA111" s="30"/>
      <c r="BB111" s="30"/>
      <c r="BC111" s="30"/>
      <c r="BD111" s="30"/>
      <c r="BE111" s="30"/>
      <c r="BF111" s="30"/>
      <c r="BH111" s="29"/>
      <c r="BI111" s="29"/>
      <c r="BJ111" s="29"/>
      <c r="BK111" s="29"/>
      <c r="BM111" s="162">
        <v>1.887</v>
      </c>
      <c r="BN111" s="121">
        <f t="shared" si="24"/>
        <v>0</v>
      </c>
    </row>
    <row r="112" spans="1:66" ht="20.100000000000001" customHeight="1" x14ac:dyDescent="0.25">
      <c r="A112" s="36" t="s">
        <v>282</v>
      </c>
      <c r="B112" s="28" t="s">
        <v>15</v>
      </c>
      <c r="C112" s="28">
        <v>5</v>
      </c>
      <c r="D112" s="129">
        <f t="shared" si="25"/>
        <v>0</v>
      </c>
      <c r="E112" s="12">
        <v>72.5</v>
      </c>
      <c r="F112" s="12">
        <f t="shared" si="23"/>
        <v>0</v>
      </c>
      <c r="H112" s="267"/>
      <c r="I112" s="19"/>
      <c r="J112" s="20"/>
      <c r="K112" s="69"/>
      <c r="L112" s="21"/>
      <c r="M112" s="272"/>
      <c r="N112" s="35"/>
      <c r="O112" s="273"/>
      <c r="P112" s="22"/>
      <c r="Q112" s="23"/>
      <c r="R112" s="29"/>
      <c r="S112" s="24"/>
      <c r="T112" s="29"/>
      <c r="V112" s="29"/>
      <c r="W112" s="29"/>
      <c r="X112" s="61">
        <f>AE112*$D112</f>
        <v>0</v>
      </c>
      <c r="Y112" s="29"/>
      <c r="Z112" s="29"/>
      <c r="AA112" s="29"/>
      <c r="AB112" s="29"/>
      <c r="AC112" s="61"/>
      <c r="AD112" s="61"/>
      <c r="AE112" s="61">
        <v>5</v>
      </c>
      <c r="AF112" s="61"/>
      <c r="AG112" s="61"/>
      <c r="AH112" s="61"/>
      <c r="AI112" s="61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H112" s="61">
        <f t="shared" ref="BH112:BH116" si="32">BJ112*$D112</f>
        <v>0</v>
      </c>
      <c r="BI112" s="29"/>
      <c r="BJ112" s="61">
        <v>15</v>
      </c>
      <c r="BK112" s="29"/>
      <c r="BM112" s="162">
        <v>1.7090000000000001</v>
      </c>
      <c r="BN112" s="121">
        <f t="shared" si="24"/>
        <v>0</v>
      </c>
    </row>
    <row r="113" spans="1:66" ht="20.100000000000001" customHeight="1" x14ac:dyDescent="0.25">
      <c r="A113" s="36" t="s">
        <v>283</v>
      </c>
      <c r="B113" s="28" t="s">
        <v>16</v>
      </c>
      <c r="C113" s="28">
        <v>5</v>
      </c>
      <c r="D113" s="129">
        <f t="shared" si="25"/>
        <v>0</v>
      </c>
      <c r="E113" s="12">
        <v>132.5</v>
      </c>
      <c r="F113" s="12">
        <f t="shared" si="23"/>
        <v>0</v>
      </c>
      <c r="H113" s="267"/>
      <c r="I113" s="19"/>
      <c r="J113" s="20"/>
      <c r="K113" s="69"/>
      <c r="L113" s="21"/>
      <c r="M113" s="272"/>
      <c r="N113" s="35"/>
      <c r="O113" s="273"/>
      <c r="P113" s="22"/>
      <c r="Q113" s="23"/>
      <c r="R113" s="29"/>
      <c r="S113" s="24"/>
      <c r="T113" s="29"/>
      <c r="V113" s="29"/>
      <c r="W113" s="29"/>
      <c r="X113" s="29"/>
      <c r="Y113" s="61">
        <f>AF113*$D113</f>
        <v>0</v>
      </c>
      <c r="Z113" s="29"/>
      <c r="AA113" s="29"/>
      <c r="AB113" s="29"/>
      <c r="AC113" s="61"/>
      <c r="AD113" s="61"/>
      <c r="AE113" s="61"/>
      <c r="AF113" s="61">
        <v>5</v>
      </c>
      <c r="AG113" s="61"/>
      <c r="AH113" s="61"/>
      <c r="AI113" s="61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H113" s="61">
        <f t="shared" si="32"/>
        <v>0</v>
      </c>
      <c r="BI113" s="29"/>
      <c r="BJ113" s="61">
        <v>17</v>
      </c>
      <c r="BK113" s="29"/>
      <c r="BM113" s="162">
        <v>2.1269999999999998</v>
      </c>
      <c r="BN113" s="121">
        <f t="shared" si="24"/>
        <v>0</v>
      </c>
    </row>
    <row r="114" spans="1:66" ht="20.100000000000001" customHeight="1" x14ac:dyDescent="0.25">
      <c r="A114" s="36" t="s">
        <v>284</v>
      </c>
      <c r="B114" s="28" t="s">
        <v>15</v>
      </c>
      <c r="C114" s="28">
        <v>10</v>
      </c>
      <c r="D114" s="129">
        <f t="shared" si="25"/>
        <v>0</v>
      </c>
      <c r="E114" s="12">
        <v>82.5</v>
      </c>
      <c r="F114" s="12">
        <f t="shared" si="23"/>
        <v>0</v>
      </c>
      <c r="H114" s="267"/>
      <c r="I114" s="19"/>
      <c r="J114" s="20"/>
      <c r="K114" s="69"/>
      <c r="L114" s="21"/>
      <c r="M114" s="272"/>
      <c r="N114" s="35"/>
      <c r="O114" s="273"/>
      <c r="P114" s="22"/>
      <c r="Q114" s="23"/>
      <c r="R114" s="29"/>
      <c r="S114" s="24"/>
      <c r="T114" s="29"/>
      <c r="V114" s="29"/>
      <c r="W114" s="29"/>
      <c r="X114" s="61">
        <f>AE114*$D114</f>
        <v>0</v>
      </c>
      <c r="Y114" s="29"/>
      <c r="Z114" s="29"/>
      <c r="AA114" s="29"/>
      <c r="AB114" s="29"/>
      <c r="AC114" s="61"/>
      <c r="AD114" s="61"/>
      <c r="AE114" s="61">
        <v>10</v>
      </c>
      <c r="AF114" s="61"/>
      <c r="AG114" s="61"/>
      <c r="AH114" s="61"/>
      <c r="AI114" s="61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H114" s="61">
        <f t="shared" si="32"/>
        <v>0</v>
      </c>
      <c r="BI114" s="29"/>
      <c r="BJ114" s="61">
        <v>20</v>
      </c>
      <c r="BK114" s="29"/>
      <c r="BM114" s="162">
        <v>1.5</v>
      </c>
      <c r="BN114" s="121">
        <f t="shared" si="24"/>
        <v>0</v>
      </c>
    </row>
    <row r="115" spans="1:66" ht="20.100000000000001" customHeight="1" x14ac:dyDescent="0.25">
      <c r="A115" s="36" t="s">
        <v>285</v>
      </c>
      <c r="B115" s="28" t="s">
        <v>78</v>
      </c>
      <c r="C115" s="28">
        <v>5</v>
      </c>
      <c r="D115" s="129">
        <f t="shared" si="25"/>
        <v>0</v>
      </c>
      <c r="E115" s="12">
        <v>132.5</v>
      </c>
      <c r="F115" s="12">
        <f t="shared" si="23"/>
        <v>0</v>
      </c>
      <c r="H115" s="267"/>
      <c r="I115" s="19"/>
      <c r="J115" s="20"/>
      <c r="K115" s="69"/>
      <c r="L115" s="21"/>
      <c r="M115" s="272"/>
      <c r="N115" s="35"/>
      <c r="O115" s="273"/>
      <c r="P115" s="22"/>
      <c r="Q115" s="23"/>
      <c r="R115" s="29"/>
      <c r="S115" s="24"/>
      <c r="T115" s="29"/>
      <c r="V115" s="29"/>
      <c r="W115" s="29"/>
      <c r="X115" s="29"/>
      <c r="Y115" s="61">
        <f>AF115*$D115</f>
        <v>0</v>
      </c>
      <c r="Z115" s="61">
        <f>AG115*$D115</f>
        <v>0</v>
      </c>
      <c r="AA115" s="29"/>
      <c r="AB115" s="29"/>
      <c r="AC115" s="61"/>
      <c r="AD115" s="61"/>
      <c r="AE115" s="61"/>
      <c r="AF115" s="61">
        <v>3</v>
      </c>
      <c r="AG115" s="61">
        <v>2</v>
      </c>
      <c r="AH115" s="61"/>
      <c r="AI115" s="61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H115" s="61">
        <f t="shared" si="32"/>
        <v>0</v>
      </c>
      <c r="BI115" s="29"/>
      <c r="BJ115" s="61">
        <v>17</v>
      </c>
      <c r="BK115" s="29"/>
      <c r="BM115" s="162">
        <v>1.9</v>
      </c>
      <c r="BN115" s="121">
        <f t="shared" si="24"/>
        <v>0</v>
      </c>
    </row>
    <row r="116" spans="1:66" ht="20.100000000000001" customHeight="1" x14ac:dyDescent="0.25">
      <c r="A116" s="36" t="s">
        <v>286</v>
      </c>
      <c r="B116" s="28" t="s">
        <v>16</v>
      </c>
      <c r="C116" s="28">
        <v>5</v>
      </c>
      <c r="D116" s="129">
        <f t="shared" si="25"/>
        <v>0</v>
      </c>
      <c r="E116" s="12">
        <v>50</v>
      </c>
      <c r="F116" s="12">
        <f t="shared" si="23"/>
        <v>0</v>
      </c>
      <c r="H116" s="267"/>
      <c r="I116" s="19"/>
      <c r="J116" s="20"/>
      <c r="K116" s="69"/>
      <c r="L116" s="21"/>
      <c r="M116" s="272"/>
      <c r="N116" s="35"/>
      <c r="O116" s="273"/>
      <c r="P116" s="22"/>
      <c r="Q116" s="23"/>
      <c r="R116" s="29"/>
      <c r="S116" s="24"/>
      <c r="T116" s="29"/>
      <c r="V116" s="29"/>
      <c r="W116" s="29"/>
      <c r="X116" s="29"/>
      <c r="Y116" s="61">
        <f>AF116*$D116</f>
        <v>0</v>
      </c>
      <c r="Z116" s="29"/>
      <c r="AA116" s="29"/>
      <c r="AB116" s="29"/>
      <c r="AC116" s="61"/>
      <c r="AD116" s="61"/>
      <c r="AE116" s="61"/>
      <c r="AF116" s="61">
        <v>5</v>
      </c>
      <c r="AG116" s="61"/>
      <c r="AH116" s="61"/>
      <c r="AI116" s="61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H116" s="61">
        <f t="shared" si="32"/>
        <v>0</v>
      </c>
      <c r="BI116" s="29"/>
      <c r="BJ116" s="61">
        <v>15</v>
      </c>
      <c r="BK116" s="29"/>
      <c r="BM116" s="162">
        <v>1.1000000000000001</v>
      </c>
      <c r="BN116" s="121">
        <f t="shared" si="24"/>
        <v>0</v>
      </c>
    </row>
    <row r="117" spans="1:66" ht="20.100000000000001" customHeight="1" x14ac:dyDescent="0.25">
      <c r="A117" s="36" t="s">
        <v>287</v>
      </c>
      <c r="B117" s="28" t="s">
        <v>118</v>
      </c>
      <c r="C117" s="28">
        <v>15</v>
      </c>
      <c r="D117" s="129">
        <f t="shared" si="25"/>
        <v>0</v>
      </c>
      <c r="E117" s="12">
        <v>275</v>
      </c>
      <c r="F117" s="12">
        <f t="shared" si="23"/>
        <v>0</v>
      </c>
      <c r="H117" s="267"/>
      <c r="I117" s="19"/>
      <c r="J117" s="20"/>
      <c r="K117" s="69"/>
      <c r="L117" s="21"/>
      <c r="M117" s="272"/>
      <c r="N117" s="35"/>
      <c r="O117" s="273"/>
      <c r="P117" s="22"/>
      <c r="Q117" s="23"/>
      <c r="R117" s="29"/>
      <c r="S117" s="24"/>
      <c r="T117" s="29"/>
      <c r="V117" s="29"/>
      <c r="W117" s="29"/>
      <c r="X117" s="61">
        <f>AE117*$D117</f>
        <v>0</v>
      </c>
      <c r="Y117" s="61">
        <f>AF117*$D117</f>
        <v>0</v>
      </c>
      <c r="Z117" s="61">
        <f>AG117*$D117</f>
        <v>0</v>
      </c>
      <c r="AA117" s="29"/>
      <c r="AB117" s="29"/>
      <c r="AC117" s="61"/>
      <c r="AD117" s="61"/>
      <c r="AE117" s="61">
        <v>7</v>
      </c>
      <c r="AF117" s="61">
        <v>5</v>
      </c>
      <c r="AG117" s="61">
        <v>3</v>
      </c>
      <c r="AH117" s="61"/>
      <c r="AI117" s="61"/>
      <c r="AK117" s="61">
        <f>AV117*$D117</f>
        <v>0</v>
      </c>
      <c r="AL117" s="61">
        <f>AW117*$D117</f>
        <v>0</v>
      </c>
      <c r="AM117" s="61">
        <f>AX117*$D117</f>
        <v>0</v>
      </c>
      <c r="AN117" s="61">
        <f>AY117*$D117</f>
        <v>0</v>
      </c>
      <c r="AO117" s="61">
        <f>AZ117*$D117</f>
        <v>0</v>
      </c>
      <c r="AP117" s="30"/>
      <c r="AQ117" s="30"/>
      <c r="AR117" s="30"/>
      <c r="AS117" s="30"/>
      <c r="AT117" s="30"/>
      <c r="AU117" s="30"/>
      <c r="AV117" s="61">
        <v>3</v>
      </c>
      <c r="AW117" s="61">
        <v>1</v>
      </c>
      <c r="AX117" s="61">
        <v>4</v>
      </c>
      <c r="AY117" s="61">
        <v>5</v>
      </c>
      <c r="AZ117" s="61">
        <v>2</v>
      </c>
      <c r="BA117" s="30"/>
      <c r="BB117" s="30"/>
      <c r="BC117" s="30"/>
      <c r="BD117" s="30"/>
      <c r="BE117" s="30"/>
      <c r="BF117" s="30"/>
      <c r="BH117" s="29"/>
      <c r="BI117" s="29"/>
      <c r="BJ117" s="29"/>
      <c r="BK117" s="29"/>
      <c r="BM117" s="162">
        <v>6.6159999999999997</v>
      </c>
      <c r="BN117" s="121">
        <f t="shared" si="24"/>
        <v>0</v>
      </c>
    </row>
    <row r="118" spans="1:66" ht="20.100000000000001" customHeight="1" x14ac:dyDescent="0.25">
      <c r="A118" s="36" t="s">
        <v>288</v>
      </c>
      <c r="B118" s="28" t="s">
        <v>17</v>
      </c>
      <c r="C118" s="28">
        <v>5</v>
      </c>
      <c r="D118" s="129">
        <f t="shared" si="25"/>
        <v>0</v>
      </c>
      <c r="E118" s="12">
        <v>215</v>
      </c>
      <c r="F118" s="12">
        <f t="shared" si="23"/>
        <v>0</v>
      </c>
      <c r="H118" s="267"/>
      <c r="I118" s="19"/>
      <c r="J118" s="20"/>
      <c r="K118" s="69"/>
      <c r="L118" s="21"/>
      <c r="M118" s="272"/>
      <c r="N118" s="35"/>
      <c r="O118" s="273"/>
      <c r="P118" s="22"/>
      <c r="Q118" s="23"/>
      <c r="R118" s="29"/>
      <c r="S118" s="24"/>
      <c r="T118" s="29"/>
      <c r="V118" s="29"/>
      <c r="W118" s="29"/>
      <c r="X118" s="29"/>
      <c r="Y118" s="29"/>
      <c r="Z118" s="61">
        <f>AG118*$D118</f>
        <v>0</v>
      </c>
      <c r="AA118" s="29"/>
      <c r="AB118" s="29"/>
      <c r="AC118" s="61"/>
      <c r="AD118" s="61"/>
      <c r="AE118" s="61"/>
      <c r="AF118" s="61"/>
      <c r="AG118" s="61">
        <v>5</v>
      </c>
      <c r="AH118" s="61"/>
      <c r="AI118" s="61"/>
      <c r="AK118" s="30"/>
      <c r="AL118" s="61">
        <f>AW118*$D118</f>
        <v>0</v>
      </c>
      <c r="AM118" s="30"/>
      <c r="AN118" s="61">
        <f>AY118*$D118</f>
        <v>0</v>
      </c>
      <c r="AO118" s="30"/>
      <c r="AP118" s="30"/>
      <c r="AQ118" s="30"/>
      <c r="AR118" s="30"/>
      <c r="AS118" s="30"/>
      <c r="AT118" s="30"/>
      <c r="AU118" s="30"/>
      <c r="AV118" s="30"/>
      <c r="AW118" s="61">
        <v>1</v>
      </c>
      <c r="AX118" s="30"/>
      <c r="AY118" s="61">
        <v>1</v>
      </c>
      <c r="AZ118" s="30"/>
      <c r="BA118" s="30"/>
      <c r="BB118" s="30"/>
      <c r="BC118" s="30"/>
      <c r="BD118" s="30"/>
      <c r="BE118" s="30"/>
      <c r="BF118" s="30"/>
      <c r="BH118" s="29"/>
      <c r="BI118" s="29"/>
      <c r="BJ118" s="29"/>
      <c r="BK118" s="29"/>
      <c r="BM118" s="162">
        <v>3.9</v>
      </c>
      <c r="BN118" s="121">
        <f t="shared" si="24"/>
        <v>0</v>
      </c>
    </row>
    <row r="119" spans="1:66" ht="20.100000000000001" customHeight="1" x14ac:dyDescent="0.25">
      <c r="A119" s="36" t="s">
        <v>289</v>
      </c>
      <c r="B119" s="28" t="s">
        <v>16</v>
      </c>
      <c r="C119" s="28">
        <v>5</v>
      </c>
      <c r="D119" s="129">
        <f t="shared" si="25"/>
        <v>0</v>
      </c>
      <c r="E119" s="12">
        <v>120</v>
      </c>
      <c r="F119" s="12">
        <f t="shared" si="23"/>
        <v>0</v>
      </c>
      <c r="H119" s="267"/>
      <c r="I119" s="19"/>
      <c r="J119" s="20"/>
      <c r="K119" s="69"/>
      <c r="L119" s="21"/>
      <c r="M119" s="272"/>
      <c r="N119" s="35"/>
      <c r="O119" s="273"/>
      <c r="P119" s="22"/>
      <c r="Q119" s="23"/>
      <c r="R119" s="29"/>
      <c r="S119" s="24"/>
      <c r="T119" s="29"/>
      <c r="V119" s="29"/>
      <c r="W119" s="29"/>
      <c r="X119" s="29"/>
      <c r="Y119" s="61">
        <f>AF119*$D119</f>
        <v>0</v>
      </c>
      <c r="Z119" s="29"/>
      <c r="AA119" s="29"/>
      <c r="AB119" s="29"/>
      <c r="AC119" s="61"/>
      <c r="AD119" s="61"/>
      <c r="AE119" s="61"/>
      <c r="AF119" s="61">
        <v>5</v>
      </c>
      <c r="AG119" s="61"/>
      <c r="AH119" s="61"/>
      <c r="AI119" s="61"/>
      <c r="AK119" s="30"/>
      <c r="AL119" s="61">
        <f>AW119*$D119</f>
        <v>0</v>
      </c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61">
        <v>5</v>
      </c>
      <c r="AX119" s="30"/>
      <c r="AY119" s="30"/>
      <c r="AZ119" s="30"/>
      <c r="BA119" s="30"/>
      <c r="BB119" s="30"/>
      <c r="BC119" s="30"/>
      <c r="BD119" s="30"/>
      <c r="BE119" s="30"/>
      <c r="BF119" s="30"/>
      <c r="BH119" s="29"/>
      <c r="BI119" s="29"/>
      <c r="BJ119" s="29"/>
      <c r="BK119" s="29"/>
      <c r="BM119" s="162">
        <v>3</v>
      </c>
      <c r="BN119" s="121">
        <f t="shared" si="24"/>
        <v>0</v>
      </c>
    </row>
    <row r="120" spans="1:66" ht="20.100000000000001" customHeight="1" x14ac:dyDescent="0.25">
      <c r="A120" s="46" t="s">
        <v>290</v>
      </c>
      <c r="B120" s="28" t="s">
        <v>13</v>
      </c>
      <c r="C120" s="28">
        <v>25</v>
      </c>
      <c r="D120" s="129">
        <f t="shared" si="25"/>
        <v>0</v>
      </c>
      <c r="E120" s="12">
        <v>97.5</v>
      </c>
      <c r="F120" s="12">
        <f t="shared" si="23"/>
        <v>0</v>
      </c>
      <c r="H120" s="267"/>
      <c r="I120" s="19"/>
      <c r="J120" s="20"/>
      <c r="K120" s="69"/>
      <c r="L120" s="21"/>
      <c r="M120" s="272"/>
      <c r="N120" s="35"/>
      <c r="O120" s="273"/>
      <c r="P120" s="22"/>
      <c r="Q120" s="23"/>
      <c r="R120" s="29"/>
      <c r="S120" s="24"/>
      <c r="T120" s="29"/>
      <c r="V120" s="61">
        <f>AC120*$D120</f>
        <v>0</v>
      </c>
      <c r="W120" s="29"/>
      <c r="X120" s="29"/>
      <c r="Y120" s="29"/>
      <c r="Z120" s="29"/>
      <c r="AA120" s="29"/>
      <c r="AB120" s="29"/>
      <c r="AC120" s="61">
        <v>25</v>
      </c>
      <c r="AD120" s="61"/>
      <c r="AE120" s="61"/>
      <c r="AF120" s="61"/>
      <c r="AG120" s="61"/>
      <c r="AH120" s="61"/>
      <c r="AI120" s="61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H120" s="61">
        <f t="shared" ref="BH120:BH126" si="33">BJ120*$D120</f>
        <v>0</v>
      </c>
      <c r="BI120" s="29"/>
      <c r="BJ120" s="61">
        <v>51</v>
      </c>
      <c r="BK120" s="29"/>
      <c r="BM120" s="162">
        <v>0.82499999999999996</v>
      </c>
      <c r="BN120" s="121">
        <f t="shared" si="24"/>
        <v>0</v>
      </c>
    </row>
    <row r="121" spans="1:66" ht="19.5" customHeight="1" x14ac:dyDescent="0.25">
      <c r="A121" s="46" t="s">
        <v>291</v>
      </c>
      <c r="B121" s="28" t="s">
        <v>13</v>
      </c>
      <c r="C121" s="28">
        <v>25</v>
      </c>
      <c r="D121" s="129">
        <f t="shared" si="25"/>
        <v>0</v>
      </c>
      <c r="E121" s="12">
        <v>87.5</v>
      </c>
      <c r="F121" s="12">
        <f t="shared" si="23"/>
        <v>0</v>
      </c>
      <c r="H121" s="267"/>
      <c r="I121" s="19"/>
      <c r="J121" s="20"/>
      <c r="K121" s="69"/>
      <c r="L121" s="21"/>
      <c r="M121" s="272"/>
      <c r="N121" s="35"/>
      <c r="O121" s="273"/>
      <c r="P121" s="22"/>
      <c r="Q121" s="23"/>
      <c r="R121" s="29"/>
      <c r="S121" s="24"/>
      <c r="T121" s="29"/>
      <c r="V121" s="61">
        <f>AC121*$D121</f>
        <v>0</v>
      </c>
      <c r="W121" s="29"/>
      <c r="X121" s="29"/>
      <c r="Y121" s="29"/>
      <c r="Z121" s="29"/>
      <c r="AA121" s="29"/>
      <c r="AB121" s="29"/>
      <c r="AC121" s="61">
        <v>25</v>
      </c>
      <c r="AD121" s="61"/>
      <c r="AE121" s="61"/>
      <c r="AF121" s="61"/>
      <c r="AG121" s="61"/>
      <c r="AH121" s="61"/>
      <c r="AI121" s="61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H121" s="61">
        <f t="shared" si="33"/>
        <v>0</v>
      </c>
      <c r="BI121" s="29"/>
      <c r="BJ121" s="61">
        <v>58</v>
      </c>
      <c r="BK121" s="29"/>
      <c r="BM121" s="162">
        <v>0.56999999999999995</v>
      </c>
      <c r="BN121" s="121">
        <f t="shared" si="24"/>
        <v>0</v>
      </c>
    </row>
    <row r="122" spans="1:66" ht="20.100000000000001" customHeight="1" x14ac:dyDescent="0.25">
      <c r="A122" s="46" t="s">
        <v>292</v>
      </c>
      <c r="B122" s="28" t="s">
        <v>15</v>
      </c>
      <c r="C122" s="28">
        <v>15</v>
      </c>
      <c r="D122" s="129">
        <f t="shared" si="25"/>
        <v>0</v>
      </c>
      <c r="E122" s="12">
        <v>77.5</v>
      </c>
      <c r="F122" s="12">
        <f t="shared" si="23"/>
        <v>0</v>
      </c>
      <c r="H122" s="267"/>
      <c r="I122" s="19"/>
      <c r="J122" s="20"/>
      <c r="K122" s="69"/>
      <c r="L122" s="21"/>
      <c r="M122" s="272"/>
      <c r="N122" s="35"/>
      <c r="O122" s="273"/>
      <c r="P122" s="22"/>
      <c r="Q122" s="23"/>
      <c r="R122" s="29"/>
      <c r="S122" s="24"/>
      <c r="T122" s="29"/>
      <c r="V122" s="29"/>
      <c r="W122" s="29"/>
      <c r="X122" s="61">
        <f>AE122*$D122</f>
        <v>0</v>
      </c>
      <c r="Y122" s="29"/>
      <c r="Z122" s="29"/>
      <c r="AA122" s="29"/>
      <c r="AB122" s="29"/>
      <c r="AC122" s="61"/>
      <c r="AD122" s="61"/>
      <c r="AE122" s="61">
        <v>15</v>
      </c>
      <c r="AF122" s="61"/>
      <c r="AG122" s="61"/>
      <c r="AH122" s="61"/>
      <c r="AI122" s="61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H122" s="61">
        <f t="shared" si="33"/>
        <v>0</v>
      </c>
      <c r="BI122" s="29"/>
      <c r="BJ122" s="61">
        <v>44</v>
      </c>
      <c r="BK122" s="29"/>
      <c r="BM122" s="162">
        <v>1.147</v>
      </c>
      <c r="BN122" s="121">
        <f t="shared" si="24"/>
        <v>0</v>
      </c>
    </row>
    <row r="123" spans="1:66" ht="20.100000000000001" customHeight="1" x14ac:dyDescent="0.25">
      <c r="A123" s="46" t="s">
        <v>293</v>
      </c>
      <c r="B123" s="61" t="s">
        <v>15</v>
      </c>
      <c r="C123" s="61">
        <v>15</v>
      </c>
      <c r="D123" s="129">
        <f t="shared" si="25"/>
        <v>0</v>
      </c>
      <c r="E123" s="12">
        <v>80</v>
      </c>
      <c r="F123" s="12">
        <f t="shared" si="23"/>
        <v>0</v>
      </c>
      <c r="H123" s="267"/>
      <c r="I123" s="19"/>
      <c r="J123" s="20"/>
      <c r="K123" s="69"/>
      <c r="L123" s="21"/>
      <c r="M123" s="272"/>
      <c r="N123" s="35"/>
      <c r="O123" s="273"/>
      <c r="P123" s="22"/>
      <c r="Q123" s="23"/>
      <c r="R123" s="29"/>
      <c r="S123" s="24"/>
      <c r="T123" s="29"/>
      <c r="V123" s="29"/>
      <c r="W123" s="29"/>
      <c r="X123" s="61">
        <f>AE123*$D123</f>
        <v>0</v>
      </c>
      <c r="Y123" s="29"/>
      <c r="Z123" s="29"/>
      <c r="AA123" s="29"/>
      <c r="AB123" s="29"/>
      <c r="AC123" s="61"/>
      <c r="AD123" s="61"/>
      <c r="AE123" s="61">
        <v>15</v>
      </c>
      <c r="AF123" s="61"/>
      <c r="AG123" s="61"/>
      <c r="AH123" s="61"/>
      <c r="AI123" s="61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H123" s="61">
        <f t="shared" si="33"/>
        <v>0</v>
      </c>
      <c r="BI123" s="29"/>
      <c r="BJ123" s="61">
        <v>45</v>
      </c>
      <c r="BK123" s="29"/>
      <c r="BM123" s="162">
        <v>1.264</v>
      </c>
      <c r="BN123" s="121">
        <f t="shared" si="24"/>
        <v>0</v>
      </c>
    </row>
    <row r="124" spans="1:66" ht="20.100000000000001" customHeight="1" x14ac:dyDescent="0.25">
      <c r="A124" s="46" t="s">
        <v>294</v>
      </c>
      <c r="B124" s="61" t="s">
        <v>13</v>
      </c>
      <c r="C124" s="61">
        <v>25</v>
      </c>
      <c r="D124" s="129">
        <f t="shared" si="25"/>
        <v>0</v>
      </c>
      <c r="E124" s="12">
        <v>95</v>
      </c>
      <c r="F124" s="12">
        <f t="shared" si="23"/>
        <v>0</v>
      </c>
      <c r="H124" s="267"/>
      <c r="I124" s="19"/>
      <c r="J124" s="20"/>
      <c r="K124" s="69"/>
      <c r="L124" s="21"/>
      <c r="M124" s="272"/>
      <c r="N124" s="35"/>
      <c r="O124" s="273"/>
      <c r="P124" s="22"/>
      <c r="Q124" s="23"/>
      <c r="R124" s="29"/>
      <c r="S124" s="24"/>
      <c r="T124" s="29"/>
      <c r="V124" s="61">
        <f>AC124*$D124</f>
        <v>0</v>
      </c>
      <c r="W124" s="29"/>
      <c r="X124" s="29"/>
      <c r="Y124" s="29"/>
      <c r="Z124" s="29"/>
      <c r="AA124" s="29"/>
      <c r="AB124" s="29"/>
      <c r="AC124" s="61">
        <v>25</v>
      </c>
      <c r="AD124" s="61"/>
      <c r="AE124" s="61"/>
      <c r="AF124" s="61"/>
      <c r="AG124" s="61"/>
      <c r="AH124" s="61"/>
      <c r="AI124" s="61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H124" s="61">
        <f t="shared" si="33"/>
        <v>0</v>
      </c>
      <c r="BI124" s="29"/>
      <c r="BJ124" s="61">
        <v>51</v>
      </c>
      <c r="BK124" s="29"/>
      <c r="BM124" s="162">
        <v>0.82899999999999996</v>
      </c>
      <c r="BN124" s="121">
        <f t="shared" si="24"/>
        <v>0</v>
      </c>
    </row>
    <row r="125" spans="1:66" ht="20.100000000000001" customHeight="1" x14ac:dyDescent="0.25">
      <c r="A125" s="46" t="s">
        <v>295</v>
      </c>
      <c r="B125" s="61" t="s">
        <v>15</v>
      </c>
      <c r="C125" s="61">
        <v>10</v>
      </c>
      <c r="D125" s="129">
        <f t="shared" si="25"/>
        <v>0</v>
      </c>
      <c r="E125" s="12">
        <v>85</v>
      </c>
      <c r="F125" s="12">
        <f t="shared" si="23"/>
        <v>0</v>
      </c>
      <c r="H125" s="267"/>
      <c r="I125" s="19"/>
      <c r="J125" s="20"/>
      <c r="K125" s="69"/>
      <c r="L125" s="21"/>
      <c r="M125" s="272"/>
      <c r="N125" s="35"/>
      <c r="O125" s="273"/>
      <c r="P125" s="22"/>
      <c r="Q125" s="23"/>
      <c r="R125" s="29"/>
      <c r="S125" s="24"/>
      <c r="T125" s="29"/>
      <c r="V125" s="29"/>
      <c r="W125" s="29"/>
      <c r="X125" s="61">
        <f>AE125*$D125</f>
        <v>0</v>
      </c>
      <c r="Y125" s="29"/>
      <c r="Z125" s="29"/>
      <c r="AA125" s="29"/>
      <c r="AB125" s="29"/>
      <c r="AC125" s="61"/>
      <c r="AD125" s="61"/>
      <c r="AE125" s="61">
        <v>10</v>
      </c>
      <c r="AF125" s="61"/>
      <c r="AG125" s="61"/>
      <c r="AH125" s="61"/>
      <c r="AI125" s="61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H125" s="61">
        <f t="shared" si="33"/>
        <v>0</v>
      </c>
      <c r="BI125" s="29"/>
      <c r="BJ125" s="61">
        <v>36</v>
      </c>
      <c r="BK125" s="29"/>
      <c r="BM125" s="162">
        <v>1.5569999999999999</v>
      </c>
      <c r="BN125" s="121">
        <f t="shared" si="24"/>
        <v>0</v>
      </c>
    </row>
    <row r="126" spans="1:66" ht="20.100000000000001" customHeight="1" x14ac:dyDescent="0.25">
      <c r="A126" s="46" t="s">
        <v>296</v>
      </c>
      <c r="B126" s="28" t="s">
        <v>15</v>
      </c>
      <c r="C126" s="28">
        <v>10</v>
      </c>
      <c r="D126" s="129">
        <f t="shared" si="25"/>
        <v>0</v>
      </c>
      <c r="E126" s="12">
        <v>130</v>
      </c>
      <c r="F126" s="12">
        <f t="shared" si="23"/>
        <v>0</v>
      </c>
      <c r="H126" s="267"/>
      <c r="I126" s="19"/>
      <c r="J126" s="20"/>
      <c r="K126" s="69"/>
      <c r="L126" s="21"/>
      <c r="M126" s="272"/>
      <c r="N126" s="35"/>
      <c r="O126" s="273"/>
      <c r="P126" s="22"/>
      <c r="Q126" s="23"/>
      <c r="R126" s="29"/>
      <c r="S126" s="24"/>
      <c r="T126" s="29"/>
      <c r="V126" s="29"/>
      <c r="W126" s="29"/>
      <c r="X126" s="61">
        <f>AE126*$D126</f>
        <v>0</v>
      </c>
      <c r="Y126" s="29"/>
      <c r="Z126" s="29"/>
      <c r="AA126" s="29"/>
      <c r="AB126" s="29"/>
      <c r="AC126" s="61"/>
      <c r="AD126" s="61"/>
      <c r="AE126" s="61">
        <v>10</v>
      </c>
      <c r="AF126" s="61"/>
      <c r="AG126" s="61"/>
      <c r="AH126" s="61"/>
      <c r="AI126" s="61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H126" s="61">
        <f t="shared" si="33"/>
        <v>0</v>
      </c>
      <c r="BI126" s="29"/>
      <c r="BJ126" s="61">
        <v>30</v>
      </c>
      <c r="BK126" s="29"/>
      <c r="BM126" s="162">
        <v>2.9</v>
      </c>
      <c r="BN126" s="121">
        <f t="shared" si="24"/>
        <v>0</v>
      </c>
    </row>
    <row r="127" spans="1:66" ht="20.100000000000001" customHeight="1" x14ac:dyDescent="0.25">
      <c r="A127" s="36" t="s">
        <v>297</v>
      </c>
      <c r="B127" s="28" t="s">
        <v>17</v>
      </c>
      <c r="C127" s="28">
        <v>5</v>
      </c>
      <c r="D127" s="129">
        <f t="shared" si="25"/>
        <v>0</v>
      </c>
      <c r="E127" s="12">
        <v>240</v>
      </c>
      <c r="F127" s="12">
        <f t="shared" si="23"/>
        <v>0</v>
      </c>
      <c r="H127" s="267"/>
      <c r="I127" s="19"/>
      <c r="J127" s="20"/>
      <c r="K127" s="69"/>
      <c r="L127" s="21"/>
      <c r="M127" s="272"/>
      <c r="N127" s="35"/>
      <c r="O127" s="273"/>
      <c r="P127" s="22"/>
      <c r="Q127" s="23"/>
      <c r="R127" s="29"/>
      <c r="S127" s="24"/>
      <c r="T127" s="29"/>
      <c r="V127" s="29"/>
      <c r="W127" s="29"/>
      <c r="X127" s="29"/>
      <c r="Y127" s="29"/>
      <c r="Z127" s="61">
        <f>AG127*$D127</f>
        <v>0</v>
      </c>
      <c r="AA127" s="29"/>
      <c r="AB127" s="29"/>
      <c r="AC127" s="61"/>
      <c r="AD127" s="61"/>
      <c r="AE127" s="61"/>
      <c r="AF127" s="61"/>
      <c r="AG127" s="61">
        <v>5</v>
      </c>
      <c r="AH127" s="61"/>
      <c r="AI127" s="61"/>
      <c r="AK127" s="30"/>
      <c r="AL127" s="30"/>
      <c r="AM127" s="30"/>
      <c r="AN127" s="61">
        <f>AY127*$D127</f>
        <v>0</v>
      </c>
      <c r="AO127" s="30"/>
      <c r="AP127" s="61">
        <f>BA127*$D127</f>
        <v>0</v>
      </c>
      <c r="AQ127" s="30"/>
      <c r="AR127" s="30"/>
      <c r="AS127" s="30"/>
      <c r="AT127" s="30"/>
      <c r="AU127" s="30"/>
      <c r="AV127" s="30"/>
      <c r="AW127" s="30"/>
      <c r="AX127" s="30"/>
      <c r="AY127" s="61">
        <v>2</v>
      </c>
      <c r="AZ127" s="30"/>
      <c r="BA127" s="61">
        <v>1</v>
      </c>
      <c r="BB127" s="30"/>
      <c r="BC127" s="30"/>
      <c r="BD127" s="30"/>
      <c r="BE127" s="30"/>
      <c r="BF127" s="30"/>
      <c r="BH127" s="29"/>
      <c r="BI127" s="29"/>
      <c r="BJ127" s="29"/>
      <c r="BK127" s="29"/>
      <c r="BM127" s="162">
        <v>5.0999999999999996</v>
      </c>
      <c r="BN127" s="121">
        <f t="shared" si="24"/>
        <v>0</v>
      </c>
    </row>
    <row r="128" spans="1:66" ht="20.100000000000001" customHeight="1" x14ac:dyDescent="0.25">
      <c r="A128" s="36" t="s">
        <v>203</v>
      </c>
      <c r="B128" s="28" t="s">
        <v>16</v>
      </c>
      <c r="C128" s="28">
        <v>5</v>
      </c>
      <c r="D128" s="129">
        <f t="shared" si="25"/>
        <v>0</v>
      </c>
      <c r="E128" s="12">
        <v>177.5</v>
      </c>
      <c r="F128" s="12">
        <f t="shared" si="23"/>
        <v>0</v>
      </c>
      <c r="H128" s="267"/>
      <c r="I128" s="19"/>
      <c r="J128" s="20"/>
      <c r="K128" s="69"/>
      <c r="L128" s="21"/>
      <c r="M128" s="272"/>
      <c r="N128" s="35"/>
      <c r="O128" s="273"/>
      <c r="P128" s="22"/>
      <c r="Q128" s="23"/>
      <c r="R128" s="29"/>
      <c r="S128" s="24"/>
      <c r="T128" s="29"/>
      <c r="V128" s="29"/>
      <c r="W128" s="29"/>
      <c r="X128" s="29"/>
      <c r="Y128" s="61">
        <f>AF128*$D128</f>
        <v>0</v>
      </c>
      <c r="Z128" s="29"/>
      <c r="AA128" s="29"/>
      <c r="AB128" s="29"/>
      <c r="AC128" s="61"/>
      <c r="AD128" s="61"/>
      <c r="AE128" s="61"/>
      <c r="AF128" s="61">
        <v>5</v>
      </c>
      <c r="AG128" s="61"/>
      <c r="AH128" s="61"/>
      <c r="AI128" s="61"/>
      <c r="AK128" s="61">
        <f>AV128*$D128</f>
        <v>0</v>
      </c>
      <c r="AL128" s="30"/>
      <c r="AM128" s="61">
        <f>AX128*$D128</f>
        <v>0</v>
      </c>
      <c r="AN128" s="30"/>
      <c r="AO128" s="30"/>
      <c r="AP128" s="30"/>
      <c r="AQ128" s="30"/>
      <c r="AR128" s="30"/>
      <c r="AS128" s="30"/>
      <c r="AT128" s="30"/>
      <c r="AU128" s="30"/>
      <c r="AV128" s="61">
        <v>3</v>
      </c>
      <c r="AW128" s="30"/>
      <c r="AX128" s="61">
        <v>1</v>
      </c>
      <c r="AY128" s="30"/>
      <c r="AZ128" s="30"/>
      <c r="BA128" s="30"/>
      <c r="BB128" s="30"/>
      <c r="BC128" s="30"/>
      <c r="BD128" s="30"/>
      <c r="BE128" s="30"/>
      <c r="BF128" s="30"/>
      <c r="BH128" s="29"/>
      <c r="BI128" s="29"/>
      <c r="BJ128" s="29"/>
      <c r="BK128" s="29"/>
      <c r="BM128" s="162">
        <v>3.5</v>
      </c>
      <c r="BN128" s="121">
        <f t="shared" si="24"/>
        <v>0</v>
      </c>
    </row>
    <row r="129" spans="1:66" ht="20.100000000000001" customHeight="1" x14ac:dyDescent="0.25">
      <c r="F129" s="131">
        <f>SUM(F90:F128)</f>
        <v>0</v>
      </c>
      <c r="G129" s="3"/>
      <c r="H129" s="11">
        <f t="shared" ref="H129:T129" si="34">SUM(H90:H128)</f>
        <v>0</v>
      </c>
      <c r="I129" s="11">
        <f t="shared" si="34"/>
        <v>0</v>
      </c>
      <c r="J129" s="11">
        <f t="shared" si="34"/>
        <v>0</v>
      </c>
      <c r="K129" s="11">
        <f t="shared" si="34"/>
        <v>0</v>
      </c>
      <c r="L129" s="11">
        <f t="shared" si="34"/>
        <v>0</v>
      </c>
      <c r="M129" s="11">
        <f t="shared" si="34"/>
        <v>0</v>
      </c>
      <c r="N129" s="11">
        <f t="shared" si="34"/>
        <v>0</v>
      </c>
      <c r="O129" s="11">
        <f t="shared" si="34"/>
        <v>0</v>
      </c>
      <c r="P129" s="11">
        <f t="shared" si="34"/>
        <v>0</v>
      </c>
      <c r="Q129" s="11">
        <f t="shared" si="34"/>
        <v>0</v>
      </c>
      <c r="R129" s="11">
        <f t="shared" si="34"/>
        <v>0</v>
      </c>
      <c r="S129" s="11">
        <f t="shared" si="34"/>
        <v>0</v>
      </c>
      <c r="T129" s="11">
        <f t="shared" si="34"/>
        <v>0</v>
      </c>
      <c r="U129" s="3"/>
      <c r="V129" s="11">
        <f>SUM(V90:V128)</f>
        <v>0</v>
      </c>
      <c r="W129" s="11">
        <f>SUM(W90:W128)</f>
        <v>0</v>
      </c>
      <c r="X129" s="11">
        <f>SUM(X90:X128)</f>
        <v>0</v>
      </c>
      <c r="Y129" s="11">
        <f>SUM(Y90:Y128)</f>
        <v>0</v>
      </c>
      <c r="Z129" s="11">
        <f>SUM(Z90:Z128)</f>
        <v>0</v>
      </c>
      <c r="AA129" s="29"/>
      <c r="AB129" s="29"/>
      <c r="AC129" s="30"/>
      <c r="AD129" s="30"/>
      <c r="AE129" s="30"/>
      <c r="AF129" s="30"/>
      <c r="AG129" s="30"/>
      <c r="AH129" s="30"/>
      <c r="AI129" s="30"/>
      <c r="AJ129" s="3"/>
      <c r="AK129" s="11">
        <f t="shared" ref="AK129:AP129" si="35">SUM(AK90:AK128)</f>
        <v>0</v>
      </c>
      <c r="AL129" s="11">
        <f t="shared" si="35"/>
        <v>0</v>
      </c>
      <c r="AM129" s="11">
        <f t="shared" si="35"/>
        <v>0</v>
      </c>
      <c r="AN129" s="11">
        <f t="shared" si="35"/>
        <v>0</v>
      </c>
      <c r="AO129" s="11">
        <f t="shared" si="35"/>
        <v>0</v>
      </c>
      <c r="AP129" s="11">
        <f t="shared" si="35"/>
        <v>0</v>
      </c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"/>
      <c r="BH129" s="11">
        <f>SUM(BH90:BH128)</f>
        <v>0</v>
      </c>
      <c r="BI129" s="29"/>
      <c r="BJ129" s="29"/>
      <c r="BK129" s="29"/>
      <c r="BM129" s="63"/>
      <c r="BN129" s="122">
        <f>SUM(BN90:BN128)</f>
        <v>0</v>
      </c>
    </row>
    <row r="130" spans="1:66" ht="20.100000000000001" customHeight="1" x14ac:dyDescent="0.25">
      <c r="A130" s="37" t="s">
        <v>129</v>
      </c>
      <c r="B130" s="25"/>
      <c r="C130" s="25"/>
      <c r="D130" s="25"/>
      <c r="E130" s="17"/>
      <c r="F130" s="17"/>
      <c r="G130" s="3"/>
      <c r="H130" s="25"/>
      <c r="I130" s="25"/>
      <c r="J130" s="25"/>
      <c r="K130" s="25"/>
      <c r="L130" s="25"/>
      <c r="M130" s="25"/>
      <c r="N130" s="26"/>
      <c r="O130" s="25"/>
      <c r="P130" s="25"/>
      <c r="Q130" s="25"/>
      <c r="R130" s="25"/>
      <c r="S130" s="25"/>
      <c r="T130" s="25"/>
      <c r="U130" s="3"/>
      <c r="V130" s="10" t="s">
        <v>13</v>
      </c>
      <c r="W130" s="10" t="s">
        <v>14</v>
      </c>
      <c r="X130" s="10" t="s">
        <v>15</v>
      </c>
      <c r="Y130" s="10" t="s">
        <v>16</v>
      </c>
      <c r="Z130" s="10" t="s">
        <v>17</v>
      </c>
      <c r="AA130" s="10" t="s">
        <v>18</v>
      </c>
      <c r="AB130" s="10" t="s">
        <v>19</v>
      </c>
      <c r="AC130" s="18" t="s">
        <v>13</v>
      </c>
      <c r="AD130" s="18" t="s">
        <v>14</v>
      </c>
      <c r="AE130" s="18" t="s">
        <v>15</v>
      </c>
      <c r="AF130" s="18" t="s">
        <v>16</v>
      </c>
      <c r="AG130" s="18" t="s">
        <v>17</v>
      </c>
      <c r="AH130" s="18" t="s">
        <v>18</v>
      </c>
      <c r="AI130" s="18" t="s">
        <v>19</v>
      </c>
      <c r="AJ130" s="3"/>
      <c r="AK130" s="10" t="s">
        <v>24</v>
      </c>
      <c r="AL130" s="10" t="s">
        <v>25</v>
      </c>
      <c r="AM130" s="10" t="s">
        <v>26</v>
      </c>
      <c r="AN130" s="10" t="s">
        <v>27</v>
      </c>
      <c r="AO130" s="10" t="s">
        <v>28</v>
      </c>
      <c r="AP130" s="10" t="s">
        <v>29</v>
      </c>
      <c r="AQ130" s="10" t="s">
        <v>30</v>
      </c>
      <c r="AR130" s="10" t="s">
        <v>31</v>
      </c>
      <c r="AS130" s="10" t="s">
        <v>32</v>
      </c>
      <c r="AT130" s="10" t="s">
        <v>33</v>
      </c>
      <c r="AU130" s="10" t="s">
        <v>42</v>
      </c>
      <c r="AV130" s="18" t="s">
        <v>24</v>
      </c>
      <c r="AW130" s="18" t="s">
        <v>25</v>
      </c>
      <c r="AX130" s="18" t="s">
        <v>26</v>
      </c>
      <c r="AY130" s="18" t="s">
        <v>27</v>
      </c>
      <c r="AZ130" s="18" t="s">
        <v>28</v>
      </c>
      <c r="BA130" s="18" t="s">
        <v>29</v>
      </c>
      <c r="BB130" s="18" t="s">
        <v>30</v>
      </c>
      <c r="BC130" s="18" t="s">
        <v>31</v>
      </c>
      <c r="BD130" s="18" t="s">
        <v>32</v>
      </c>
      <c r="BE130" s="18" t="s">
        <v>33</v>
      </c>
      <c r="BF130" s="18" t="s">
        <v>42</v>
      </c>
      <c r="BG130" s="3"/>
      <c r="BH130" s="216" t="s">
        <v>26</v>
      </c>
      <c r="BI130" s="216" t="s">
        <v>27</v>
      </c>
      <c r="BJ130" s="18" t="s">
        <v>26</v>
      </c>
      <c r="BK130" s="18" t="s">
        <v>27</v>
      </c>
      <c r="BM130" s="94" t="s">
        <v>66</v>
      </c>
      <c r="BN130" s="94" t="s">
        <v>67</v>
      </c>
    </row>
    <row r="131" spans="1:66" ht="20.100000000000001" customHeight="1" x14ac:dyDescent="0.25">
      <c r="A131" s="38" t="s">
        <v>298</v>
      </c>
      <c r="B131" s="27" t="s">
        <v>15</v>
      </c>
      <c r="C131" s="27">
        <v>20</v>
      </c>
      <c r="D131" s="129">
        <f t="shared" ref="D131:D142" si="36">SUM(H131:T131)</f>
        <v>0</v>
      </c>
      <c r="E131" s="12">
        <v>167.5</v>
      </c>
      <c r="F131" s="12">
        <f t="shared" ref="F131:F142" si="37">D131*E131*(100-$D$2)/100</f>
        <v>0</v>
      </c>
      <c r="H131" s="267"/>
      <c r="I131" s="19"/>
      <c r="J131" s="20"/>
      <c r="K131" s="69"/>
      <c r="L131" s="21"/>
      <c r="M131" s="168"/>
      <c r="N131" s="35"/>
      <c r="O131" s="74"/>
      <c r="P131" s="22"/>
      <c r="Q131" s="23"/>
      <c r="R131" s="29"/>
      <c r="S131" s="24"/>
      <c r="T131" s="29"/>
      <c r="V131" s="29"/>
      <c r="W131" s="29"/>
      <c r="X131" s="61">
        <f>AE131*$D131</f>
        <v>0</v>
      </c>
      <c r="Y131" s="29"/>
      <c r="Z131" s="29"/>
      <c r="AA131" s="29"/>
      <c r="AB131" s="29"/>
      <c r="AC131" s="61"/>
      <c r="AD131" s="61"/>
      <c r="AE131" s="61">
        <v>20</v>
      </c>
      <c r="AF131" s="61"/>
      <c r="AG131" s="61"/>
      <c r="AH131" s="61"/>
      <c r="AI131" s="61"/>
      <c r="AK131" s="61">
        <f>AV131*$D131</f>
        <v>0</v>
      </c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61">
        <v>20</v>
      </c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H131" s="29"/>
      <c r="BI131" s="29"/>
      <c r="BJ131" s="29"/>
      <c r="BK131" s="29"/>
      <c r="BM131" s="162">
        <v>2.9</v>
      </c>
      <c r="BN131" s="121">
        <f t="shared" ref="BN131:BN142" si="38">BM131*D131</f>
        <v>0</v>
      </c>
    </row>
    <row r="132" spans="1:66" ht="20.100000000000001" customHeight="1" x14ac:dyDescent="0.25">
      <c r="A132" s="38" t="s">
        <v>189</v>
      </c>
      <c r="B132" s="27" t="s">
        <v>15</v>
      </c>
      <c r="C132" s="27">
        <v>10</v>
      </c>
      <c r="D132" s="129">
        <f t="shared" si="36"/>
        <v>0</v>
      </c>
      <c r="E132" s="12">
        <v>175</v>
      </c>
      <c r="F132" s="12">
        <f t="shared" si="37"/>
        <v>0</v>
      </c>
      <c r="H132" s="267"/>
      <c r="I132" s="19"/>
      <c r="J132" s="20"/>
      <c r="K132" s="69"/>
      <c r="L132" s="21"/>
      <c r="M132" s="168"/>
      <c r="N132" s="35"/>
      <c r="O132" s="74"/>
      <c r="P132" s="22"/>
      <c r="Q132" s="23"/>
      <c r="R132" s="29"/>
      <c r="S132" s="24"/>
      <c r="T132" s="29"/>
      <c r="V132" s="29"/>
      <c r="W132" s="29"/>
      <c r="X132" s="61">
        <f>AE132*$D132</f>
        <v>0</v>
      </c>
      <c r="Y132" s="29"/>
      <c r="Z132" s="29"/>
      <c r="AA132" s="29"/>
      <c r="AB132" s="29"/>
      <c r="AC132" s="61"/>
      <c r="AD132" s="61"/>
      <c r="AE132" s="61">
        <v>20</v>
      </c>
      <c r="AF132" s="61"/>
      <c r="AG132" s="61"/>
      <c r="AH132" s="61"/>
      <c r="AI132" s="61"/>
      <c r="AK132" s="61">
        <f>AV132*$D132</f>
        <v>0</v>
      </c>
      <c r="AL132" s="61">
        <f>AW132*$D132</f>
        <v>0</v>
      </c>
      <c r="AM132" s="30"/>
      <c r="AN132" s="30"/>
      <c r="AO132" s="30"/>
      <c r="AP132" s="30"/>
      <c r="AQ132" s="30"/>
      <c r="AR132" s="30"/>
      <c r="AS132" s="30"/>
      <c r="AT132" s="30"/>
      <c r="AU132" s="30"/>
      <c r="AV132" s="61">
        <v>5</v>
      </c>
      <c r="AW132" s="61">
        <v>5</v>
      </c>
      <c r="AX132" s="30"/>
      <c r="AY132" s="30"/>
      <c r="AZ132" s="30"/>
      <c r="BA132" s="30"/>
      <c r="BB132" s="30"/>
      <c r="BC132" s="30"/>
      <c r="BD132" s="30"/>
      <c r="BE132" s="30"/>
      <c r="BF132" s="30"/>
      <c r="BH132" s="29"/>
      <c r="BI132" s="29"/>
      <c r="BJ132" s="29"/>
      <c r="BK132" s="29"/>
      <c r="BM132" s="162">
        <v>4</v>
      </c>
      <c r="BN132" s="121">
        <f t="shared" si="38"/>
        <v>0</v>
      </c>
    </row>
    <row r="133" spans="1:66" ht="20.100000000000001" customHeight="1" x14ac:dyDescent="0.25">
      <c r="A133" s="38" t="s">
        <v>299</v>
      </c>
      <c r="B133" s="27" t="s">
        <v>14</v>
      </c>
      <c r="C133" s="27">
        <v>20</v>
      </c>
      <c r="D133" s="129">
        <f t="shared" si="36"/>
        <v>0</v>
      </c>
      <c r="E133" s="12">
        <v>100</v>
      </c>
      <c r="F133" s="12">
        <f t="shared" si="37"/>
        <v>0</v>
      </c>
      <c r="H133" s="267"/>
      <c r="I133" s="19"/>
      <c r="J133" s="20"/>
      <c r="K133" s="69"/>
      <c r="L133" s="21"/>
      <c r="M133" s="168"/>
      <c r="N133" s="35"/>
      <c r="O133" s="74"/>
      <c r="P133" s="22"/>
      <c r="Q133" s="23"/>
      <c r="R133" s="29"/>
      <c r="S133" s="24"/>
      <c r="T133" s="29"/>
      <c r="V133" s="29"/>
      <c r="W133" s="61">
        <f>AD133*$D133</f>
        <v>0</v>
      </c>
      <c r="X133" s="29"/>
      <c r="Y133" s="29"/>
      <c r="Z133" s="29"/>
      <c r="AA133" s="29"/>
      <c r="AB133" s="29"/>
      <c r="AC133" s="61"/>
      <c r="AD133" s="61">
        <v>20</v>
      </c>
      <c r="AE133" s="61"/>
      <c r="AF133" s="61"/>
      <c r="AG133" s="61"/>
      <c r="AH133" s="61"/>
      <c r="AI133" s="61"/>
      <c r="AK133" s="61">
        <f>AV133*$D133</f>
        <v>0</v>
      </c>
      <c r="AL133" s="61">
        <f>AW133*$D133</f>
        <v>0</v>
      </c>
      <c r="AM133" s="30"/>
      <c r="AN133" s="30"/>
      <c r="AO133" s="30"/>
      <c r="AP133" s="30"/>
      <c r="AQ133" s="30"/>
      <c r="AR133" s="30"/>
      <c r="AS133" s="30"/>
      <c r="AT133" s="30"/>
      <c r="AU133" s="30"/>
      <c r="AV133" s="61">
        <v>17</v>
      </c>
      <c r="AW133" s="61">
        <v>3</v>
      </c>
      <c r="AX133" s="30"/>
      <c r="AY133" s="30"/>
      <c r="AZ133" s="30"/>
      <c r="BA133" s="30"/>
      <c r="BB133" s="30"/>
      <c r="BC133" s="30"/>
      <c r="BD133" s="30"/>
      <c r="BE133" s="30"/>
      <c r="BF133" s="30"/>
      <c r="BH133" s="29"/>
      <c r="BI133" s="29"/>
      <c r="BJ133" s="29"/>
      <c r="BK133" s="29"/>
      <c r="BM133" s="162">
        <v>1.796</v>
      </c>
      <c r="BN133" s="121">
        <f t="shared" si="38"/>
        <v>0</v>
      </c>
    </row>
    <row r="134" spans="1:66" ht="19.5" customHeight="1" x14ac:dyDescent="0.25">
      <c r="A134" s="38" t="s">
        <v>193</v>
      </c>
      <c r="B134" s="27" t="s">
        <v>15</v>
      </c>
      <c r="C134" s="27">
        <v>20</v>
      </c>
      <c r="D134" s="129">
        <f t="shared" si="36"/>
        <v>0</v>
      </c>
      <c r="E134" s="12">
        <v>182.5</v>
      </c>
      <c r="F134" s="12">
        <f t="shared" si="37"/>
        <v>0</v>
      </c>
      <c r="H134" s="267"/>
      <c r="I134" s="19"/>
      <c r="J134" s="20"/>
      <c r="K134" s="69"/>
      <c r="L134" s="21"/>
      <c r="M134" s="168"/>
      <c r="N134" s="35"/>
      <c r="O134" s="74"/>
      <c r="P134" s="22"/>
      <c r="Q134" s="23"/>
      <c r="R134" s="29"/>
      <c r="S134" s="24"/>
      <c r="T134" s="29"/>
      <c r="V134" s="29"/>
      <c r="W134" s="29"/>
      <c r="X134" s="61">
        <f>AE134*$D134</f>
        <v>0</v>
      </c>
      <c r="Y134" s="29"/>
      <c r="Z134" s="29"/>
      <c r="AA134" s="29"/>
      <c r="AB134" s="29"/>
      <c r="AC134" s="61"/>
      <c r="AD134" s="61"/>
      <c r="AE134" s="61">
        <v>20</v>
      </c>
      <c r="AF134" s="61"/>
      <c r="AG134" s="61"/>
      <c r="AH134" s="61"/>
      <c r="AI134" s="61"/>
      <c r="AK134" s="61">
        <f>AV134*$D134</f>
        <v>0</v>
      </c>
      <c r="AL134" s="61">
        <f>AW134*$D134</f>
        <v>0</v>
      </c>
      <c r="AM134" s="30"/>
      <c r="AN134" s="30"/>
      <c r="AO134" s="30"/>
      <c r="AP134" s="30"/>
      <c r="AQ134" s="30"/>
      <c r="AR134" s="30"/>
      <c r="AS134" s="30"/>
      <c r="AT134" s="30"/>
      <c r="AU134" s="30"/>
      <c r="AV134" s="61">
        <v>8</v>
      </c>
      <c r="AW134" s="61">
        <v>12</v>
      </c>
      <c r="AX134" s="30"/>
      <c r="AY134" s="30"/>
      <c r="AZ134" s="30"/>
      <c r="BA134" s="30"/>
      <c r="BB134" s="30"/>
      <c r="BC134" s="30"/>
      <c r="BD134" s="30"/>
      <c r="BE134" s="30"/>
      <c r="BF134" s="30"/>
      <c r="BH134" s="29"/>
      <c r="BI134" s="29"/>
      <c r="BJ134" s="29"/>
      <c r="BK134" s="29"/>
      <c r="BM134" s="162">
        <v>3.5030000000000001</v>
      </c>
      <c r="BN134" s="121">
        <f t="shared" si="38"/>
        <v>0</v>
      </c>
    </row>
    <row r="135" spans="1:66" ht="19.5" customHeight="1" x14ac:dyDescent="0.25">
      <c r="A135" s="38" t="s">
        <v>250</v>
      </c>
      <c r="B135" s="292" t="s">
        <v>16</v>
      </c>
      <c r="C135" s="292">
        <v>20</v>
      </c>
      <c r="D135" s="129">
        <f t="shared" si="36"/>
        <v>0</v>
      </c>
      <c r="E135" s="12">
        <v>295</v>
      </c>
      <c r="F135" s="12">
        <f t="shared" si="37"/>
        <v>0</v>
      </c>
      <c r="H135" s="267"/>
      <c r="I135" s="19"/>
      <c r="J135" s="20"/>
      <c r="K135" s="69"/>
      <c r="L135" s="21"/>
      <c r="M135" s="168"/>
      <c r="N135" s="35"/>
      <c r="O135" s="74"/>
      <c r="P135" s="22"/>
      <c r="Q135" s="23"/>
      <c r="R135" s="29"/>
      <c r="S135" s="24"/>
      <c r="T135" s="29"/>
      <c r="V135" s="29"/>
      <c r="W135" s="29"/>
      <c r="X135" s="29"/>
      <c r="Y135" s="61">
        <f>AF135*$D135</f>
        <v>0</v>
      </c>
      <c r="Z135" s="29"/>
      <c r="AA135" s="29"/>
      <c r="AB135" s="29"/>
      <c r="AC135" s="61"/>
      <c r="AD135" s="61"/>
      <c r="AE135" s="61"/>
      <c r="AF135" s="61">
        <v>20</v>
      </c>
      <c r="AG135" s="61"/>
      <c r="AH135" s="61"/>
      <c r="AI135" s="61"/>
      <c r="AK135" s="30"/>
      <c r="AL135" s="61">
        <f>AW135*$D135</f>
        <v>0</v>
      </c>
      <c r="AM135" s="61">
        <f>AX135*$D135</f>
        <v>0</v>
      </c>
      <c r="AN135" s="30"/>
      <c r="AO135" s="30"/>
      <c r="AP135" s="30"/>
      <c r="AQ135" s="30"/>
      <c r="AR135" s="30"/>
      <c r="AS135" s="30"/>
      <c r="AT135" s="30"/>
      <c r="AU135" s="30"/>
      <c r="AV135" s="30"/>
      <c r="AW135" s="61">
        <v>5</v>
      </c>
      <c r="AX135" s="61">
        <v>8</v>
      </c>
      <c r="AY135" s="30"/>
      <c r="AZ135" s="30"/>
      <c r="BA135" s="30"/>
      <c r="BB135" s="30"/>
      <c r="BC135" s="30"/>
      <c r="BD135" s="30"/>
      <c r="BE135" s="30"/>
      <c r="BF135" s="30"/>
      <c r="BH135" s="29"/>
      <c r="BI135" s="29"/>
      <c r="BJ135" s="29"/>
      <c r="BK135" s="29"/>
      <c r="BM135" s="162">
        <v>6.5519999999999996</v>
      </c>
      <c r="BN135" s="121">
        <f t="shared" si="38"/>
        <v>0</v>
      </c>
    </row>
    <row r="136" spans="1:66" ht="19.5" customHeight="1" x14ac:dyDescent="0.25">
      <c r="A136" s="42" t="s">
        <v>251</v>
      </c>
      <c r="B136" s="293" t="s">
        <v>18</v>
      </c>
      <c r="C136" s="293">
        <v>5</v>
      </c>
      <c r="D136" s="129">
        <f t="shared" si="36"/>
        <v>0</v>
      </c>
      <c r="E136" s="12">
        <v>250</v>
      </c>
      <c r="F136" s="12">
        <f t="shared" si="37"/>
        <v>0</v>
      </c>
      <c r="H136" s="267"/>
      <c r="I136" s="19"/>
      <c r="J136" s="20"/>
      <c r="K136" s="69"/>
      <c r="L136" s="21"/>
      <c r="M136" s="168"/>
      <c r="N136" s="35"/>
      <c r="O136" s="74"/>
      <c r="P136" s="22"/>
      <c r="Q136" s="23"/>
      <c r="R136" s="29"/>
      <c r="S136" s="24"/>
      <c r="T136" s="29"/>
      <c r="V136" s="29"/>
      <c r="W136" s="29"/>
      <c r="X136" s="29"/>
      <c r="Y136" s="29"/>
      <c r="Z136" s="29"/>
      <c r="AA136" s="61">
        <f>AH136*$D136</f>
        <v>0</v>
      </c>
      <c r="AB136" s="29"/>
      <c r="AC136" s="61"/>
      <c r="AD136" s="61"/>
      <c r="AE136" s="61"/>
      <c r="AF136" s="61"/>
      <c r="AG136" s="61"/>
      <c r="AH136" s="61">
        <v>5</v>
      </c>
      <c r="AI136" s="61"/>
      <c r="AK136" s="30"/>
      <c r="AL136" s="30"/>
      <c r="AM136" s="30"/>
      <c r="AN136" s="30"/>
      <c r="AO136" s="61">
        <f>AZ136*$D136</f>
        <v>0</v>
      </c>
      <c r="AP136" s="61">
        <f>BA136*$D136</f>
        <v>0</v>
      </c>
      <c r="AQ136" s="61">
        <f>BB136*$D136</f>
        <v>0</v>
      </c>
      <c r="AR136" s="30"/>
      <c r="AS136" s="30"/>
      <c r="AT136" s="30"/>
      <c r="AU136" s="30"/>
      <c r="AV136" s="30"/>
      <c r="AW136" s="30"/>
      <c r="AX136" s="30"/>
      <c r="AY136" s="30"/>
      <c r="AZ136" s="61">
        <v>3</v>
      </c>
      <c r="BA136" s="61">
        <v>1</v>
      </c>
      <c r="BB136" s="61">
        <v>2</v>
      </c>
      <c r="BC136" s="30"/>
      <c r="BD136" s="30"/>
      <c r="BE136" s="30"/>
      <c r="BF136" s="30"/>
      <c r="BH136" s="218"/>
      <c r="BI136" s="218"/>
      <c r="BJ136" s="218"/>
      <c r="BK136" s="218"/>
      <c r="BM136" s="162">
        <v>5.6669999999999998</v>
      </c>
      <c r="BN136" s="121">
        <f t="shared" si="38"/>
        <v>0</v>
      </c>
    </row>
    <row r="137" spans="1:66" ht="19.5" customHeight="1" x14ac:dyDescent="0.25">
      <c r="A137" s="42" t="s">
        <v>300</v>
      </c>
      <c r="B137" s="292" t="s">
        <v>18</v>
      </c>
      <c r="C137" s="292">
        <v>5</v>
      </c>
      <c r="D137" s="129">
        <f t="shared" si="36"/>
        <v>0</v>
      </c>
      <c r="E137" s="12">
        <v>345</v>
      </c>
      <c r="F137" s="12">
        <f t="shared" si="37"/>
        <v>0</v>
      </c>
      <c r="H137" s="267"/>
      <c r="I137" s="19"/>
      <c r="J137" s="20"/>
      <c r="K137" s="69"/>
      <c r="L137" s="21"/>
      <c r="M137" s="168"/>
      <c r="N137" s="35"/>
      <c r="O137" s="74"/>
      <c r="P137" s="22"/>
      <c r="Q137" s="23"/>
      <c r="R137" s="29"/>
      <c r="S137" s="24"/>
      <c r="T137" s="29"/>
      <c r="V137" s="29"/>
      <c r="W137" s="29"/>
      <c r="X137" s="29"/>
      <c r="Y137" s="29"/>
      <c r="Z137" s="29"/>
      <c r="AA137" s="61">
        <f>AH137*$D137</f>
        <v>0</v>
      </c>
      <c r="AB137" s="29"/>
      <c r="AC137" s="61"/>
      <c r="AD137" s="61"/>
      <c r="AE137" s="61"/>
      <c r="AF137" s="61"/>
      <c r="AG137" s="61"/>
      <c r="AH137" s="61">
        <v>5</v>
      </c>
      <c r="AI137" s="61"/>
      <c r="AK137" s="61">
        <f>AV137*$D137</f>
        <v>0</v>
      </c>
      <c r="AL137" s="30"/>
      <c r="AM137" s="30"/>
      <c r="AN137" s="61">
        <f>AY137*$D137</f>
        <v>0</v>
      </c>
      <c r="AO137" s="30"/>
      <c r="AP137" s="61">
        <f>BA137*$D137</f>
        <v>0</v>
      </c>
      <c r="AQ137" s="30"/>
      <c r="AR137" s="30"/>
      <c r="AS137" s="30"/>
      <c r="AT137" s="30"/>
      <c r="AU137" s="30"/>
      <c r="AV137" s="74">
        <v>1</v>
      </c>
      <c r="AW137" s="30"/>
      <c r="AX137" s="30"/>
      <c r="AY137" s="74">
        <v>2</v>
      </c>
      <c r="AZ137" s="74"/>
      <c r="BA137" s="74">
        <v>1</v>
      </c>
      <c r="BB137" s="30"/>
      <c r="BC137" s="30"/>
      <c r="BD137" s="30"/>
      <c r="BE137" s="30"/>
      <c r="BF137" s="30"/>
      <c r="BH137" s="218"/>
      <c r="BI137" s="218"/>
      <c r="BJ137" s="218"/>
      <c r="BK137" s="218"/>
      <c r="BM137" s="162">
        <v>10.5</v>
      </c>
      <c r="BN137" s="121">
        <f t="shared" si="38"/>
        <v>0</v>
      </c>
    </row>
    <row r="138" spans="1:66" ht="19.5" customHeight="1" x14ac:dyDescent="0.25">
      <c r="A138" s="42" t="s">
        <v>301</v>
      </c>
      <c r="B138" s="292" t="s">
        <v>14</v>
      </c>
      <c r="C138" s="292">
        <v>20</v>
      </c>
      <c r="D138" s="129">
        <f t="shared" si="36"/>
        <v>0</v>
      </c>
      <c r="E138" s="12">
        <v>107.5</v>
      </c>
      <c r="F138" s="12">
        <f t="shared" si="37"/>
        <v>0</v>
      </c>
      <c r="H138" s="267"/>
      <c r="I138" s="19"/>
      <c r="J138" s="20"/>
      <c r="K138" s="69"/>
      <c r="L138" s="21"/>
      <c r="M138" s="168"/>
      <c r="N138" s="35"/>
      <c r="O138" s="74"/>
      <c r="P138" s="22"/>
      <c r="Q138" s="23"/>
      <c r="R138" s="29"/>
      <c r="S138" s="24"/>
      <c r="T138" s="29"/>
      <c r="V138" s="29"/>
      <c r="W138" s="61">
        <f>AD138*$D138</f>
        <v>0</v>
      </c>
      <c r="X138" s="29"/>
      <c r="Y138" s="29"/>
      <c r="Z138" s="29"/>
      <c r="AA138" s="29"/>
      <c r="AB138" s="29"/>
      <c r="AC138" s="61"/>
      <c r="AD138" s="61">
        <v>20</v>
      </c>
      <c r="AE138" s="61"/>
      <c r="AF138" s="61"/>
      <c r="AG138" s="61"/>
      <c r="AH138" s="61"/>
      <c r="AI138" s="61"/>
      <c r="AK138" s="61">
        <f>AV138*$D138</f>
        <v>0</v>
      </c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89">
        <v>20</v>
      </c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H138" s="218"/>
      <c r="BI138" s="218"/>
      <c r="BJ138" s="218"/>
      <c r="BK138" s="218"/>
      <c r="BM138" s="162">
        <v>1.7</v>
      </c>
      <c r="BN138" s="121">
        <f t="shared" si="38"/>
        <v>0</v>
      </c>
    </row>
    <row r="139" spans="1:66" ht="20.100000000000001" customHeight="1" x14ac:dyDescent="0.25">
      <c r="A139" s="38" t="s">
        <v>302</v>
      </c>
      <c r="B139" s="27" t="s">
        <v>15</v>
      </c>
      <c r="C139" s="27">
        <v>20</v>
      </c>
      <c r="D139" s="129">
        <f t="shared" si="36"/>
        <v>0</v>
      </c>
      <c r="E139" s="12">
        <v>187.5</v>
      </c>
      <c r="F139" s="12">
        <f t="shared" si="37"/>
        <v>0</v>
      </c>
      <c r="H139" s="267"/>
      <c r="I139" s="19"/>
      <c r="J139" s="20"/>
      <c r="K139" s="69"/>
      <c r="L139" s="21"/>
      <c r="M139" s="168"/>
      <c r="N139" s="35"/>
      <c r="O139" s="74"/>
      <c r="P139" s="22"/>
      <c r="Q139" s="23"/>
      <c r="R139" s="29"/>
      <c r="S139" s="24"/>
      <c r="T139" s="29"/>
      <c r="V139" s="29"/>
      <c r="W139" s="29"/>
      <c r="X139" s="61">
        <f>AE139*$D139</f>
        <v>0</v>
      </c>
      <c r="Y139" s="29"/>
      <c r="Z139" s="29"/>
      <c r="AA139" s="29"/>
      <c r="AB139" s="29"/>
      <c r="AC139" s="61"/>
      <c r="AD139" s="61"/>
      <c r="AE139" s="61">
        <v>20</v>
      </c>
      <c r="AF139" s="61"/>
      <c r="AG139" s="61"/>
      <c r="AH139" s="61"/>
      <c r="AI139" s="61"/>
      <c r="AK139" s="61">
        <f>AV139*$D139</f>
        <v>0</v>
      </c>
      <c r="AL139" s="61">
        <f>AW139*$D139</f>
        <v>0</v>
      </c>
      <c r="AM139" s="61">
        <f>AX139*$D139</f>
        <v>0</v>
      </c>
      <c r="AN139" s="61">
        <f>AY139*$D139</f>
        <v>0</v>
      </c>
      <c r="AO139" s="30"/>
      <c r="AP139" s="30"/>
      <c r="AQ139" s="30"/>
      <c r="AR139" s="30"/>
      <c r="AS139" s="30"/>
      <c r="AT139" s="30"/>
      <c r="AU139" s="30"/>
      <c r="AV139" s="89">
        <v>2</v>
      </c>
      <c r="AW139" s="89">
        <v>9</v>
      </c>
      <c r="AX139" s="89">
        <v>7</v>
      </c>
      <c r="AY139" s="89">
        <v>1</v>
      </c>
      <c r="AZ139" s="30"/>
      <c r="BA139" s="30"/>
      <c r="BB139" s="30"/>
      <c r="BC139" s="30"/>
      <c r="BD139" s="30"/>
      <c r="BE139" s="30"/>
      <c r="BF139" s="30"/>
      <c r="BH139" s="29"/>
      <c r="BI139" s="29"/>
      <c r="BJ139" s="29"/>
      <c r="BK139" s="29"/>
      <c r="BM139" s="162">
        <v>3.6779999999999999</v>
      </c>
      <c r="BN139" s="121">
        <f t="shared" si="38"/>
        <v>0</v>
      </c>
    </row>
    <row r="140" spans="1:66" ht="19.5" customHeight="1" x14ac:dyDescent="0.25">
      <c r="A140" s="42" t="s">
        <v>254</v>
      </c>
      <c r="B140" s="292" t="s">
        <v>16</v>
      </c>
      <c r="C140" s="292">
        <v>10</v>
      </c>
      <c r="D140" s="129">
        <f t="shared" si="36"/>
        <v>0</v>
      </c>
      <c r="E140" s="12">
        <v>207.5</v>
      </c>
      <c r="F140" s="12">
        <f t="shared" si="37"/>
        <v>0</v>
      </c>
      <c r="H140" s="267"/>
      <c r="I140" s="19"/>
      <c r="J140" s="20"/>
      <c r="K140" s="69"/>
      <c r="L140" s="21"/>
      <c r="M140" s="168"/>
      <c r="N140" s="35"/>
      <c r="O140" s="74"/>
      <c r="P140" s="22"/>
      <c r="Q140" s="23"/>
      <c r="R140" s="29"/>
      <c r="S140" s="24"/>
      <c r="T140" s="29"/>
      <c r="V140" s="29"/>
      <c r="W140" s="29"/>
      <c r="X140" s="29"/>
      <c r="Y140" s="61">
        <f>AF140*$D140</f>
        <v>0</v>
      </c>
      <c r="Z140" s="29"/>
      <c r="AA140" s="29"/>
      <c r="AB140" s="29"/>
      <c r="AC140" s="61"/>
      <c r="AD140" s="61"/>
      <c r="AE140" s="61"/>
      <c r="AF140" s="61">
        <v>10</v>
      </c>
      <c r="AG140" s="61"/>
      <c r="AH140" s="61"/>
      <c r="AI140" s="61"/>
      <c r="AK140" s="61">
        <f>AV140*$D140</f>
        <v>0</v>
      </c>
      <c r="AL140" s="61">
        <f t="shared" ref="AL140:AM142" si="39">AW140*$D140</f>
        <v>0</v>
      </c>
      <c r="AM140" s="61">
        <f t="shared" si="39"/>
        <v>0</v>
      </c>
      <c r="AN140" s="30"/>
      <c r="AO140" s="30"/>
      <c r="AP140" s="30"/>
      <c r="AQ140" s="30"/>
      <c r="AR140" s="30"/>
      <c r="AS140" s="30"/>
      <c r="AT140" s="30"/>
      <c r="AU140" s="30"/>
      <c r="AV140" s="74">
        <v>1</v>
      </c>
      <c r="AW140" s="74">
        <v>4</v>
      </c>
      <c r="AX140" s="74">
        <v>1</v>
      </c>
      <c r="AY140" s="30"/>
      <c r="AZ140" s="30"/>
      <c r="BA140" s="30"/>
      <c r="BB140" s="30"/>
      <c r="BC140" s="30"/>
      <c r="BD140" s="30"/>
      <c r="BE140" s="30"/>
      <c r="BF140" s="30"/>
      <c r="BH140" s="218"/>
      <c r="BI140" s="218"/>
      <c r="BJ140" s="218"/>
      <c r="BK140" s="218"/>
      <c r="BM140" s="162">
        <v>5.0999999999999996</v>
      </c>
      <c r="BN140" s="121">
        <f t="shared" si="38"/>
        <v>0</v>
      </c>
    </row>
    <row r="141" spans="1:66" ht="19.5" customHeight="1" x14ac:dyDescent="0.25">
      <c r="A141" s="42" t="s">
        <v>303</v>
      </c>
      <c r="B141" s="292" t="s">
        <v>132</v>
      </c>
      <c r="C141" s="292">
        <v>10</v>
      </c>
      <c r="D141" s="129">
        <f t="shared" si="36"/>
        <v>0</v>
      </c>
      <c r="E141" s="12">
        <v>145</v>
      </c>
      <c r="F141" s="12">
        <f t="shared" si="37"/>
        <v>0</v>
      </c>
      <c r="H141" s="267"/>
      <c r="I141" s="19"/>
      <c r="J141" s="20"/>
      <c r="K141" s="69"/>
      <c r="L141" s="21"/>
      <c r="M141" s="168"/>
      <c r="N141" s="35"/>
      <c r="O141" s="74"/>
      <c r="P141" s="22"/>
      <c r="Q141" s="23"/>
      <c r="R141" s="29"/>
      <c r="S141" s="24"/>
      <c r="T141" s="29"/>
      <c r="V141" s="29"/>
      <c r="W141" s="29"/>
      <c r="X141" s="61">
        <f>AE141*$D141</f>
        <v>0</v>
      </c>
      <c r="Y141" s="61">
        <f>AF141*$D141</f>
        <v>0</v>
      </c>
      <c r="Z141" s="29"/>
      <c r="AA141" s="29"/>
      <c r="AB141" s="29"/>
      <c r="AC141" s="61"/>
      <c r="AD141" s="61"/>
      <c r="AE141" s="61">
        <v>5</v>
      </c>
      <c r="AF141" s="61">
        <v>5</v>
      </c>
      <c r="AG141" s="61"/>
      <c r="AH141" s="61"/>
      <c r="AI141" s="61"/>
      <c r="AK141" s="61">
        <f>AV141*$D141</f>
        <v>0</v>
      </c>
      <c r="AL141" s="61">
        <f t="shared" si="39"/>
        <v>0</v>
      </c>
      <c r="AM141" s="61">
        <f t="shared" si="39"/>
        <v>0</v>
      </c>
      <c r="AN141" s="30"/>
      <c r="AO141" s="30"/>
      <c r="AP141" s="30"/>
      <c r="AQ141" s="30"/>
      <c r="AR141" s="30"/>
      <c r="AS141" s="30"/>
      <c r="AT141" s="30"/>
      <c r="AU141" s="30"/>
      <c r="AV141" s="74">
        <v>2</v>
      </c>
      <c r="AW141" s="74">
        <v>4</v>
      </c>
      <c r="AX141" s="74">
        <v>4</v>
      </c>
      <c r="AY141" s="30"/>
      <c r="AZ141" s="30"/>
      <c r="BA141" s="30"/>
      <c r="BB141" s="30"/>
      <c r="BC141" s="30"/>
      <c r="BD141" s="30"/>
      <c r="BE141" s="30"/>
      <c r="BF141" s="30"/>
      <c r="BH141" s="218"/>
      <c r="BI141" s="218"/>
      <c r="BJ141" s="218"/>
      <c r="BK141" s="218"/>
      <c r="BM141" s="162">
        <v>3.3</v>
      </c>
      <c r="BN141" s="121">
        <f t="shared" si="38"/>
        <v>0</v>
      </c>
    </row>
    <row r="142" spans="1:66" ht="19.5" customHeight="1" x14ac:dyDescent="0.25">
      <c r="A142" s="42" t="s">
        <v>304</v>
      </c>
      <c r="B142" s="292" t="s">
        <v>16</v>
      </c>
      <c r="C142" s="292">
        <v>10</v>
      </c>
      <c r="D142" s="129">
        <f t="shared" si="36"/>
        <v>0</v>
      </c>
      <c r="E142" s="12">
        <v>205</v>
      </c>
      <c r="F142" s="12">
        <f t="shared" si="37"/>
        <v>0</v>
      </c>
      <c r="H142" s="267"/>
      <c r="I142" s="19"/>
      <c r="J142" s="20"/>
      <c r="K142" s="69"/>
      <c r="L142" s="21"/>
      <c r="M142" s="168"/>
      <c r="N142" s="35"/>
      <c r="O142" s="74"/>
      <c r="P142" s="22"/>
      <c r="Q142" s="23"/>
      <c r="R142" s="29"/>
      <c r="S142" s="24"/>
      <c r="T142" s="29"/>
      <c r="V142" s="29"/>
      <c r="W142" s="29"/>
      <c r="X142" s="29"/>
      <c r="Y142" s="61">
        <f>AF142*$D142</f>
        <v>0</v>
      </c>
      <c r="Z142" s="29"/>
      <c r="AA142" s="29"/>
      <c r="AB142" s="29"/>
      <c r="AC142" s="61"/>
      <c r="AD142" s="61"/>
      <c r="AE142" s="61"/>
      <c r="AF142" s="61">
        <v>10</v>
      </c>
      <c r="AG142" s="61"/>
      <c r="AH142" s="61"/>
      <c r="AI142" s="61"/>
      <c r="AK142" s="30"/>
      <c r="AL142" s="61">
        <f t="shared" si="39"/>
        <v>0</v>
      </c>
      <c r="AM142" s="61">
        <f t="shared" si="39"/>
        <v>0</v>
      </c>
      <c r="AN142" s="30"/>
      <c r="AO142" s="30"/>
      <c r="AP142" s="30"/>
      <c r="AQ142" s="30"/>
      <c r="AR142" s="30"/>
      <c r="AS142" s="30"/>
      <c r="AT142" s="30"/>
      <c r="AU142" s="30"/>
      <c r="AV142" s="30"/>
      <c r="AW142" s="74">
        <v>6</v>
      </c>
      <c r="AX142" s="74">
        <v>3</v>
      </c>
      <c r="AY142" s="30"/>
      <c r="AZ142" s="30"/>
      <c r="BA142" s="30"/>
      <c r="BB142" s="30"/>
      <c r="BC142" s="30"/>
      <c r="BD142" s="30"/>
      <c r="BE142" s="30"/>
      <c r="BF142" s="30"/>
      <c r="BH142" s="218"/>
      <c r="BI142" s="218"/>
      <c r="BJ142" s="218"/>
      <c r="BK142" s="218"/>
      <c r="BM142" s="162">
        <v>5.0999999999999996</v>
      </c>
      <c r="BN142" s="121">
        <f t="shared" si="38"/>
        <v>0</v>
      </c>
    </row>
    <row r="143" spans="1:66" ht="19.5" customHeight="1" x14ac:dyDescent="0.25">
      <c r="A143" s="14"/>
      <c r="B143" s="14"/>
      <c r="F143" s="131">
        <f>SUM(F131:F142)</f>
        <v>0</v>
      </c>
      <c r="G143" s="3"/>
      <c r="H143" s="44">
        <f t="shared" ref="H143:T143" si="40">SUM(H131:H142)</f>
        <v>0</v>
      </c>
      <c r="I143" s="44">
        <f t="shared" si="40"/>
        <v>0</v>
      </c>
      <c r="J143" s="44">
        <f t="shared" si="40"/>
        <v>0</v>
      </c>
      <c r="K143" s="44">
        <f t="shared" si="40"/>
        <v>0</v>
      </c>
      <c r="L143" s="44">
        <f t="shared" si="40"/>
        <v>0</v>
      </c>
      <c r="M143" s="44">
        <f t="shared" si="40"/>
        <v>0</v>
      </c>
      <c r="N143" s="44">
        <f t="shared" si="40"/>
        <v>0</v>
      </c>
      <c r="O143" s="44">
        <f t="shared" si="40"/>
        <v>0</v>
      </c>
      <c r="P143" s="44">
        <f t="shared" si="40"/>
        <v>0</v>
      </c>
      <c r="Q143" s="44">
        <f t="shared" si="40"/>
        <v>0</v>
      </c>
      <c r="R143" s="44">
        <f t="shared" si="40"/>
        <v>0</v>
      </c>
      <c r="S143" s="44">
        <f t="shared" si="40"/>
        <v>0</v>
      </c>
      <c r="T143" s="44">
        <f t="shared" si="40"/>
        <v>0</v>
      </c>
      <c r="U143" s="3"/>
      <c r="V143" s="29"/>
      <c r="W143" s="44">
        <f>SUM(W131:W142)</f>
        <v>0</v>
      </c>
      <c r="X143" s="44">
        <f t="shared" ref="X143:AA143" si="41">SUM(X131:X142)</f>
        <v>0</v>
      </c>
      <c r="Y143" s="44">
        <f t="shared" si="41"/>
        <v>0</v>
      </c>
      <c r="Z143" s="29"/>
      <c r="AA143" s="44">
        <f t="shared" si="41"/>
        <v>0</v>
      </c>
      <c r="AB143" s="30"/>
      <c r="AC143" s="30"/>
      <c r="AD143" s="30"/>
      <c r="AE143" s="30"/>
      <c r="AF143" s="30"/>
      <c r="AG143" s="30"/>
      <c r="AH143" s="30"/>
      <c r="AI143" s="30"/>
      <c r="AJ143" s="3"/>
      <c r="AK143" s="44">
        <f t="shared" ref="AK143:AQ143" si="42">SUM(AK131:AK142)</f>
        <v>0</v>
      </c>
      <c r="AL143" s="44">
        <f t="shared" si="42"/>
        <v>0</v>
      </c>
      <c r="AM143" s="44">
        <f t="shared" si="42"/>
        <v>0</v>
      </c>
      <c r="AN143" s="44">
        <f t="shared" si="42"/>
        <v>0</v>
      </c>
      <c r="AO143" s="44">
        <f t="shared" si="42"/>
        <v>0</v>
      </c>
      <c r="AP143" s="44">
        <f t="shared" si="42"/>
        <v>0</v>
      </c>
      <c r="AQ143" s="44">
        <f t="shared" si="42"/>
        <v>0</v>
      </c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"/>
      <c r="BH143" s="218"/>
      <c r="BI143" s="218"/>
      <c r="BJ143" s="29"/>
      <c r="BK143" s="29"/>
      <c r="BM143" s="63"/>
      <c r="BN143" s="123">
        <f>SUM(BN131:BN142)</f>
        <v>0</v>
      </c>
    </row>
    <row r="144" spans="1:66" ht="20.100000000000001" customHeight="1" x14ac:dyDescent="0.25">
      <c r="A144" s="37" t="s">
        <v>142</v>
      </c>
      <c r="B144" s="25"/>
      <c r="C144" s="25"/>
      <c r="D144" s="25"/>
      <c r="E144" s="17"/>
      <c r="F144" s="17"/>
      <c r="G144" s="3"/>
      <c r="H144" s="25"/>
      <c r="I144" s="25"/>
      <c r="J144" s="25"/>
      <c r="K144" s="25"/>
      <c r="L144" s="25"/>
      <c r="M144" s="25"/>
      <c r="N144" s="26"/>
      <c r="O144" s="25"/>
      <c r="P144" s="25"/>
      <c r="Q144" s="25"/>
      <c r="R144" s="25"/>
      <c r="S144" s="25"/>
      <c r="T144" s="25"/>
      <c r="U144" s="3"/>
      <c r="V144" s="10" t="s">
        <v>13</v>
      </c>
      <c r="W144" s="10" t="s">
        <v>14</v>
      </c>
      <c r="X144" s="10" t="s">
        <v>15</v>
      </c>
      <c r="Y144" s="10" t="s">
        <v>16</v>
      </c>
      <c r="Z144" s="10" t="s">
        <v>17</v>
      </c>
      <c r="AA144" s="10" t="s">
        <v>18</v>
      </c>
      <c r="AB144" s="10" t="s">
        <v>19</v>
      </c>
      <c r="AC144" s="18" t="s">
        <v>13</v>
      </c>
      <c r="AD144" s="18" t="s">
        <v>14</v>
      </c>
      <c r="AE144" s="18" t="s">
        <v>15</v>
      </c>
      <c r="AF144" s="18" t="s">
        <v>16</v>
      </c>
      <c r="AG144" s="18" t="s">
        <v>17</v>
      </c>
      <c r="AH144" s="18" t="s">
        <v>18</v>
      </c>
      <c r="AI144" s="18" t="s">
        <v>19</v>
      </c>
      <c r="AJ144" s="3"/>
      <c r="AK144" s="10" t="s">
        <v>24</v>
      </c>
      <c r="AL144" s="10" t="s">
        <v>25</v>
      </c>
      <c r="AM144" s="10" t="s">
        <v>26</v>
      </c>
      <c r="AN144" s="10" t="s">
        <v>27</v>
      </c>
      <c r="AO144" s="10" t="s">
        <v>28</v>
      </c>
      <c r="AP144" s="10" t="s">
        <v>29</v>
      </c>
      <c r="AQ144" s="10" t="s">
        <v>30</v>
      </c>
      <c r="AR144" s="10" t="s">
        <v>31</v>
      </c>
      <c r="AS144" s="10" t="s">
        <v>32</v>
      </c>
      <c r="AT144" s="10" t="s">
        <v>33</v>
      </c>
      <c r="AU144" s="10" t="s">
        <v>42</v>
      </c>
      <c r="AV144" s="18" t="s">
        <v>24</v>
      </c>
      <c r="AW144" s="18" t="s">
        <v>25</v>
      </c>
      <c r="AX144" s="18" t="s">
        <v>26</v>
      </c>
      <c r="AY144" s="18" t="s">
        <v>27</v>
      </c>
      <c r="AZ144" s="18" t="s">
        <v>28</v>
      </c>
      <c r="BA144" s="18" t="s">
        <v>29</v>
      </c>
      <c r="BB144" s="18" t="s">
        <v>30</v>
      </c>
      <c r="BC144" s="18" t="s">
        <v>31</v>
      </c>
      <c r="BD144" s="18" t="s">
        <v>32</v>
      </c>
      <c r="BE144" s="18" t="s">
        <v>33</v>
      </c>
      <c r="BF144" s="18" t="s">
        <v>42</v>
      </c>
      <c r="BG144" s="3"/>
      <c r="BH144" s="216" t="s">
        <v>26</v>
      </c>
      <c r="BI144" s="216" t="s">
        <v>27</v>
      </c>
      <c r="BJ144" s="18" t="s">
        <v>26</v>
      </c>
      <c r="BK144" s="18" t="s">
        <v>27</v>
      </c>
      <c r="BM144" s="94" t="s">
        <v>66</v>
      </c>
      <c r="BN144" s="94" t="s">
        <v>67</v>
      </c>
    </row>
    <row r="145" spans="1:66" ht="20.100000000000001" customHeight="1" x14ac:dyDescent="0.25">
      <c r="A145" s="38" t="s">
        <v>305</v>
      </c>
      <c r="B145" s="27" t="s">
        <v>14</v>
      </c>
      <c r="C145" s="27">
        <v>5</v>
      </c>
      <c r="D145" s="129">
        <f>SUM(H145:T145)</f>
        <v>0</v>
      </c>
      <c r="E145" s="12">
        <v>22.5</v>
      </c>
      <c r="F145" s="12">
        <f>D145*E145*(100-$D$2)/100</f>
        <v>0</v>
      </c>
      <c r="H145" s="267"/>
      <c r="I145" s="19"/>
      <c r="J145" s="20"/>
      <c r="K145" s="69"/>
      <c r="L145" s="21"/>
      <c r="M145" s="168"/>
      <c r="N145" s="35"/>
      <c r="O145" s="74"/>
      <c r="P145" s="22"/>
      <c r="Q145" s="23"/>
      <c r="R145" s="29"/>
      <c r="S145" s="24"/>
      <c r="T145" s="29"/>
      <c r="V145" s="29"/>
      <c r="W145" s="61">
        <f>AD145*$D145</f>
        <v>0</v>
      </c>
      <c r="X145" s="29"/>
      <c r="Y145" s="29"/>
      <c r="Z145" s="29"/>
      <c r="AA145" s="29"/>
      <c r="AB145" s="29"/>
      <c r="AC145" s="61"/>
      <c r="AD145" s="61">
        <v>5</v>
      </c>
      <c r="AE145" s="61"/>
      <c r="AF145" s="61"/>
      <c r="AG145" s="61"/>
      <c r="AH145" s="61"/>
      <c r="AI145" s="61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H145" s="61">
        <f>BJ145*$D145</f>
        <v>0</v>
      </c>
      <c r="BI145" s="29"/>
      <c r="BJ145" s="74">
        <v>10</v>
      </c>
      <c r="BK145" s="29"/>
      <c r="BM145" s="162">
        <v>0.2</v>
      </c>
      <c r="BN145" s="121">
        <f>BM145*D145</f>
        <v>0</v>
      </c>
    </row>
    <row r="146" spans="1:66" ht="20.100000000000001" customHeight="1" x14ac:dyDescent="0.25">
      <c r="A146" s="38" t="s">
        <v>306</v>
      </c>
      <c r="B146" s="27" t="s">
        <v>15</v>
      </c>
      <c r="C146" s="27">
        <v>5</v>
      </c>
      <c r="D146" s="129">
        <f>SUM(H146:T146)</f>
        <v>0</v>
      </c>
      <c r="E146" s="12">
        <v>40</v>
      </c>
      <c r="F146" s="12">
        <f>D146*E146*(100-$D$2)/100</f>
        <v>0</v>
      </c>
      <c r="H146" s="267"/>
      <c r="I146" s="19"/>
      <c r="J146" s="20"/>
      <c r="K146" s="69"/>
      <c r="L146" s="21"/>
      <c r="M146" s="168"/>
      <c r="N146" s="35"/>
      <c r="O146" s="74"/>
      <c r="P146" s="22"/>
      <c r="Q146" s="23"/>
      <c r="R146" s="29"/>
      <c r="S146" s="24"/>
      <c r="T146" s="29"/>
      <c r="V146" s="29"/>
      <c r="W146" s="29"/>
      <c r="X146" s="61">
        <f>AE146*$D146</f>
        <v>0</v>
      </c>
      <c r="Y146" s="29"/>
      <c r="Z146" s="29"/>
      <c r="AA146" s="29"/>
      <c r="AB146" s="29"/>
      <c r="AC146" s="61"/>
      <c r="AD146" s="61"/>
      <c r="AE146" s="61">
        <v>5</v>
      </c>
      <c r="AF146" s="61"/>
      <c r="AG146" s="61"/>
      <c r="AH146" s="61"/>
      <c r="AI146" s="61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H146" s="61">
        <f>BJ146*$D146</f>
        <v>0</v>
      </c>
      <c r="BI146" s="29"/>
      <c r="BJ146" s="74">
        <v>15</v>
      </c>
      <c r="BK146" s="29"/>
      <c r="BM146" s="162">
        <v>0.68</v>
      </c>
      <c r="BN146" s="121">
        <f>BM146*D146</f>
        <v>0</v>
      </c>
    </row>
    <row r="147" spans="1:66" ht="20.100000000000001" customHeight="1" x14ac:dyDescent="0.25">
      <c r="A147" s="38" t="s">
        <v>307</v>
      </c>
      <c r="B147" s="27" t="s">
        <v>17</v>
      </c>
      <c r="C147" s="27">
        <v>1</v>
      </c>
      <c r="D147" s="129">
        <f t="shared" ref="D147:D167" si="43">SUM(H147:T147)</f>
        <v>0</v>
      </c>
      <c r="E147" s="12">
        <v>97.5</v>
      </c>
      <c r="F147" s="12">
        <f t="shared" ref="F147:F173" si="44">D147*E147*(100-$D$2)/100</f>
        <v>0</v>
      </c>
      <c r="H147" s="267"/>
      <c r="I147" s="19"/>
      <c r="J147" s="20"/>
      <c r="K147" s="69"/>
      <c r="L147" s="21"/>
      <c r="M147" s="168"/>
      <c r="N147" s="35"/>
      <c r="O147" s="74"/>
      <c r="P147" s="22"/>
      <c r="Q147" s="23"/>
      <c r="R147" s="29"/>
      <c r="S147" s="24"/>
      <c r="T147" s="29"/>
      <c r="V147" s="29"/>
      <c r="W147" s="29"/>
      <c r="X147" s="29"/>
      <c r="Y147" s="29"/>
      <c r="Z147" s="61">
        <f>AG147*$D147</f>
        <v>0</v>
      </c>
      <c r="AA147" s="29"/>
      <c r="AB147" s="29"/>
      <c r="AC147" s="61"/>
      <c r="AD147" s="61"/>
      <c r="AE147" s="61"/>
      <c r="AF147" s="61"/>
      <c r="AG147" s="61">
        <v>1</v>
      </c>
      <c r="AH147" s="61"/>
      <c r="AI147" s="61"/>
      <c r="AK147" s="30"/>
      <c r="AL147" s="30"/>
      <c r="AM147" s="30"/>
      <c r="AN147" s="30"/>
      <c r="AO147" s="30"/>
      <c r="AP147" s="30"/>
      <c r="AQ147" s="30"/>
      <c r="AR147" s="30"/>
      <c r="AS147" s="61">
        <f>BD147*$D147</f>
        <v>0</v>
      </c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61">
        <v>1</v>
      </c>
      <c r="BE147" s="30"/>
      <c r="BF147" s="30"/>
      <c r="BH147" s="29"/>
      <c r="BI147" s="29"/>
      <c r="BJ147" s="29"/>
      <c r="BK147" s="29"/>
      <c r="BM147" s="162">
        <v>1.96</v>
      </c>
      <c r="BN147" s="121">
        <f t="shared" ref="BN147:BN173" si="45">BM147*D147</f>
        <v>0</v>
      </c>
    </row>
    <row r="148" spans="1:66" ht="20.100000000000001" customHeight="1" x14ac:dyDescent="0.25">
      <c r="A148" s="38" t="s">
        <v>308</v>
      </c>
      <c r="B148" s="27" t="s">
        <v>17</v>
      </c>
      <c r="C148" s="27">
        <v>1</v>
      </c>
      <c r="D148" s="129">
        <f t="shared" si="43"/>
        <v>0</v>
      </c>
      <c r="E148" s="12">
        <v>132.5</v>
      </c>
      <c r="F148" s="12">
        <f t="shared" si="44"/>
        <v>0</v>
      </c>
      <c r="H148" s="267"/>
      <c r="I148" s="19"/>
      <c r="J148" s="20"/>
      <c r="K148" s="69"/>
      <c r="L148" s="21"/>
      <c r="M148" s="168"/>
      <c r="N148" s="35"/>
      <c r="O148" s="74"/>
      <c r="P148" s="22"/>
      <c r="Q148" s="23"/>
      <c r="R148" s="29"/>
      <c r="S148" s="24"/>
      <c r="T148" s="29"/>
      <c r="V148" s="29"/>
      <c r="W148" s="29"/>
      <c r="X148" s="29"/>
      <c r="Y148" s="29"/>
      <c r="Z148" s="61">
        <f t="shared" ref="Y148:Z162" si="46">AG148*$D148</f>
        <v>0</v>
      </c>
      <c r="AA148" s="29"/>
      <c r="AB148" s="29"/>
      <c r="AC148" s="61"/>
      <c r="AD148" s="61"/>
      <c r="AE148" s="61"/>
      <c r="AF148" s="61"/>
      <c r="AG148" s="61">
        <v>1</v>
      </c>
      <c r="AH148" s="61"/>
      <c r="AI148" s="61"/>
      <c r="AK148" s="30"/>
      <c r="AL148" s="30"/>
      <c r="AM148" s="30"/>
      <c r="AN148" s="30"/>
      <c r="AO148" s="30"/>
      <c r="AP148" s="30"/>
      <c r="AQ148" s="30"/>
      <c r="AR148" s="30"/>
      <c r="AS148" s="30"/>
      <c r="AT148" s="61">
        <f>BE148*$D148</f>
        <v>0</v>
      </c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61">
        <v>1</v>
      </c>
      <c r="BF148" s="30"/>
      <c r="BH148" s="29"/>
      <c r="BI148" s="29"/>
      <c r="BJ148" s="29"/>
      <c r="BK148" s="29"/>
      <c r="BM148" s="162">
        <v>2.8180000000000001</v>
      </c>
      <c r="BN148" s="121">
        <f t="shared" si="45"/>
        <v>0</v>
      </c>
    </row>
    <row r="149" spans="1:66" ht="20.100000000000001" customHeight="1" x14ac:dyDescent="0.25">
      <c r="A149" s="38" t="s">
        <v>309</v>
      </c>
      <c r="B149" s="27" t="s">
        <v>17</v>
      </c>
      <c r="C149" s="27">
        <v>1</v>
      </c>
      <c r="D149" s="129">
        <f t="shared" si="43"/>
        <v>0</v>
      </c>
      <c r="E149" s="12">
        <v>100</v>
      </c>
      <c r="F149" s="12">
        <f t="shared" si="44"/>
        <v>0</v>
      </c>
      <c r="H149" s="267"/>
      <c r="I149" s="19"/>
      <c r="J149" s="20"/>
      <c r="K149" s="69"/>
      <c r="L149" s="21"/>
      <c r="M149" s="168"/>
      <c r="N149" s="35"/>
      <c r="O149" s="74"/>
      <c r="P149" s="22"/>
      <c r="Q149" s="23"/>
      <c r="R149" s="29"/>
      <c r="S149" s="24"/>
      <c r="T149" s="29"/>
      <c r="V149" s="29"/>
      <c r="W149" s="29"/>
      <c r="X149" s="29"/>
      <c r="Y149" s="29"/>
      <c r="Z149" s="61">
        <f t="shared" si="46"/>
        <v>0</v>
      </c>
      <c r="AA149" s="29"/>
      <c r="AB149" s="29"/>
      <c r="AC149" s="61"/>
      <c r="AD149" s="61"/>
      <c r="AE149" s="61"/>
      <c r="AF149" s="61"/>
      <c r="AG149" s="61">
        <v>1</v>
      </c>
      <c r="AH149" s="61"/>
      <c r="AI149" s="61"/>
      <c r="AK149" s="30"/>
      <c r="AL149" s="30"/>
      <c r="AM149" s="30"/>
      <c r="AN149" s="30"/>
      <c r="AO149" s="30"/>
      <c r="AP149" s="30"/>
      <c r="AQ149" s="30"/>
      <c r="AR149" s="61">
        <f>BC149*$D149</f>
        <v>0</v>
      </c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61">
        <v>1</v>
      </c>
      <c r="BD149" s="30"/>
      <c r="BE149" s="30"/>
      <c r="BF149" s="30"/>
      <c r="BH149" s="29"/>
      <c r="BI149" s="29"/>
      <c r="BJ149" s="29"/>
      <c r="BK149" s="29"/>
      <c r="BM149" s="162">
        <v>2.02</v>
      </c>
      <c r="BN149" s="121">
        <f t="shared" si="45"/>
        <v>0</v>
      </c>
    </row>
    <row r="150" spans="1:66" ht="19.5" customHeight="1" x14ac:dyDescent="0.25">
      <c r="A150" s="38" t="s">
        <v>310</v>
      </c>
      <c r="B150" s="27" t="s">
        <v>17</v>
      </c>
      <c r="C150" s="27">
        <v>1</v>
      </c>
      <c r="D150" s="129">
        <f t="shared" si="43"/>
        <v>0</v>
      </c>
      <c r="E150" s="12">
        <v>100</v>
      </c>
      <c r="F150" s="12">
        <f t="shared" si="44"/>
        <v>0</v>
      </c>
      <c r="H150" s="267"/>
      <c r="I150" s="19"/>
      <c r="J150" s="20"/>
      <c r="K150" s="69"/>
      <c r="L150" s="21"/>
      <c r="M150" s="168"/>
      <c r="N150" s="35"/>
      <c r="O150" s="74"/>
      <c r="P150" s="22"/>
      <c r="Q150" s="23"/>
      <c r="R150" s="29"/>
      <c r="S150" s="24"/>
      <c r="T150" s="29"/>
      <c r="V150" s="29"/>
      <c r="W150" s="29"/>
      <c r="X150" s="29"/>
      <c r="Y150" s="29"/>
      <c r="Z150" s="61">
        <f t="shared" si="46"/>
        <v>0</v>
      </c>
      <c r="AA150" s="29"/>
      <c r="AB150" s="29"/>
      <c r="AC150" s="61"/>
      <c r="AD150" s="61"/>
      <c r="AE150" s="61"/>
      <c r="AF150" s="61"/>
      <c r="AG150" s="61">
        <v>1</v>
      </c>
      <c r="AH150" s="61"/>
      <c r="AI150" s="61"/>
      <c r="AK150" s="30"/>
      <c r="AL150" s="30"/>
      <c r="AM150" s="30"/>
      <c r="AN150" s="30"/>
      <c r="AO150" s="30"/>
      <c r="AP150" s="61">
        <f>BA150*$D150</f>
        <v>0</v>
      </c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61">
        <v>1</v>
      </c>
      <c r="BB150" s="30"/>
      <c r="BC150" s="30"/>
      <c r="BD150" s="30"/>
      <c r="BE150" s="30"/>
      <c r="BF150" s="30"/>
      <c r="BH150" s="29"/>
      <c r="BI150" s="29"/>
      <c r="BJ150" s="29"/>
      <c r="BK150" s="29"/>
      <c r="BM150" s="162">
        <v>2.0179999999999998</v>
      </c>
      <c r="BN150" s="121">
        <f t="shared" si="45"/>
        <v>0</v>
      </c>
    </row>
    <row r="151" spans="1:66" ht="19.5" customHeight="1" x14ac:dyDescent="0.25">
      <c r="A151" s="38" t="s">
        <v>311</v>
      </c>
      <c r="B151" s="27" t="s">
        <v>17</v>
      </c>
      <c r="C151" s="292">
        <v>1</v>
      </c>
      <c r="D151" s="129">
        <f t="shared" si="43"/>
        <v>0</v>
      </c>
      <c r="E151" s="12">
        <v>77.5</v>
      </c>
      <c r="F151" s="12">
        <f t="shared" si="44"/>
        <v>0</v>
      </c>
      <c r="H151" s="267"/>
      <c r="I151" s="19"/>
      <c r="J151" s="20"/>
      <c r="K151" s="69"/>
      <c r="L151" s="21"/>
      <c r="M151" s="168"/>
      <c r="N151" s="35"/>
      <c r="O151" s="74"/>
      <c r="P151" s="22"/>
      <c r="Q151" s="23"/>
      <c r="R151" s="29"/>
      <c r="S151" s="24"/>
      <c r="T151" s="29"/>
      <c r="V151" s="29"/>
      <c r="W151" s="29"/>
      <c r="X151" s="29"/>
      <c r="Y151" s="29"/>
      <c r="Z151" s="61">
        <f t="shared" si="46"/>
        <v>0</v>
      </c>
      <c r="AA151" s="29"/>
      <c r="AB151" s="29"/>
      <c r="AC151" s="61"/>
      <c r="AD151" s="61"/>
      <c r="AE151" s="61"/>
      <c r="AF151" s="61"/>
      <c r="AG151" s="61">
        <v>1</v>
      </c>
      <c r="AH151" s="61"/>
      <c r="AI151" s="61"/>
      <c r="AK151" s="30"/>
      <c r="AL151" s="30"/>
      <c r="AM151" s="30"/>
      <c r="AN151" s="30"/>
      <c r="AO151" s="30"/>
      <c r="AP151" s="61">
        <f>BA151*$D151</f>
        <v>0</v>
      </c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61">
        <v>1</v>
      </c>
      <c r="BB151" s="30"/>
      <c r="BC151" s="30"/>
      <c r="BD151" s="30"/>
      <c r="BE151" s="30"/>
      <c r="BF151" s="30"/>
      <c r="BH151" s="29"/>
      <c r="BI151" s="29"/>
      <c r="BJ151" s="29"/>
      <c r="BK151" s="29"/>
      <c r="BM151" s="162">
        <v>1.5</v>
      </c>
      <c r="BN151" s="121">
        <f t="shared" si="45"/>
        <v>0</v>
      </c>
    </row>
    <row r="152" spans="1:66" ht="19.5" customHeight="1" x14ac:dyDescent="0.25">
      <c r="A152" s="38" t="s">
        <v>312</v>
      </c>
      <c r="B152" s="27" t="s">
        <v>14</v>
      </c>
      <c r="C152" s="292">
        <v>20</v>
      </c>
      <c r="D152" s="129">
        <f>SUM(H152:T152)</f>
        <v>0</v>
      </c>
      <c r="E152" s="12">
        <v>100</v>
      </c>
      <c r="F152" s="12">
        <f t="shared" si="44"/>
        <v>0</v>
      </c>
      <c r="H152" s="267"/>
      <c r="I152" s="19"/>
      <c r="J152" s="20"/>
      <c r="K152" s="69"/>
      <c r="L152" s="21"/>
      <c r="M152" s="168"/>
      <c r="N152" s="35"/>
      <c r="O152" s="74"/>
      <c r="P152" s="22"/>
      <c r="Q152" s="23"/>
      <c r="R152" s="29"/>
      <c r="S152" s="24"/>
      <c r="T152" s="29"/>
      <c r="V152" s="29"/>
      <c r="W152" s="61">
        <f>AD152*$D152</f>
        <v>0</v>
      </c>
      <c r="X152" s="29"/>
      <c r="Y152" s="29"/>
      <c r="Z152" s="29"/>
      <c r="AA152" s="29"/>
      <c r="AB152" s="29"/>
      <c r="AC152" s="61"/>
      <c r="AD152" s="61">
        <v>20</v>
      </c>
      <c r="AE152" s="61"/>
      <c r="AF152" s="61"/>
      <c r="AG152" s="61"/>
      <c r="AH152" s="61"/>
      <c r="AI152" s="61"/>
      <c r="AK152" s="61">
        <f>AV152*$D152</f>
        <v>0</v>
      </c>
      <c r="AL152" s="61">
        <f>AW152*$D152</f>
        <v>0</v>
      </c>
      <c r="AM152" s="30"/>
      <c r="AN152" s="30"/>
      <c r="AO152" s="30"/>
      <c r="AP152" s="30"/>
      <c r="AQ152" s="30"/>
      <c r="AR152" s="30"/>
      <c r="AS152" s="30"/>
      <c r="AT152" s="30"/>
      <c r="AU152" s="30"/>
      <c r="AV152" s="61">
        <v>2</v>
      </c>
      <c r="AW152" s="61">
        <v>18</v>
      </c>
      <c r="AX152" s="30"/>
      <c r="AY152" s="30"/>
      <c r="AZ152" s="30"/>
      <c r="BA152" s="30"/>
      <c r="BB152" s="30"/>
      <c r="BC152" s="30"/>
      <c r="BD152" s="30"/>
      <c r="BE152" s="30"/>
      <c r="BF152" s="30"/>
      <c r="BH152" s="29"/>
      <c r="BI152" s="29"/>
      <c r="BJ152" s="29"/>
      <c r="BK152" s="29"/>
      <c r="BM152" s="162">
        <v>1.1000000000000001</v>
      </c>
      <c r="BN152" s="121">
        <f t="shared" si="45"/>
        <v>0</v>
      </c>
    </row>
    <row r="153" spans="1:66" ht="19.5" customHeight="1" x14ac:dyDescent="0.25">
      <c r="A153" s="38" t="s">
        <v>313</v>
      </c>
      <c r="B153" s="27" t="s">
        <v>14</v>
      </c>
      <c r="C153" s="292">
        <v>20</v>
      </c>
      <c r="D153" s="129">
        <f>SUM(H153:T153)</f>
        <v>0</v>
      </c>
      <c r="E153" s="12">
        <v>95</v>
      </c>
      <c r="F153" s="12">
        <f t="shared" ref="F153:F159" si="47">D153*E153*(100-$D$2)/100</f>
        <v>0</v>
      </c>
      <c r="H153" s="267"/>
      <c r="I153" s="19"/>
      <c r="J153" s="20"/>
      <c r="K153" s="69"/>
      <c r="L153" s="21"/>
      <c r="M153" s="168"/>
      <c r="N153" s="35"/>
      <c r="O153" s="74"/>
      <c r="P153" s="22"/>
      <c r="Q153" s="23"/>
      <c r="R153" s="29"/>
      <c r="S153" s="24"/>
      <c r="T153" s="29"/>
      <c r="V153" s="29"/>
      <c r="W153" s="61">
        <f>AD153*$D153</f>
        <v>0</v>
      </c>
      <c r="X153" s="29"/>
      <c r="Y153" s="29"/>
      <c r="Z153" s="29"/>
      <c r="AA153" s="29"/>
      <c r="AB153" s="29"/>
      <c r="AC153" s="61"/>
      <c r="AD153" s="61">
        <v>20</v>
      </c>
      <c r="AE153" s="61"/>
      <c r="AF153" s="61"/>
      <c r="AG153" s="61"/>
      <c r="AH153" s="61"/>
      <c r="AI153" s="61"/>
      <c r="AK153" s="61">
        <f>AV153*$D153</f>
        <v>0</v>
      </c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61">
        <v>20</v>
      </c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H153" s="29"/>
      <c r="BI153" s="29"/>
      <c r="BJ153" s="29"/>
      <c r="BK153" s="29"/>
      <c r="BM153" s="162">
        <v>0.9</v>
      </c>
      <c r="BN153" s="121">
        <f t="shared" ref="BN153:BN159" si="48">BM153*D153</f>
        <v>0</v>
      </c>
    </row>
    <row r="154" spans="1:66" ht="19.5" customHeight="1" x14ac:dyDescent="0.25">
      <c r="A154" s="38" t="s">
        <v>314</v>
      </c>
      <c r="B154" s="292" t="s">
        <v>132</v>
      </c>
      <c r="C154" s="292">
        <v>10</v>
      </c>
      <c r="D154" s="129">
        <f t="shared" ref="D154:D157" si="49">SUM(H154:T154)</f>
        <v>0</v>
      </c>
      <c r="E154" s="12">
        <v>275</v>
      </c>
      <c r="F154" s="12">
        <f t="shared" si="47"/>
        <v>0</v>
      </c>
      <c r="H154" s="267"/>
      <c r="I154" s="19"/>
      <c r="J154" s="20"/>
      <c r="K154" s="69"/>
      <c r="L154" s="21"/>
      <c r="M154" s="168"/>
      <c r="N154" s="35"/>
      <c r="O154" s="74"/>
      <c r="P154" s="22"/>
      <c r="Q154" s="23"/>
      <c r="R154" s="29"/>
      <c r="S154" s="24"/>
      <c r="T154" s="29"/>
      <c r="V154" s="29"/>
      <c r="W154" s="29"/>
      <c r="X154" s="61">
        <f t="shared" ref="X154:Y155" si="50">AE154*$D154</f>
        <v>0</v>
      </c>
      <c r="Y154" s="61">
        <f t="shared" si="50"/>
        <v>0</v>
      </c>
      <c r="Z154" s="29"/>
      <c r="AA154" s="29"/>
      <c r="AB154" s="29"/>
      <c r="AC154" s="61"/>
      <c r="AD154" s="61"/>
      <c r="AE154" s="61">
        <v>5</v>
      </c>
      <c r="AF154" s="61">
        <v>5</v>
      </c>
      <c r="AG154" s="61"/>
      <c r="AH154" s="61"/>
      <c r="AI154" s="61"/>
      <c r="AK154" s="30"/>
      <c r="AL154" s="30"/>
      <c r="AM154" s="61">
        <f t="shared" ref="AM154:AN154" si="51">AX154*$D154</f>
        <v>0</v>
      </c>
      <c r="AN154" s="61">
        <f t="shared" si="51"/>
        <v>0</v>
      </c>
      <c r="AO154" s="30"/>
      <c r="AP154" s="30"/>
      <c r="AQ154" s="30"/>
      <c r="AR154" s="30"/>
      <c r="AS154" s="30"/>
      <c r="AT154" s="30"/>
      <c r="AU154" s="30"/>
      <c r="AV154" s="30"/>
      <c r="AW154" s="30"/>
      <c r="AX154" s="61">
        <v>3</v>
      </c>
      <c r="AY154" s="61">
        <v>7</v>
      </c>
      <c r="AZ154" s="30"/>
      <c r="BA154" s="30"/>
      <c r="BB154" s="30"/>
      <c r="BC154" s="30"/>
      <c r="BD154" s="30"/>
      <c r="BE154" s="30"/>
      <c r="BF154" s="30"/>
      <c r="BH154" s="29"/>
      <c r="BI154" s="29"/>
      <c r="BJ154" s="29"/>
      <c r="BK154" s="29"/>
      <c r="BM154" s="228">
        <v>9.6</v>
      </c>
      <c r="BN154" s="121">
        <f t="shared" si="48"/>
        <v>0</v>
      </c>
    </row>
    <row r="155" spans="1:66" ht="19.5" customHeight="1" x14ac:dyDescent="0.25">
      <c r="A155" s="38" t="s">
        <v>315</v>
      </c>
      <c r="B155" s="292" t="s">
        <v>132</v>
      </c>
      <c r="C155" s="292">
        <v>10</v>
      </c>
      <c r="D155" s="129">
        <f t="shared" si="49"/>
        <v>0</v>
      </c>
      <c r="E155" s="12">
        <v>235</v>
      </c>
      <c r="F155" s="12">
        <f t="shared" si="47"/>
        <v>0</v>
      </c>
      <c r="H155" s="267"/>
      <c r="I155" s="19"/>
      <c r="J155" s="20"/>
      <c r="K155" s="69"/>
      <c r="L155" s="21"/>
      <c r="M155" s="168"/>
      <c r="N155" s="35"/>
      <c r="O155" s="74"/>
      <c r="P155" s="22"/>
      <c r="Q155" s="23"/>
      <c r="R155" s="29"/>
      <c r="S155" s="24"/>
      <c r="T155" s="29"/>
      <c r="V155" s="29"/>
      <c r="W155" s="29"/>
      <c r="X155" s="61">
        <f t="shared" si="50"/>
        <v>0</v>
      </c>
      <c r="Y155" s="61">
        <f t="shared" si="50"/>
        <v>0</v>
      </c>
      <c r="Z155" s="29"/>
      <c r="AA155" s="29"/>
      <c r="AB155" s="29"/>
      <c r="AC155" s="61"/>
      <c r="AD155" s="61"/>
      <c r="AE155" s="61">
        <v>5</v>
      </c>
      <c r="AF155" s="61">
        <v>5</v>
      </c>
      <c r="AG155" s="61"/>
      <c r="AH155" s="61"/>
      <c r="AI155" s="61"/>
      <c r="AK155" s="30"/>
      <c r="AL155" s="30"/>
      <c r="AM155" s="61">
        <f t="shared" ref="AM155" si="52">AX155*$D155</f>
        <v>0</v>
      </c>
      <c r="AN155" s="61">
        <f t="shared" ref="AN155" si="53">AY155*$D155</f>
        <v>0</v>
      </c>
      <c r="AO155" s="30"/>
      <c r="AP155" s="30"/>
      <c r="AQ155" s="30"/>
      <c r="AR155" s="30"/>
      <c r="AS155" s="30"/>
      <c r="AT155" s="30"/>
      <c r="AU155" s="30"/>
      <c r="AV155" s="30"/>
      <c r="AW155" s="30"/>
      <c r="AX155" s="61">
        <v>5</v>
      </c>
      <c r="AY155" s="61">
        <v>5</v>
      </c>
      <c r="AZ155" s="30"/>
      <c r="BA155" s="30"/>
      <c r="BB155" s="30"/>
      <c r="BC155" s="30"/>
      <c r="BD155" s="30"/>
      <c r="BE155" s="30"/>
      <c r="BF155" s="30"/>
      <c r="BH155" s="29"/>
      <c r="BI155" s="29"/>
      <c r="BJ155" s="29"/>
      <c r="BK155" s="29"/>
      <c r="BM155" s="228">
        <v>7.9</v>
      </c>
      <c r="BN155" s="121">
        <f t="shared" si="48"/>
        <v>0</v>
      </c>
    </row>
    <row r="156" spans="1:66" ht="19.5" customHeight="1" x14ac:dyDescent="0.25">
      <c r="A156" s="38" t="s">
        <v>316</v>
      </c>
      <c r="B156" s="292" t="s">
        <v>15</v>
      </c>
      <c r="C156" s="292">
        <v>15</v>
      </c>
      <c r="D156" s="129">
        <f t="shared" si="49"/>
        <v>0</v>
      </c>
      <c r="E156" s="12">
        <v>210</v>
      </c>
      <c r="F156" s="12">
        <f t="shared" si="47"/>
        <v>0</v>
      </c>
      <c r="H156" s="267"/>
      <c r="I156" s="19"/>
      <c r="J156" s="20"/>
      <c r="K156" s="69"/>
      <c r="L156" s="21"/>
      <c r="M156" s="168"/>
      <c r="N156" s="35"/>
      <c r="O156" s="74"/>
      <c r="P156" s="22"/>
      <c r="Q156" s="23"/>
      <c r="R156" s="29"/>
      <c r="S156" s="24"/>
      <c r="T156" s="29"/>
      <c r="V156" s="29"/>
      <c r="W156" s="29"/>
      <c r="X156" s="61">
        <f>AE156*$D156</f>
        <v>0</v>
      </c>
      <c r="Y156" s="29"/>
      <c r="Z156" s="29"/>
      <c r="AA156" s="29"/>
      <c r="AB156" s="29"/>
      <c r="AC156" s="61"/>
      <c r="AD156" s="61"/>
      <c r="AE156" s="61">
        <v>15</v>
      </c>
      <c r="AF156" s="61"/>
      <c r="AG156" s="61"/>
      <c r="AH156" s="61"/>
      <c r="AI156" s="61"/>
      <c r="AK156" s="61">
        <f t="shared" ref="AK156" si="54">AV156*$D156</f>
        <v>0</v>
      </c>
      <c r="AL156" s="61">
        <f t="shared" ref="AL156" si="55">AW156*$D156</f>
        <v>0</v>
      </c>
      <c r="AM156" s="61">
        <f t="shared" ref="AM156" si="56">AX156*$D156</f>
        <v>0</v>
      </c>
      <c r="AN156" s="30"/>
      <c r="AO156" s="30"/>
      <c r="AP156" s="30"/>
      <c r="AQ156" s="30"/>
      <c r="AR156" s="30"/>
      <c r="AS156" s="30"/>
      <c r="AT156" s="30"/>
      <c r="AU156" s="30"/>
      <c r="AV156" s="61">
        <v>2</v>
      </c>
      <c r="AW156" s="61">
        <v>9</v>
      </c>
      <c r="AX156" s="61">
        <v>4</v>
      </c>
      <c r="AY156" s="30"/>
      <c r="AZ156" s="30"/>
      <c r="BA156" s="30"/>
      <c r="BB156" s="30"/>
      <c r="BC156" s="30"/>
      <c r="BD156" s="30"/>
      <c r="BE156" s="30"/>
      <c r="BF156" s="30"/>
      <c r="BH156" s="29"/>
      <c r="BI156" s="29"/>
      <c r="BJ156" s="29"/>
      <c r="BK156" s="29"/>
      <c r="BM156" s="228">
        <v>6.7</v>
      </c>
      <c r="BN156" s="121">
        <f t="shared" si="48"/>
        <v>0</v>
      </c>
    </row>
    <row r="157" spans="1:66" ht="19.5" customHeight="1" x14ac:dyDescent="0.25">
      <c r="A157" s="38" t="s">
        <v>317</v>
      </c>
      <c r="B157" s="292" t="s">
        <v>15</v>
      </c>
      <c r="C157" s="292">
        <v>15</v>
      </c>
      <c r="D157" s="129">
        <f t="shared" si="49"/>
        <v>0</v>
      </c>
      <c r="E157" s="12">
        <v>270</v>
      </c>
      <c r="F157" s="12">
        <f t="shared" si="47"/>
        <v>0</v>
      </c>
      <c r="H157" s="267"/>
      <c r="I157" s="19"/>
      <c r="J157" s="20"/>
      <c r="K157" s="69"/>
      <c r="L157" s="21"/>
      <c r="M157" s="168"/>
      <c r="N157" s="35"/>
      <c r="O157" s="74"/>
      <c r="P157" s="22"/>
      <c r="Q157" s="23"/>
      <c r="R157" s="29"/>
      <c r="S157" s="24"/>
      <c r="T157" s="29"/>
      <c r="V157" s="29"/>
      <c r="W157" s="29"/>
      <c r="X157" s="61">
        <f>AE157*$D157</f>
        <v>0</v>
      </c>
      <c r="Y157" s="29"/>
      <c r="Z157" s="29"/>
      <c r="AA157" s="29"/>
      <c r="AB157" s="29"/>
      <c r="AC157" s="61"/>
      <c r="AD157" s="61"/>
      <c r="AE157" s="61">
        <v>15</v>
      </c>
      <c r="AF157" s="61"/>
      <c r="AG157" s="61"/>
      <c r="AH157" s="61"/>
      <c r="AI157" s="61"/>
      <c r="AK157" s="30"/>
      <c r="AL157" s="61">
        <f t="shared" ref="AL157" si="57">AW157*$D157</f>
        <v>0</v>
      </c>
      <c r="AM157" s="61">
        <f t="shared" ref="AM157" si="58">AX157*$D157</f>
        <v>0</v>
      </c>
      <c r="AN157" s="30"/>
      <c r="AO157" s="30"/>
      <c r="AP157" s="30"/>
      <c r="AQ157" s="30"/>
      <c r="AR157" s="30"/>
      <c r="AS157" s="30"/>
      <c r="AT157" s="30"/>
      <c r="AU157" s="30"/>
      <c r="AV157" s="30"/>
      <c r="AW157" s="61">
        <v>7</v>
      </c>
      <c r="AX157" s="61">
        <v>6</v>
      </c>
      <c r="AY157" s="30"/>
      <c r="AZ157" s="30"/>
      <c r="BA157" s="30"/>
      <c r="BB157" s="30"/>
      <c r="BC157" s="30"/>
      <c r="BD157" s="30"/>
      <c r="BE157" s="30"/>
      <c r="BF157" s="30"/>
      <c r="BH157" s="29"/>
      <c r="BI157" s="29"/>
      <c r="BJ157" s="29"/>
      <c r="BK157" s="29"/>
      <c r="BM157" s="228">
        <v>6</v>
      </c>
      <c r="BN157" s="121">
        <f t="shared" si="48"/>
        <v>0</v>
      </c>
    </row>
    <row r="158" spans="1:66" ht="19.5" customHeight="1" x14ac:dyDescent="0.25">
      <c r="A158" s="38" t="s">
        <v>318</v>
      </c>
      <c r="B158" s="27" t="s">
        <v>16</v>
      </c>
      <c r="C158" s="292">
        <v>5</v>
      </c>
      <c r="D158" s="129">
        <f t="shared" ref="D158:D159" si="59">SUM(H158:T158)</f>
        <v>0</v>
      </c>
      <c r="E158" s="12">
        <v>295</v>
      </c>
      <c r="F158" s="12">
        <f t="shared" si="47"/>
        <v>0</v>
      </c>
      <c r="H158" s="267"/>
      <c r="I158" s="19"/>
      <c r="J158" s="20"/>
      <c r="K158" s="69"/>
      <c r="L158" s="21"/>
      <c r="M158" s="168"/>
      <c r="N158" s="35"/>
      <c r="O158" s="74"/>
      <c r="P158" s="22"/>
      <c r="Q158" s="23"/>
      <c r="R158" s="29"/>
      <c r="S158" s="24"/>
      <c r="T158" s="29"/>
      <c r="V158" s="29"/>
      <c r="W158" s="29"/>
      <c r="X158" s="29"/>
      <c r="Y158" s="61">
        <f t="shared" ref="Y158:Y159" si="60">AF158*$D158</f>
        <v>0</v>
      </c>
      <c r="Z158" s="29"/>
      <c r="AA158" s="29"/>
      <c r="AB158" s="29"/>
      <c r="AC158" s="61"/>
      <c r="AD158" s="61"/>
      <c r="AE158" s="61"/>
      <c r="AF158" s="61">
        <v>5</v>
      </c>
      <c r="AG158" s="61"/>
      <c r="AH158" s="61"/>
      <c r="AI158" s="61"/>
      <c r="AK158" s="30"/>
      <c r="AL158" s="30"/>
      <c r="AM158" s="30"/>
      <c r="AN158" s="61">
        <f t="shared" ref="AN158:AN159" si="61">AY158*$D158</f>
        <v>0</v>
      </c>
      <c r="AO158" s="61">
        <f>AZ158*$D158</f>
        <v>0</v>
      </c>
      <c r="AP158" s="30"/>
      <c r="AQ158" s="30"/>
      <c r="AR158" s="30"/>
      <c r="AS158" s="30"/>
      <c r="AT158" s="30"/>
      <c r="AU158" s="30"/>
      <c r="AV158" s="30"/>
      <c r="AW158" s="30"/>
      <c r="AX158" s="30"/>
      <c r="AY158" s="74">
        <v>2</v>
      </c>
      <c r="AZ158" s="74">
        <v>3</v>
      </c>
      <c r="BA158" s="30"/>
      <c r="BB158" s="30"/>
      <c r="BC158" s="30"/>
      <c r="BD158" s="30"/>
      <c r="BE158" s="30"/>
      <c r="BF158" s="30"/>
      <c r="BH158" s="29"/>
      <c r="BI158" s="29"/>
      <c r="BJ158" s="29"/>
      <c r="BK158" s="29"/>
      <c r="BM158" s="162">
        <v>8.5</v>
      </c>
      <c r="BN158" s="121">
        <f t="shared" si="48"/>
        <v>0</v>
      </c>
    </row>
    <row r="159" spans="1:66" ht="19.5" customHeight="1" x14ac:dyDescent="0.25">
      <c r="A159" s="38" t="s">
        <v>319</v>
      </c>
      <c r="B159" s="27" t="s">
        <v>16</v>
      </c>
      <c r="C159" s="292">
        <v>5</v>
      </c>
      <c r="D159" s="129">
        <f t="shared" si="59"/>
        <v>0</v>
      </c>
      <c r="E159" s="12">
        <v>267.5</v>
      </c>
      <c r="F159" s="12">
        <f t="shared" si="47"/>
        <v>0</v>
      </c>
      <c r="H159" s="267"/>
      <c r="I159" s="19"/>
      <c r="J159" s="20"/>
      <c r="K159" s="69"/>
      <c r="L159" s="21"/>
      <c r="M159" s="168"/>
      <c r="N159" s="35"/>
      <c r="O159" s="74"/>
      <c r="P159" s="22"/>
      <c r="Q159" s="23"/>
      <c r="R159" s="29"/>
      <c r="S159" s="24"/>
      <c r="T159" s="29"/>
      <c r="V159" s="29"/>
      <c r="W159" s="29"/>
      <c r="X159" s="29"/>
      <c r="Y159" s="61">
        <f t="shared" si="60"/>
        <v>0</v>
      </c>
      <c r="Z159" s="29"/>
      <c r="AA159" s="29"/>
      <c r="AB159" s="29"/>
      <c r="AC159" s="61"/>
      <c r="AD159" s="61"/>
      <c r="AE159" s="61"/>
      <c r="AF159" s="61">
        <v>5</v>
      </c>
      <c r="AG159" s="61"/>
      <c r="AH159" s="61"/>
      <c r="AI159" s="61"/>
      <c r="AK159" s="30"/>
      <c r="AL159" s="30"/>
      <c r="AM159" s="30"/>
      <c r="AN159" s="61">
        <f t="shared" si="61"/>
        <v>0</v>
      </c>
      <c r="AO159" s="61">
        <f>AZ159*$D159</f>
        <v>0</v>
      </c>
      <c r="AP159" s="30"/>
      <c r="AQ159" s="30"/>
      <c r="AR159" s="30"/>
      <c r="AS159" s="30"/>
      <c r="AT159" s="30"/>
      <c r="AU159" s="30"/>
      <c r="AV159" s="30"/>
      <c r="AW159" s="30"/>
      <c r="AX159" s="30"/>
      <c r="AY159" s="74">
        <v>4</v>
      </c>
      <c r="AZ159" s="74">
        <v>1</v>
      </c>
      <c r="BA159" s="30"/>
      <c r="BB159" s="30"/>
      <c r="BC159" s="30"/>
      <c r="BD159" s="30"/>
      <c r="BE159" s="30"/>
      <c r="BF159" s="30"/>
      <c r="BH159" s="29"/>
      <c r="BI159" s="29"/>
      <c r="BJ159" s="29"/>
      <c r="BK159" s="29"/>
      <c r="BM159" s="162">
        <v>7.6</v>
      </c>
      <c r="BN159" s="121">
        <f t="shared" si="48"/>
        <v>0</v>
      </c>
    </row>
    <row r="160" spans="1:66" ht="19.5" customHeight="1" x14ac:dyDescent="0.25">
      <c r="A160" s="38" t="s">
        <v>320</v>
      </c>
      <c r="B160" s="27" t="s">
        <v>16</v>
      </c>
      <c r="C160" s="292">
        <v>5</v>
      </c>
      <c r="D160" s="129">
        <f t="shared" ref="D160:D161" si="62">SUM(H160:T160)</f>
        <v>0</v>
      </c>
      <c r="E160" s="12">
        <v>215</v>
      </c>
      <c r="F160" s="12">
        <f t="shared" si="44"/>
        <v>0</v>
      </c>
      <c r="H160" s="267"/>
      <c r="I160" s="19"/>
      <c r="J160" s="20"/>
      <c r="K160" s="69"/>
      <c r="L160" s="21"/>
      <c r="M160" s="168"/>
      <c r="N160" s="35"/>
      <c r="O160" s="74"/>
      <c r="P160" s="22"/>
      <c r="Q160" s="23"/>
      <c r="R160" s="29"/>
      <c r="S160" s="24"/>
      <c r="T160" s="29"/>
      <c r="V160" s="29"/>
      <c r="W160" s="29"/>
      <c r="X160" s="29"/>
      <c r="Y160" s="61">
        <f t="shared" si="46"/>
        <v>0</v>
      </c>
      <c r="Z160" s="29"/>
      <c r="AA160" s="29"/>
      <c r="AB160" s="29"/>
      <c r="AC160" s="61"/>
      <c r="AD160" s="61"/>
      <c r="AE160" s="61"/>
      <c r="AF160" s="61">
        <v>5</v>
      </c>
      <c r="AG160" s="61"/>
      <c r="AH160" s="61"/>
      <c r="AI160" s="61"/>
      <c r="AK160" s="30"/>
      <c r="AL160" s="30"/>
      <c r="AM160" s="30"/>
      <c r="AN160" s="61">
        <f t="shared" ref="AN160:AN161" si="63">AY160*$D160</f>
        <v>0</v>
      </c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74">
        <v>5</v>
      </c>
      <c r="AZ160" s="30"/>
      <c r="BA160" s="30"/>
      <c r="BB160" s="30"/>
      <c r="BC160" s="30"/>
      <c r="BD160" s="30"/>
      <c r="BE160" s="30"/>
      <c r="BF160" s="30"/>
      <c r="BH160" s="29"/>
      <c r="BI160" s="29"/>
      <c r="BJ160" s="29"/>
      <c r="BK160" s="29"/>
      <c r="BM160" s="162">
        <v>5.5</v>
      </c>
      <c r="BN160" s="121">
        <f t="shared" si="45"/>
        <v>0</v>
      </c>
    </row>
    <row r="161" spans="1:66" ht="19.5" customHeight="1" x14ac:dyDescent="0.25">
      <c r="A161" s="38" t="s">
        <v>321</v>
      </c>
      <c r="B161" s="27" t="s">
        <v>16</v>
      </c>
      <c r="C161" s="292">
        <v>5</v>
      </c>
      <c r="D161" s="129">
        <f t="shared" si="62"/>
        <v>0</v>
      </c>
      <c r="E161" s="12">
        <v>235</v>
      </c>
      <c r="F161" s="12">
        <f t="shared" si="44"/>
        <v>0</v>
      </c>
      <c r="H161" s="267"/>
      <c r="I161" s="19"/>
      <c r="J161" s="20"/>
      <c r="K161" s="69"/>
      <c r="L161" s="21"/>
      <c r="M161" s="168"/>
      <c r="N161" s="35"/>
      <c r="O161" s="74"/>
      <c r="P161" s="22"/>
      <c r="Q161" s="23"/>
      <c r="R161" s="29"/>
      <c r="S161" s="24"/>
      <c r="T161" s="29"/>
      <c r="V161" s="29"/>
      <c r="W161" s="29"/>
      <c r="X161" s="29"/>
      <c r="Y161" s="61">
        <f t="shared" si="46"/>
        <v>0</v>
      </c>
      <c r="Z161" s="29"/>
      <c r="AA161" s="29"/>
      <c r="AB161" s="29"/>
      <c r="AC161" s="61"/>
      <c r="AD161" s="61"/>
      <c r="AE161" s="61"/>
      <c r="AF161" s="61">
        <v>5</v>
      </c>
      <c r="AG161" s="61"/>
      <c r="AH161" s="61"/>
      <c r="AI161" s="61"/>
      <c r="AK161" s="30"/>
      <c r="AL161" s="30"/>
      <c r="AM161" s="30"/>
      <c r="AN161" s="61">
        <f t="shared" si="63"/>
        <v>0</v>
      </c>
      <c r="AO161" s="61">
        <f>AZ161*$D161</f>
        <v>0</v>
      </c>
      <c r="AP161" s="30"/>
      <c r="AQ161" s="30"/>
      <c r="AR161" s="30"/>
      <c r="AS161" s="30"/>
      <c r="AT161" s="30"/>
      <c r="AU161" s="30"/>
      <c r="AV161" s="30"/>
      <c r="AW161" s="30"/>
      <c r="AX161" s="30"/>
      <c r="AY161" s="74">
        <v>4</v>
      </c>
      <c r="AZ161" s="74">
        <v>1</v>
      </c>
      <c r="BA161" s="30"/>
      <c r="BB161" s="30"/>
      <c r="BC161" s="30"/>
      <c r="BD161" s="30"/>
      <c r="BE161" s="30"/>
      <c r="BF161" s="30"/>
      <c r="BH161" s="29"/>
      <c r="BI161" s="29"/>
      <c r="BJ161" s="29"/>
      <c r="BK161" s="29"/>
      <c r="BM161" s="162">
        <v>6</v>
      </c>
      <c r="BN161" s="121">
        <f t="shared" si="45"/>
        <v>0</v>
      </c>
    </row>
    <row r="162" spans="1:66" ht="19.5" customHeight="1" x14ac:dyDescent="0.25">
      <c r="A162" s="38" t="s">
        <v>322</v>
      </c>
      <c r="B162" s="27" t="s">
        <v>17</v>
      </c>
      <c r="C162" s="292">
        <v>5</v>
      </c>
      <c r="D162" s="129">
        <f t="shared" si="43"/>
        <v>0</v>
      </c>
      <c r="E162" s="12">
        <v>305</v>
      </c>
      <c r="F162" s="12">
        <f t="shared" si="44"/>
        <v>0</v>
      </c>
      <c r="H162" s="267"/>
      <c r="I162" s="19"/>
      <c r="J162" s="20"/>
      <c r="K162" s="69"/>
      <c r="L162" s="21"/>
      <c r="M162" s="168"/>
      <c r="N162" s="35"/>
      <c r="O162" s="74"/>
      <c r="P162" s="22"/>
      <c r="Q162" s="23"/>
      <c r="R162" s="29"/>
      <c r="S162" s="24"/>
      <c r="T162" s="29"/>
      <c r="V162" s="29"/>
      <c r="W162" s="29"/>
      <c r="X162" s="29"/>
      <c r="Y162" s="29"/>
      <c r="Z162" s="61">
        <f t="shared" si="46"/>
        <v>0</v>
      </c>
      <c r="AA162" s="29"/>
      <c r="AB162" s="29"/>
      <c r="AC162" s="61"/>
      <c r="AD162" s="61"/>
      <c r="AE162" s="61"/>
      <c r="AF162" s="61"/>
      <c r="AG162" s="61">
        <v>5</v>
      </c>
      <c r="AH162" s="61"/>
      <c r="AI162" s="61"/>
      <c r="AK162" s="30"/>
      <c r="AL162" s="30"/>
      <c r="AM162" s="61">
        <f t="shared" ref="AM162:AO163" si="64">AX162*$D162</f>
        <v>0</v>
      </c>
      <c r="AN162" s="61">
        <f t="shared" si="64"/>
        <v>0</v>
      </c>
      <c r="AO162" s="30"/>
      <c r="AP162" s="30"/>
      <c r="AQ162" s="30"/>
      <c r="AR162" s="30"/>
      <c r="AS162" s="30"/>
      <c r="AT162" s="30"/>
      <c r="AU162" s="30"/>
      <c r="AV162" s="30"/>
      <c r="AW162" s="30"/>
      <c r="AX162" s="61">
        <v>2</v>
      </c>
      <c r="AY162" s="61">
        <v>3</v>
      </c>
      <c r="AZ162" s="30"/>
      <c r="BA162" s="30"/>
      <c r="BB162" s="30"/>
      <c r="BC162" s="30"/>
      <c r="BD162" s="30"/>
      <c r="BE162" s="30"/>
      <c r="BF162" s="30"/>
      <c r="BH162" s="29"/>
      <c r="BI162" s="29"/>
      <c r="BJ162" s="29"/>
      <c r="BK162" s="29"/>
      <c r="BM162" s="162">
        <v>8.1999999999999993</v>
      </c>
      <c r="BN162" s="121">
        <f t="shared" si="45"/>
        <v>0</v>
      </c>
    </row>
    <row r="163" spans="1:66" ht="19.5" customHeight="1" x14ac:dyDescent="0.25">
      <c r="A163" s="38" t="s">
        <v>323</v>
      </c>
      <c r="B163" s="27" t="s">
        <v>17</v>
      </c>
      <c r="C163" s="292">
        <v>5</v>
      </c>
      <c r="D163" s="129">
        <f>SUM(H163:T163)</f>
        <v>0</v>
      </c>
      <c r="E163" s="12">
        <v>350</v>
      </c>
      <c r="F163" s="12">
        <f t="shared" si="44"/>
        <v>0</v>
      </c>
      <c r="H163" s="267"/>
      <c r="I163" s="19"/>
      <c r="J163" s="20"/>
      <c r="K163" s="69"/>
      <c r="L163" s="21"/>
      <c r="M163" s="168"/>
      <c r="N163" s="35"/>
      <c r="O163" s="74"/>
      <c r="P163" s="22"/>
      <c r="Q163" s="23"/>
      <c r="R163" s="29"/>
      <c r="S163" s="24"/>
      <c r="T163" s="29"/>
      <c r="V163" s="29"/>
      <c r="W163" s="29"/>
      <c r="X163" s="29"/>
      <c r="Y163" s="29"/>
      <c r="Z163" s="61">
        <f>AG163*$D163</f>
        <v>0</v>
      </c>
      <c r="AA163" s="29"/>
      <c r="AB163" s="29"/>
      <c r="AC163" s="61"/>
      <c r="AD163" s="61"/>
      <c r="AE163" s="61"/>
      <c r="AF163" s="61"/>
      <c r="AG163" s="61">
        <v>5</v>
      </c>
      <c r="AH163" s="61"/>
      <c r="AI163" s="61"/>
      <c r="AK163" s="30"/>
      <c r="AL163" s="30"/>
      <c r="AM163" s="30"/>
      <c r="AN163" s="61">
        <f t="shared" si="64"/>
        <v>0</v>
      </c>
      <c r="AO163" s="61">
        <f t="shared" si="64"/>
        <v>0</v>
      </c>
      <c r="AP163" s="30"/>
      <c r="AQ163" s="30"/>
      <c r="AR163" s="30"/>
      <c r="AS163" s="30"/>
      <c r="AT163" s="30"/>
      <c r="AU163" s="30"/>
      <c r="AV163" s="30"/>
      <c r="AW163" s="30"/>
      <c r="AX163" s="30"/>
      <c r="AY163" s="61">
        <v>3</v>
      </c>
      <c r="AZ163" s="61">
        <v>2</v>
      </c>
      <c r="BA163" s="30"/>
      <c r="BB163" s="30"/>
      <c r="BC163" s="30"/>
      <c r="BD163" s="30"/>
      <c r="BE163" s="30"/>
      <c r="BF163" s="30"/>
      <c r="BH163" s="29"/>
      <c r="BI163" s="29"/>
      <c r="BJ163" s="29"/>
      <c r="BK163" s="29"/>
      <c r="BM163" s="162">
        <v>7.2</v>
      </c>
      <c r="BN163" s="121">
        <f t="shared" si="45"/>
        <v>0</v>
      </c>
    </row>
    <row r="164" spans="1:66" ht="19.5" customHeight="1" x14ac:dyDescent="0.25">
      <c r="A164" s="38" t="s">
        <v>324</v>
      </c>
      <c r="B164" s="27" t="s">
        <v>17</v>
      </c>
      <c r="C164" s="292">
        <v>3</v>
      </c>
      <c r="D164" s="129">
        <f t="shared" si="43"/>
        <v>0</v>
      </c>
      <c r="E164" s="12">
        <v>215</v>
      </c>
      <c r="F164" s="12">
        <f t="shared" si="44"/>
        <v>0</v>
      </c>
      <c r="H164" s="267"/>
      <c r="I164" s="19"/>
      <c r="J164" s="20"/>
      <c r="K164" s="69"/>
      <c r="L164" s="21"/>
      <c r="M164" s="168"/>
      <c r="N164" s="35"/>
      <c r="O164" s="74"/>
      <c r="P164" s="22"/>
      <c r="Q164" s="23"/>
      <c r="R164" s="29"/>
      <c r="S164" s="24"/>
      <c r="T164" s="29"/>
      <c r="V164" s="29"/>
      <c r="W164" s="29"/>
      <c r="X164" s="29"/>
      <c r="Y164" s="29"/>
      <c r="Z164" s="61">
        <f>AG164*$D164</f>
        <v>0</v>
      </c>
      <c r="AA164" s="29"/>
      <c r="AB164" s="29"/>
      <c r="AC164" s="61"/>
      <c r="AD164" s="61"/>
      <c r="AE164" s="61"/>
      <c r="AF164" s="61"/>
      <c r="AG164" s="61">
        <v>3</v>
      </c>
      <c r="AH164" s="61"/>
      <c r="AI164" s="61"/>
      <c r="AK164" s="30"/>
      <c r="AL164" s="30"/>
      <c r="AM164" s="30"/>
      <c r="AN164" s="61">
        <f t="shared" ref="AN164:AN165" si="65">AY164*$D164</f>
        <v>0</v>
      </c>
      <c r="AO164" s="61">
        <f t="shared" ref="AO164" si="66">AZ164*$D164</f>
        <v>0</v>
      </c>
      <c r="AP164" s="30"/>
      <c r="AQ164" s="30"/>
      <c r="AR164" s="30"/>
      <c r="AS164" s="30"/>
      <c r="AT164" s="30"/>
      <c r="AU164" s="30"/>
      <c r="AV164" s="30"/>
      <c r="AW164" s="30"/>
      <c r="AX164" s="30"/>
      <c r="AY164" s="61">
        <v>2</v>
      </c>
      <c r="AZ164" s="61">
        <v>1</v>
      </c>
      <c r="BA164" s="30"/>
      <c r="BB164" s="30"/>
      <c r="BC164" s="30"/>
      <c r="BD164" s="30"/>
      <c r="BE164" s="30"/>
      <c r="BF164" s="30"/>
      <c r="BH164" s="29"/>
      <c r="BI164" s="29"/>
      <c r="BJ164" s="29"/>
      <c r="BK164" s="29"/>
      <c r="BM164" s="162">
        <v>4.5999999999999996</v>
      </c>
      <c r="BN164" s="121">
        <f t="shared" si="45"/>
        <v>0</v>
      </c>
    </row>
    <row r="165" spans="1:66" ht="19.5" customHeight="1" x14ac:dyDescent="0.25">
      <c r="A165" s="38" t="s">
        <v>325</v>
      </c>
      <c r="B165" s="27" t="s">
        <v>17</v>
      </c>
      <c r="C165" s="292">
        <v>3</v>
      </c>
      <c r="D165" s="129">
        <f t="shared" si="43"/>
        <v>0</v>
      </c>
      <c r="E165" s="12">
        <v>230</v>
      </c>
      <c r="F165" s="12">
        <f t="shared" si="44"/>
        <v>0</v>
      </c>
      <c r="H165" s="267"/>
      <c r="I165" s="19"/>
      <c r="J165" s="20"/>
      <c r="K165" s="69"/>
      <c r="L165" s="21"/>
      <c r="M165" s="168"/>
      <c r="N165" s="35"/>
      <c r="O165" s="74"/>
      <c r="P165" s="22"/>
      <c r="Q165" s="23"/>
      <c r="R165" s="29"/>
      <c r="S165" s="24"/>
      <c r="T165" s="29"/>
      <c r="V165" s="29"/>
      <c r="W165" s="29"/>
      <c r="X165" s="29"/>
      <c r="Y165" s="29"/>
      <c r="Z165" s="61">
        <f>AG165*$D165</f>
        <v>0</v>
      </c>
      <c r="AA165" s="29"/>
      <c r="AB165" s="29"/>
      <c r="AC165" s="61"/>
      <c r="AD165" s="61"/>
      <c r="AE165" s="61"/>
      <c r="AF165" s="61"/>
      <c r="AG165" s="61">
        <v>3</v>
      </c>
      <c r="AH165" s="61"/>
      <c r="AI165" s="61"/>
      <c r="AK165" s="30"/>
      <c r="AL165" s="30"/>
      <c r="AM165" s="30"/>
      <c r="AN165" s="61">
        <f t="shared" si="65"/>
        <v>0</v>
      </c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61">
        <v>3</v>
      </c>
      <c r="AZ165" s="30"/>
      <c r="BA165" s="30"/>
      <c r="BB165" s="30"/>
      <c r="BC165" s="30"/>
      <c r="BD165" s="30"/>
      <c r="BE165" s="30"/>
      <c r="BF165" s="30"/>
      <c r="BH165" s="29"/>
      <c r="BI165" s="29"/>
      <c r="BJ165" s="29"/>
      <c r="BK165" s="29"/>
      <c r="BM165" s="162">
        <v>4.8</v>
      </c>
      <c r="BN165" s="121">
        <f t="shared" si="45"/>
        <v>0</v>
      </c>
    </row>
    <row r="166" spans="1:66" ht="19.5" customHeight="1" x14ac:dyDescent="0.25">
      <c r="A166" s="38" t="s">
        <v>326</v>
      </c>
      <c r="B166" s="27" t="s">
        <v>18</v>
      </c>
      <c r="C166" s="292">
        <v>1</v>
      </c>
      <c r="D166" s="129">
        <f t="shared" si="43"/>
        <v>0</v>
      </c>
      <c r="E166" s="12">
        <v>135</v>
      </c>
      <c r="F166" s="12">
        <f t="shared" si="44"/>
        <v>0</v>
      </c>
      <c r="H166" s="267"/>
      <c r="I166" s="19"/>
      <c r="J166" s="20"/>
      <c r="K166" s="69"/>
      <c r="L166" s="21"/>
      <c r="M166" s="168"/>
      <c r="N166" s="35"/>
      <c r="O166" s="74"/>
      <c r="P166" s="22"/>
      <c r="Q166" s="23"/>
      <c r="R166" s="29"/>
      <c r="S166" s="24"/>
      <c r="T166" s="29"/>
      <c r="V166" s="29"/>
      <c r="W166" s="29"/>
      <c r="X166" s="29"/>
      <c r="Y166" s="29"/>
      <c r="Z166" s="29"/>
      <c r="AA166" s="61">
        <f t="shared" ref="Z166:AA170" si="67">AH166*$D166</f>
        <v>0</v>
      </c>
      <c r="AB166" s="29"/>
      <c r="AC166" s="61"/>
      <c r="AD166" s="61"/>
      <c r="AE166" s="61"/>
      <c r="AF166" s="61"/>
      <c r="AG166" s="61"/>
      <c r="AH166" s="61">
        <v>1</v>
      </c>
      <c r="AI166" s="61"/>
      <c r="AK166" s="30"/>
      <c r="AL166" s="30"/>
      <c r="AM166" s="30"/>
      <c r="AN166" s="30"/>
      <c r="AO166" s="30"/>
      <c r="AP166" s="61">
        <f>BA166*$D166</f>
        <v>0</v>
      </c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61">
        <v>1</v>
      </c>
      <c r="BB166" s="30"/>
      <c r="BC166" s="30"/>
      <c r="BD166" s="30"/>
      <c r="BE166" s="30"/>
      <c r="BF166" s="30"/>
      <c r="BH166" s="29"/>
      <c r="BI166" s="29"/>
      <c r="BJ166" s="29"/>
      <c r="BK166" s="29"/>
      <c r="BM166" s="162">
        <v>2.8</v>
      </c>
      <c r="BN166" s="121">
        <f t="shared" si="45"/>
        <v>0</v>
      </c>
    </row>
    <row r="167" spans="1:66" ht="19.5" customHeight="1" x14ac:dyDescent="0.25">
      <c r="A167" s="38" t="s">
        <v>327</v>
      </c>
      <c r="B167" s="27" t="s">
        <v>18</v>
      </c>
      <c r="C167" s="292">
        <v>1</v>
      </c>
      <c r="D167" s="129">
        <f t="shared" si="43"/>
        <v>0</v>
      </c>
      <c r="E167" s="12">
        <v>167.5</v>
      </c>
      <c r="F167" s="12">
        <f t="shared" si="44"/>
        <v>0</v>
      </c>
      <c r="H167" s="267"/>
      <c r="I167" s="19"/>
      <c r="J167" s="20"/>
      <c r="K167" s="69"/>
      <c r="L167" s="21"/>
      <c r="M167" s="168"/>
      <c r="N167" s="35"/>
      <c r="O167" s="74"/>
      <c r="P167" s="22"/>
      <c r="Q167" s="23"/>
      <c r="R167" s="29"/>
      <c r="S167" s="24"/>
      <c r="T167" s="29"/>
      <c r="V167" s="29"/>
      <c r="W167" s="29"/>
      <c r="X167" s="29"/>
      <c r="Y167" s="29"/>
      <c r="Z167" s="29"/>
      <c r="AA167" s="61">
        <f t="shared" si="67"/>
        <v>0</v>
      </c>
      <c r="AB167" s="29"/>
      <c r="AC167" s="61"/>
      <c r="AD167" s="61"/>
      <c r="AE167" s="61"/>
      <c r="AF167" s="61"/>
      <c r="AG167" s="61"/>
      <c r="AH167" s="61">
        <v>1</v>
      </c>
      <c r="AI167" s="61"/>
      <c r="AK167" s="30"/>
      <c r="AL167" s="30"/>
      <c r="AM167" s="30"/>
      <c r="AN167" s="30"/>
      <c r="AO167" s="61">
        <f>AZ167*$D167</f>
        <v>0</v>
      </c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61">
        <v>1</v>
      </c>
      <c r="BA167" s="30"/>
      <c r="BB167" s="30"/>
      <c r="BC167" s="30"/>
      <c r="BD167" s="30"/>
      <c r="BE167" s="30"/>
      <c r="BF167" s="30"/>
      <c r="BH167" s="29"/>
      <c r="BI167" s="29"/>
      <c r="BJ167" s="29"/>
      <c r="BK167" s="29"/>
      <c r="BM167" s="162">
        <v>3.6</v>
      </c>
      <c r="BN167" s="121">
        <f t="shared" si="45"/>
        <v>0</v>
      </c>
    </row>
    <row r="168" spans="1:66" ht="19.5" customHeight="1" x14ac:dyDescent="0.25">
      <c r="A168" s="38" t="s">
        <v>328</v>
      </c>
      <c r="B168" s="27" t="s">
        <v>14</v>
      </c>
      <c r="C168" s="27">
        <v>5</v>
      </c>
      <c r="D168" s="129">
        <f>SUM(H168:T168)</f>
        <v>0</v>
      </c>
      <c r="E168" s="12">
        <v>25</v>
      </c>
      <c r="F168" s="12">
        <f t="shared" si="44"/>
        <v>0</v>
      </c>
      <c r="H168" s="267"/>
      <c r="I168" s="19"/>
      <c r="J168" s="20"/>
      <c r="K168" s="69"/>
      <c r="L168" s="21"/>
      <c r="M168" s="168"/>
      <c r="N168" s="35"/>
      <c r="O168" s="74"/>
      <c r="P168" s="22"/>
      <c r="Q168" s="23"/>
      <c r="R168" s="29"/>
      <c r="S168" s="24"/>
      <c r="T168" s="29"/>
      <c r="V168" s="29"/>
      <c r="W168" s="61">
        <f>AD168*$D168</f>
        <v>0</v>
      </c>
      <c r="X168" s="29"/>
      <c r="Y168" s="29"/>
      <c r="Z168" s="29"/>
      <c r="AA168" s="29"/>
      <c r="AB168" s="29"/>
      <c r="AC168" s="61"/>
      <c r="AD168" s="61">
        <v>5</v>
      </c>
      <c r="AE168" s="61"/>
      <c r="AF168" s="61"/>
      <c r="AG168" s="61"/>
      <c r="AH168" s="61"/>
      <c r="AI168" s="61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H168" s="61">
        <f>BJ168*$D168</f>
        <v>0</v>
      </c>
      <c r="BI168" s="29"/>
      <c r="BJ168" s="74">
        <v>10</v>
      </c>
      <c r="BK168" s="29"/>
      <c r="BM168" s="162">
        <v>0.4</v>
      </c>
      <c r="BN168" s="121">
        <f t="shared" si="45"/>
        <v>0</v>
      </c>
    </row>
    <row r="169" spans="1:66" ht="19.5" customHeight="1" x14ac:dyDescent="0.25">
      <c r="A169" s="243" t="s">
        <v>329</v>
      </c>
      <c r="B169" s="27" t="s">
        <v>17</v>
      </c>
      <c r="C169" s="27">
        <v>3</v>
      </c>
      <c r="D169" s="129">
        <f t="shared" ref="D169:D170" si="68">SUM(H169:T169)</f>
        <v>0</v>
      </c>
      <c r="E169" s="12">
        <v>115</v>
      </c>
      <c r="F169" s="12">
        <f t="shared" si="44"/>
        <v>0</v>
      </c>
      <c r="H169" s="267"/>
      <c r="I169" s="19"/>
      <c r="J169" s="20"/>
      <c r="K169" s="69"/>
      <c r="L169" s="21"/>
      <c r="M169" s="168"/>
      <c r="N169" s="35"/>
      <c r="O169" s="74"/>
      <c r="P169" s="22"/>
      <c r="Q169" s="23"/>
      <c r="R169" s="29"/>
      <c r="S169" s="24"/>
      <c r="T169" s="29"/>
      <c r="V169" s="29"/>
      <c r="W169" s="29"/>
      <c r="X169" s="29"/>
      <c r="Y169" s="29"/>
      <c r="Z169" s="61">
        <f t="shared" si="67"/>
        <v>0</v>
      </c>
      <c r="AA169" s="29"/>
      <c r="AB169" s="29"/>
      <c r="AC169" s="61"/>
      <c r="AD169" s="61"/>
      <c r="AE169" s="61"/>
      <c r="AF169" s="61"/>
      <c r="AG169" s="61">
        <v>3</v>
      </c>
      <c r="AH169" s="61"/>
      <c r="AI169" s="61"/>
      <c r="AK169" s="30"/>
      <c r="AL169" s="30"/>
      <c r="AM169" s="30"/>
      <c r="AN169" s="30"/>
      <c r="AO169" s="30"/>
      <c r="AP169" s="61">
        <f t="shared" ref="AP169:AP170" si="69">BA169*$D169</f>
        <v>0</v>
      </c>
      <c r="AQ169" s="61">
        <f t="shared" ref="AQ169:AQ170" si="70">BB169*$D169</f>
        <v>0</v>
      </c>
      <c r="AR169" s="30"/>
      <c r="AS169" s="30"/>
      <c r="AT169" s="30"/>
      <c r="AU169" s="30"/>
      <c r="AV169" s="30"/>
      <c r="AW169" s="30"/>
      <c r="AX169" s="30"/>
      <c r="AY169" s="30"/>
      <c r="AZ169" s="30"/>
      <c r="BA169" s="61">
        <v>2</v>
      </c>
      <c r="BB169" s="61">
        <v>1</v>
      </c>
      <c r="BC169" s="30"/>
      <c r="BD169" s="30"/>
      <c r="BE169" s="30"/>
      <c r="BF169" s="30"/>
      <c r="BH169" s="29"/>
      <c r="BI169" s="29"/>
      <c r="BJ169" s="29"/>
      <c r="BK169" s="29"/>
      <c r="BM169" s="162">
        <v>2.7</v>
      </c>
      <c r="BN169" s="121">
        <f t="shared" si="45"/>
        <v>0</v>
      </c>
    </row>
    <row r="170" spans="1:66" ht="19.5" customHeight="1" x14ac:dyDescent="0.25">
      <c r="A170" s="243" t="s">
        <v>330</v>
      </c>
      <c r="B170" s="27" t="s">
        <v>17</v>
      </c>
      <c r="C170" s="27">
        <v>3</v>
      </c>
      <c r="D170" s="129">
        <f t="shared" si="68"/>
        <v>0</v>
      </c>
      <c r="E170" s="12">
        <v>130</v>
      </c>
      <c r="F170" s="12">
        <f t="shared" si="44"/>
        <v>0</v>
      </c>
      <c r="H170" s="267"/>
      <c r="I170" s="19"/>
      <c r="J170" s="20"/>
      <c r="K170" s="69"/>
      <c r="L170" s="21"/>
      <c r="M170" s="168"/>
      <c r="N170" s="35"/>
      <c r="O170" s="74"/>
      <c r="P170" s="22"/>
      <c r="Q170" s="23"/>
      <c r="R170" s="29"/>
      <c r="S170" s="24"/>
      <c r="T170" s="29"/>
      <c r="V170" s="29"/>
      <c r="W170" s="29"/>
      <c r="X170" s="29"/>
      <c r="Y170" s="29"/>
      <c r="Z170" s="61">
        <f t="shared" si="67"/>
        <v>0</v>
      </c>
      <c r="AA170" s="29"/>
      <c r="AB170" s="29"/>
      <c r="AC170" s="61"/>
      <c r="AD170" s="61"/>
      <c r="AE170" s="61"/>
      <c r="AF170" s="61"/>
      <c r="AG170" s="61">
        <v>3</v>
      </c>
      <c r="AH170" s="61"/>
      <c r="AI170" s="61"/>
      <c r="AK170" s="30"/>
      <c r="AL170" s="30"/>
      <c r="AM170" s="30"/>
      <c r="AN170" s="30"/>
      <c r="AO170" s="30"/>
      <c r="AP170" s="61">
        <f t="shared" si="69"/>
        <v>0</v>
      </c>
      <c r="AQ170" s="61">
        <f t="shared" si="70"/>
        <v>0</v>
      </c>
      <c r="AR170" s="30"/>
      <c r="AS170" s="30"/>
      <c r="AT170" s="30"/>
      <c r="AU170" s="30"/>
      <c r="AV170" s="30"/>
      <c r="AW170" s="30"/>
      <c r="AX170" s="30"/>
      <c r="AY170" s="30"/>
      <c r="AZ170" s="30"/>
      <c r="BA170" s="61">
        <v>1</v>
      </c>
      <c r="BB170" s="61">
        <v>2</v>
      </c>
      <c r="BC170" s="30"/>
      <c r="BD170" s="30"/>
      <c r="BE170" s="30"/>
      <c r="BF170" s="30"/>
      <c r="BH170" s="29"/>
      <c r="BI170" s="29"/>
      <c r="BJ170" s="29"/>
      <c r="BK170" s="29"/>
      <c r="BM170" s="162">
        <v>3</v>
      </c>
      <c r="BN170" s="121">
        <f t="shared" si="45"/>
        <v>0</v>
      </c>
    </row>
    <row r="171" spans="1:66" ht="19.5" customHeight="1" x14ac:dyDescent="0.25">
      <c r="A171" s="38" t="s">
        <v>331</v>
      </c>
      <c r="B171" s="27" t="s">
        <v>16</v>
      </c>
      <c r="C171" s="292">
        <v>10</v>
      </c>
      <c r="D171" s="129">
        <f t="shared" ref="D171:D173" si="71">SUM(H171:T171)</f>
        <v>0</v>
      </c>
      <c r="E171" s="12">
        <v>185</v>
      </c>
      <c r="F171" s="12">
        <f t="shared" si="44"/>
        <v>0</v>
      </c>
      <c r="H171" s="267"/>
      <c r="I171" s="19"/>
      <c r="J171" s="20"/>
      <c r="K171" s="69"/>
      <c r="L171" s="21"/>
      <c r="M171" s="168"/>
      <c r="N171" s="35"/>
      <c r="O171" s="74"/>
      <c r="P171" s="22"/>
      <c r="Q171" s="23"/>
      <c r="R171" s="29"/>
      <c r="S171" s="24"/>
      <c r="T171" s="29"/>
      <c r="V171" s="29"/>
      <c r="W171" s="29"/>
      <c r="X171" s="29"/>
      <c r="Y171" s="61">
        <f>AF171*$D171</f>
        <v>0</v>
      </c>
      <c r="Z171" s="29"/>
      <c r="AA171" s="29"/>
      <c r="AB171" s="29"/>
      <c r="AC171" s="61"/>
      <c r="AD171" s="61"/>
      <c r="AE171" s="61"/>
      <c r="AF171" s="61">
        <v>10</v>
      </c>
      <c r="AG171" s="61"/>
      <c r="AH171" s="61"/>
      <c r="AI171" s="61"/>
      <c r="AK171" s="30"/>
      <c r="AL171" s="30"/>
      <c r="AM171" s="61">
        <f>AX171*$D171</f>
        <v>0</v>
      </c>
      <c r="AN171" s="61">
        <f>AY171*$D171</f>
        <v>0</v>
      </c>
      <c r="AO171" s="30"/>
      <c r="AP171" s="30"/>
      <c r="AQ171" s="30"/>
      <c r="AR171" s="30"/>
      <c r="AS171" s="30"/>
      <c r="AT171" s="30"/>
      <c r="AU171" s="30"/>
      <c r="AV171" s="30"/>
      <c r="AW171" s="30"/>
      <c r="AX171" s="61">
        <v>1</v>
      </c>
      <c r="AY171" s="61">
        <v>4</v>
      </c>
      <c r="AZ171" s="30"/>
      <c r="BA171" s="30"/>
      <c r="BB171" s="30"/>
      <c r="BC171" s="30"/>
      <c r="BD171" s="30"/>
      <c r="BE171" s="30"/>
      <c r="BF171" s="30"/>
      <c r="BH171" s="61">
        <f>BJ171*$D171</f>
        <v>0</v>
      </c>
      <c r="BI171" s="29"/>
      <c r="BJ171" s="74">
        <v>15</v>
      </c>
      <c r="BK171" s="29"/>
      <c r="BM171" s="162">
        <v>1.3</v>
      </c>
      <c r="BN171" s="121">
        <f t="shared" si="45"/>
        <v>0</v>
      </c>
    </row>
    <row r="172" spans="1:66" ht="19.5" customHeight="1" x14ac:dyDescent="0.25">
      <c r="A172" s="38" t="s">
        <v>332</v>
      </c>
      <c r="B172" s="27" t="s">
        <v>15</v>
      </c>
      <c r="C172" s="292">
        <v>10</v>
      </c>
      <c r="D172" s="129">
        <f t="shared" si="71"/>
        <v>0</v>
      </c>
      <c r="E172" s="12">
        <v>77.5</v>
      </c>
      <c r="F172" s="12">
        <f t="shared" si="44"/>
        <v>0</v>
      </c>
      <c r="H172" s="267"/>
      <c r="I172" s="19"/>
      <c r="J172" s="20"/>
      <c r="K172" s="69"/>
      <c r="L172" s="21"/>
      <c r="M172" s="168"/>
      <c r="N172" s="35"/>
      <c r="O172" s="74"/>
      <c r="P172" s="22"/>
      <c r="Q172" s="23"/>
      <c r="R172" s="29"/>
      <c r="S172" s="24"/>
      <c r="T172" s="29"/>
      <c r="V172" s="29"/>
      <c r="W172" s="29"/>
      <c r="X172" s="61">
        <f>AE172*$D172</f>
        <v>0</v>
      </c>
      <c r="Y172" s="29"/>
      <c r="Z172" s="29"/>
      <c r="AA172" s="29"/>
      <c r="AB172" s="29"/>
      <c r="AC172" s="61"/>
      <c r="AD172" s="61"/>
      <c r="AE172" s="61">
        <v>10</v>
      </c>
      <c r="AF172" s="61"/>
      <c r="AG172" s="61"/>
      <c r="AH172" s="61"/>
      <c r="AI172" s="61"/>
      <c r="AK172" s="61">
        <f t="shared" ref="AK172" si="72">AV172*$D172</f>
        <v>0</v>
      </c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61">
        <v>4</v>
      </c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H172" s="61">
        <f>BJ172*$D172</f>
        <v>0</v>
      </c>
      <c r="BI172" s="29"/>
      <c r="BJ172" s="74">
        <v>18</v>
      </c>
      <c r="BK172" s="29"/>
      <c r="BM172" s="162">
        <v>1.2</v>
      </c>
      <c r="BN172" s="121">
        <f t="shared" si="45"/>
        <v>0</v>
      </c>
    </row>
    <row r="173" spans="1:66" ht="19.5" customHeight="1" x14ac:dyDescent="0.25">
      <c r="A173" s="38" t="s">
        <v>333</v>
      </c>
      <c r="B173" s="27" t="s">
        <v>14</v>
      </c>
      <c r="C173" s="292">
        <v>10</v>
      </c>
      <c r="D173" s="129">
        <f t="shared" si="71"/>
        <v>0</v>
      </c>
      <c r="E173" s="12">
        <v>37.5</v>
      </c>
      <c r="F173" s="12">
        <f t="shared" si="44"/>
        <v>0</v>
      </c>
      <c r="H173" s="267"/>
      <c r="I173" s="19"/>
      <c r="J173" s="20"/>
      <c r="K173" s="69"/>
      <c r="L173" s="21"/>
      <c r="M173" s="168"/>
      <c r="N173" s="35"/>
      <c r="O173" s="74"/>
      <c r="P173" s="22"/>
      <c r="Q173" s="23"/>
      <c r="R173" s="29"/>
      <c r="S173" s="24"/>
      <c r="T173" s="29"/>
      <c r="V173" s="29"/>
      <c r="W173" s="61">
        <f>AD173*$D173</f>
        <v>0</v>
      </c>
      <c r="X173" s="29"/>
      <c r="Y173" s="29"/>
      <c r="Z173" s="29"/>
      <c r="AA173" s="29"/>
      <c r="AB173" s="29"/>
      <c r="AC173" s="61"/>
      <c r="AD173" s="61">
        <v>10</v>
      </c>
      <c r="AE173" s="61"/>
      <c r="AF173" s="61"/>
      <c r="AG173" s="61"/>
      <c r="AH173" s="61"/>
      <c r="AI173" s="61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H173" s="61">
        <f>BJ173*$D173</f>
        <v>0</v>
      </c>
      <c r="BI173" s="29"/>
      <c r="BJ173" s="74">
        <v>20</v>
      </c>
      <c r="BK173" s="29"/>
      <c r="BM173" s="162">
        <v>0.35</v>
      </c>
      <c r="BN173" s="121">
        <f t="shared" si="45"/>
        <v>0</v>
      </c>
    </row>
    <row r="174" spans="1:66" ht="20.100000000000001" customHeight="1" x14ac:dyDescent="0.25">
      <c r="A174" s="25"/>
      <c r="B174" s="25"/>
      <c r="C174" s="25"/>
      <c r="D174" s="25"/>
      <c r="E174" s="25"/>
      <c r="F174" s="131">
        <f>SUM(F145:F173)</f>
        <v>0</v>
      </c>
      <c r="G174" s="25"/>
      <c r="H174" s="44">
        <f>SUM(H145:H173)</f>
        <v>0</v>
      </c>
      <c r="I174" s="44">
        <f t="shared" ref="I174:T174" si="73">SUM(I145:I173)</f>
        <v>0</v>
      </c>
      <c r="J174" s="44">
        <f t="shared" si="73"/>
        <v>0</v>
      </c>
      <c r="K174" s="44">
        <f t="shared" si="73"/>
        <v>0</v>
      </c>
      <c r="L174" s="44">
        <f t="shared" si="73"/>
        <v>0</v>
      </c>
      <c r="M174" s="44">
        <f t="shared" si="73"/>
        <v>0</v>
      </c>
      <c r="N174" s="44">
        <f t="shared" si="73"/>
        <v>0</v>
      </c>
      <c r="O174" s="44">
        <f t="shared" si="73"/>
        <v>0</v>
      </c>
      <c r="P174" s="44">
        <f t="shared" si="73"/>
        <v>0</v>
      </c>
      <c r="Q174" s="44">
        <f t="shared" si="73"/>
        <v>0</v>
      </c>
      <c r="R174" s="44">
        <f t="shared" si="73"/>
        <v>0</v>
      </c>
      <c r="S174" s="44">
        <f t="shared" si="73"/>
        <v>0</v>
      </c>
      <c r="T174" s="44">
        <f t="shared" si="73"/>
        <v>0</v>
      </c>
      <c r="U174" s="25"/>
      <c r="V174" s="29"/>
      <c r="W174" s="44">
        <f>SUM(W145:W173)</f>
        <v>0</v>
      </c>
      <c r="X174" s="44">
        <f>SUM(X145:X173)</f>
        <v>0</v>
      </c>
      <c r="Y174" s="44">
        <f>SUM(Y145:Y173)</f>
        <v>0</v>
      </c>
      <c r="Z174" s="44">
        <f>SUM(Z145:Z173)</f>
        <v>0</v>
      </c>
      <c r="AA174" s="44">
        <f>SUM(AA145:AA173)</f>
        <v>0</v>
      </c>
      <c r="AB174" s="29"/>
      <c r="AC174" s="25"/>
      <c r="AD174" s="25"/>
      <c r="AE174" s="25"/>
      <c r="AF174" s="25"/>
      <c r="AG174" s="25"/>
      <c r="AH174" s="25"/>
      <c r="AI174" s="25"/>
      <c r="AJ174" s="25"/>
      <c r="AK174" s="44">
        <f t="shared" ref="AK174:AT174" si="74">SUM(AK145:AK173)</f>
        <v>0</v>
      </c>
      <c r="AL174" s="44">
        <f t="shared" si="74"/>
        <v>0</v>
      </c>
      <c r="AM174" s="44">
        <f t="shared" si="74"/>
        <v>0</v>
      </c>
      <c r="AN174" s="44">
        <f t="shared" si="74"/>
        <v>0</v>
      </c>
      <c r="AO174" s="44">
        <f t="shared" si="74"/>
        <v>0</v>
      </c>
      <c r="AP174" s="44">
        <f t="shared" si="74"/>
        <v>0</v>
      </c>
      <c r="AQ174" s="44">
        <f t="shared" si="74"/>
        <v>0</v>
      </c>
      <c r="AR174" s="44">
        <f t="shared" si="74"/>
        <v>0</v>
      </c>
      <c r="AS174" s="44">
        <f t="shared" si="74"/>
        <v>0</v>
      </c>
      <c r="AT174" s="44">
        <f t="shared" si="74"/>
        <v>0</v>
      </c>
      <c r="AU174" s="30"/>
      <c r="BG174" s="25"/>
      <c r="BH174" s="44">
        <f>SUM(BH145:BH173)</f>
        <v>0</v>
      </c>
      <c r="BI174" s="44">
        <f>SUM(BI145:BI173)</f>
        <v>0</v>
      </c>
      <c r="BM174" s="63"/>
      <c r="BN174" s="123">
        <f>SUM(BN145:BN173)</f>
        <v>0</v>
      </c>
    </row>
    <row r="175" spans="1:66" ht="20.100000000000001" customHeight="1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6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BG175" s="25"/>
    </row>
    <row r="176" spans="1:66" ht="20.100000000000001" customHeight="1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6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BG176" s="25"/>
    </row>
    <row r="177" spans="1:59" ht="20.100000000000001" customHeight="1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6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BG177" s="25"/>
    </row>
    <row r="178" spans="1:59" ht="20.100000000000001" customHeight="1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6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BG178" s="25"/>
    </row>
    <row r="179" spans="1:59" ht="20.100000000000001" customHeight="1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6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BG179" s="25"/>
    </row>
    <row r="180" spans="1:59" ht="20.100000000000001" customHeight="1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6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BG180" s="25"/>
    </row>
    <row r="181" spans="1:59" ht="20.100000000000001" customHeight="1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6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BG181" s="25"/>
    </row>
    <row r="182" spans="1:59" ht="20.100000000000001" customHeight="1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6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BG182" s="25"/>
    </row>
    <row r="183" spans="1:59" ht="20.100000000000001" customHeight="1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6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BG183" s="25"/>
    </row>
    <row r="184" spans="1:59" ht="20.100000000000001" customHeight="1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6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BG184" s="25"/>
    </row>
    <row r="185" spans="1:59" ht="20.100000000000001" customHeight="1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6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BG185" s="25"/>
    </row>
    <row r="186" spans="1:59" ht="20.100000000000001" customHeight="1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6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BG186" s="25"/>
    </row>
    <row r="187" spans="1:59" ht="20.100000000000001" customHeight="1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6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BG187" s="25"/>
    </row>
    <row r="188" spans="1:59" ht="20.100000000000001" customHeight="1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6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BG188" s="25"/>
    </row>
    <row r="189" spans="1:59" ht="20.100000000000001" customHeight="1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6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BG189" s="25"/>
    </row>
    <row r="190" spans="1:59" ht="20.100000000000001" customHeight="1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6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BG190" s="25"/>
    </row>
    <row r="191" spans="1:59" ht="20.100000000000001" customHeight="1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6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BG191" s="25"/>
    </row>
    <row r="192" spans="1:59" ht="20.100000000000001" customHeight="1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6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BG192" s="25"/>
    </row>
    <row r="193" spans="1:59" ht="20.100000000000001" customHeight="1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6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BG193" s="25"/>
    </row>
    <row r="194" spans="1:59" ht="20.100000000000001" customHeight="1" x14ac:dyDescent="0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6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BG194" s="25"/>
    </row>
    <row r="195" spans="1:59" ht="20.100000000000001" customHeight="1" x14ac:dyDescent="0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6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BG195" s="25"/>
    </row>
    <row r="196" spans="1:59" ht="20.100000000000001" customHeight="1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6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BG196" s="25"/>
    </row>
    <row r="197" spans="1:59" ht="20.100000000000001" customHeight="1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6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BG197" s="25"/>
    </row>
    <row r="198" spans="1:59" ht="20.100000000000001" customHeight="1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6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BG198" s="25"/>
    </row>
    <row r="199" spans="1:59" ht="20.100000000000001" customHeight="1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6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BG199" s="25"/>
    </row>
    <row r="200" spans="1:59" ht="20.100000000000001" customHeight="1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6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BG200" s="25"/>
    </row>
    <row r="201" spans="1:59" ht="20.100000000000001" customHeight="1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6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BG201" s="25"/>
    </row>
    <row r="202" spans="1:59" ht="20.100000000000001" customHeight="1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6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BG202" s="25"/>
    </row>
    <row r="203" spans="1:59" ht="20.100000000000001" customHeight="1" x14ac:dyDescent="0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6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BG203" s="25"/>
    </row>
    <row r="204" spans="1:59" ht="20.100000000000001" customHeight="1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6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BG204" s="25"/>
    </row>
    <row r="205" spans="1:59" ht="20.100000000000001" customHeight="1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6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BG205" s="25"/>
    </row>
    <row r="206" spans="1:59" ht="20.100000000000001" customHeight="1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6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BG206" s="25"/>
    </row>
    <row r="207" spans="1:59" ht="20.100000000000001" customHeight="1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6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BG207" s="25"/>
    </row>
    <row r="208" spans="1:59" ht="20.100000000000001" customHeight="1" x14ac:dyDescent="0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6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BG208" s="25"/>
    </row>
    <row r="209" spans="1:59" ht="20.100000000000001" customHeight="1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6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BG209" s="25"/>
    </row>
    <row r="210" spans="1:59" ht="20.100000000000001" customHeight="1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6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BG210" s="25"/>
    </row>
    <row r="211" spans="1:59" ht="20.100000000000001" customHeight="1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6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BG211" s="25"/>
    </row>
    <row r="212" spans="1:59" ht="20.100000000000001" customHeight="1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6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BG212" s="25"/>
    </row>
    <row r="213" spans="1:59" ht="20.100000000000001" customHeight="1" x14ac:dyDescent="0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6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BG213" s="25"/>
    </row>
    <row r="214" spans="1:59" ht="20.100000000000001" customHeight="1" x14ac:dyDescent="0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6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BG214" s="25"/>
    </row>
    <row r="215" spans="1:59" ht="20.100000000000001" customHeight="1" x14ac:dyDescent="0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6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BG215" s="25"/>
    </row>
    <row r="216" spans="1:59" ht="20.100000000000001" customHeight="1" x14ac:dyDescent="0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6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BG216" s="25"/>
    </row>
    <row r="217" spans="1:59" ht="20.100000000000001" customHeight="1" x14ac:dyDescent="0.2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6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BG217" s="25"/>
    </row>
    <row r="218" spans="1:59" ht="20.100000000000001" customHeight="1" x14ac:dyDescent="0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6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BG218" s="25"/>
    </row>
    <row r="219" spans="1:59" ht="20.100000000000001" customHeight="1" x14ac:dyDescent="0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6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BG219" s="25"/>
    </row>
    <row r="220" spans="1:59" ht="20.100000000000001" customHeight="1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6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BG220" s="25"/>
    </row>
    <row r="221" spans="1:59" ht="20.100000000000001" customHeight="1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6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BG221" s="25"/>
    </row>
    <row r="222" spans="1:59" ht="20.100000000000001" customHeight="1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6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BG222" s="25"/>
    </row>
    <row r="223" spans="1:59" ht="20.100000000000001" customHeight="1" x14ac:dyDescent="0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6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BG223" s="25"/>
    </row>
    <row r="224" spans="1:59" ht="20.100000000000001" customHeight="1" x14ac:dyDescent="0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6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BG224" s="25"/>
    </row>
    <row r="225" spans="1:59" ht="20.100000000000001" customHeight="1" x14ac:dyDescent="0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6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BG225" s="25"/>
    </row>
    <row r="226" spans="1:59" ht="20.100000000000001" customHeight="1" x14ac:dyDescent="0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6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BG226" s="25"/>
    </row>
    <row r="227" spans="1:59" ht="20.100000000000001" customHeight="1" x14ac:dyDescent="0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6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BG227" s="25"/>
    </row>
    <row r="228" spans="1:59" ht="20.100000000000001" customHeight="1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6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BG228" s="25"/>
    </row>
    <row r="229" spans="1:59" ht="20.100000000000001" customHeight="1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6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BG229" s="25"/>
    </row>
    <row r="230" spans="1:59" ht="20.100000000000001" customHeight="1" x14ac:dyDescent="0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6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BG230" s="25"/>
    </row>
    <row r="231" spans="1:59" ht="20.100000000000001" customHeight="1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6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BG231" s="25"/>
    </row>
    <row r="232" spans="1:59" ht="20.100000000000001" customHeight="1" x14ac:dyDescent="0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6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BG232" s="25"/>
    </row>
    <row r="233" spans="1:59" ht="20.100000000000001" customHeight="1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6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BG233" s="25"/>
    </row>
    <row r="234" spans="1:59" ht="20.100000000000001" customHeight="1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6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BG234" s="25"/>
    </row>
    <row r="235" spans="1:59" ht="20.100000000000001" customHeight="1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6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BG235" s="25"/>
    </row>
    <row r="236" spans="1:59" ht="20.100000000000001" customHeight="1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6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BG236" s="25"/>
    </row>
    <row r="237" spans="1:59" ht="20.100000000000001" customHeight="1" x14ac:dyDescent="0.2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6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BG237" s="25"/>
    </row>
    <row r="238" spans="1:59" ht="20.100000000000001" customHeight="1" x14ac:dyDescent="0.2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6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BG238" s="25"/>
    </row>
    <row r="239" spans="1:59" ht="20.100000000000001" customHeight="1" x14ac:dyDescent="0.2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6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BG239" s="25"/>
    </row>
    <row r="240" spans="1:59" ht="20.100000000000001" customHeight="1" x14ac:dyDescent="0.2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6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BG240" s="25"/>
    </row>
    <row r="241" spans="1:59" ht="20.100000000000001" customHeight="1" x14ac:dyDescent="0.2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6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BG241" s="25"/>
    </row>
    <row r="242" spans="1:59" ht="20.100000000000001" customHeight="1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6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BG242" s="25"/>
    </row>
    <row r="243" spans="1:59" ht="20.100000000000001" customHeight="1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6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BG243" s="25"/>
    </row>
    <row r="244" spans="1:59" ht="20.100000000000001" customHeight="1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6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BG244" s="25"/>
    </row>
    <row r="245" spans="1:59" ht="20.100000000000001" customHeight="1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6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BG245" s="25"/>
    </row>
    <row r="246" spans="1:59" ht="20.100000000000001" customHeight="1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6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BG246" s="25"/>
    </row>
    <row r="247" spans="1:59" ht="20.100000000000001" customHeight="1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6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BG247" s="25"/>
    </row>
    <row r="248" spans="1:59" ht="20.100000000000001" customHeight="1" x14ac:dyDescent="0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6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BG248" s="25"/>
    </row>
    <row r="249" spans="1:59" ht="20.100000000000001" customHeight="1" x14ac:dyDescent="0.2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6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BG249" s="25"/>
    </row>
    <row r="250" spans="1:59" ht="20.100000000000001" customHeight="1" x14ac:dyDescent="0.2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6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BG250" s="25"/>
    </row>
    <row r="251" spans="1:59" ht="20.100000000000001" customHeight="1" x14ac:dyDescent="0.2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6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BG251" s="25"/>
    </row>
    <row r="252" spans="1:59" ht="20.100000000000001" customHeight="1" x14ac:dyDescent="0.2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6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BG252" s="25"/>
    </row>
    <row r="253" spans="1:59" ht="20.100000000000001" customHeight="1" x14ac:dyDescent="0.2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6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BG253" s="25"/>
    </row>
    <row r="254" spans="1:59" ht="20.100000000000001" customHeight="1" x14ac:dyDescent="0.2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6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BG254" s="25"/>
    </row>
    <row r="255" spans="1:59" ht="20.100000000000001" customHeight="1" x14ac:dyDescent="0.2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6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BG255" s="25"/>
    </row>
    <row r="256" spans="1:59" ht="20.100000000000001" customHeight="1" x14ac:dyDescent="0.2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6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BG256" s="25"/>
    </row>
    <row r="257" spans="1:59" ht="20.100000000000001" customHeight="1" x14ac:dyDescent="0.2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6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BG257" s="25"/>
    </row>
    <row r="258" spans="1:59" ht="20.100000000000001" customHeight="1" x14ac:dyDescent="0.2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6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BG258" s="25"/>
    </row>
    <row r="259" spans="1:59" ht="20.100000000000001" customHeight="1" x14ac:dyDescent="0.2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6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BG259" s="25"/>
    </row>
    <row r="260" spans="1:59" ht="20.100000000000001" customHeight="1" x14ac:dyDescent="0.2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6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BG260" s="25"/>
    </row>
    <row r="261" spans="1:59" ht="20.100000000000001" customHeight="1" x14ac:dyDescent="0.2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6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BG261" s="25"/>
    </row>
    <row r="262" spans="1:59" ht="20.100000000000001" customHeight="1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6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BG262" s="25"/>
    </row>
    <row r="263" spans="1:59" ht="20.100000000000001" customHeight="1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6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BG263" s="25"/>
    </row>
    <row r="264" spans="1:59" ht="20.100000000000001" customHeight="1" x14ac:dyDescent="0.2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6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BG264" s="25"/>
    </row>
    <row r="265" spans="1:59" ht="20.100000000000001" customHeight="1" x14ac:dyDescent="0.2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6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BG265" s="25"/>
    </row>
    <row r="266" spans="1:59" ht="20.100000000000001" customHeight="1" x14ac:dyDescent="0.2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6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BG266" s="25"/>
    </row>
    <row r="267" spans="1:59" ht="20.100000000000001" customHeight="1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6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BG267" s="25"/>
    </row>
    <row r="268" spans="1:59" ht="20.100000000000001" customHeight="1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6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BG268" s="25"/>
    </row>
    <row r="269" spans="1:59" ht="20.100000000000001" customHeight="1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6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BG269" s="25"/>
    </row>
    <row r="270" spans="1:59" ht="20.100000000000001" customHeight="1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6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BG270" s="25"/>
    </row>
    <row r="271" spans="1:59" ht="20.100000000000001" customHeight="1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6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BG271" s="25"/>
    </row>
    <row r="272" spans="1:59" ht="20.100000000000001" customHeight="1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6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BG272" s="25"/>
    </row>
    <row r="273" spans="1:59" ht="20.100000000000001" customHeight="1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6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BG273" s="25"/>
    </row>
    <row r="274" spans="1:59" ht="20.100000000000001" customHeight="1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6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BG274" s="25"/>
    </row>
    <row r="275" spans="1:59" ht="20.100000000000001" customHeight="1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6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BG275" s="25"/>
    </row>
    <row r="276" spans="1:59" ht="20.100000000000001" customHeight="1" x14ac:dyDescent="0.2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6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BG276" s="25"/>
    </row>
    <row r="277" spans="1:59" ht="20.100000000000001" customHeight="1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6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BG277" s="25"/>
    </row>
    <row r="278" spans="1:59" ht="20.100000000000001" customHeight="1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6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BG278" s="25"/>
    </row>
    <row r="279" spans="1:59" ht="20.100000000000001" customHeight="1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6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BG279" s="25"/>
    </row>
    <row r="280" spans="1:59" ht="20.100000000000001" customHeight="1" x14ac:dyDescent="0.2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6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BG280" s="25"/>
    </row>
    <row r="281" spans="1:59" ht="20.100000000000001" customHeight="1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6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BG281" s="25"/>
    </row>
    <row r="282" spans="1:59" ht="20.100000000000001" customHeight="1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6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BG282" s="25"/>
    </row>
    <row r="283" spans="1:59" ht="20.100000000000001" customHeight="1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6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BG283" s="25"/>
    </row>
    <row r="284" spans="1:59" ht="20.100000000000001" customHeight="1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6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BG284" s="25"/>
    </row>
    <row r="285" spans="1:59" ht="20.100000000000001" customHeight="1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6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BG285" s="25"/>
    </row>
    <row r="286" spans="1:59" ht="20.100000000000001" customHeight="1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6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BG286" s="25"/>
    </row>
    <row r="287" spans="1:59" ht="20.100000000000001" customHeight="1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6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BG287" s="25"/>
    </row>
    <row r="288" spans="1:59" ht="20.100000000000001" customHeight="1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6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BG288" s="25"/>
    </row>
    <row r="289" spans="1:59" ht="20.100000000000001" customHeight="1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6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BG289" s="25"/>
    </row>
    <row r="290" spans="1:59" ht="20.100000000000001" customHeight="1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6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BG290" s="25"/>
    </row>
    <row r="291" spans="1:59" ht="20.100000000000001" customHeight="1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6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BG291" s="25"/>
    </row>
    <row r="292" spans="1:59" ht="20.100000000000001" customHeight="1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6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BG292" s="25"/>
    </row>
    <row r="293" spans="1:59" ht="20.100000000000001" customHeight="1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6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BG293" s="25"/>
    </row>
    <row r="294" spans="1:59" ht="20.100000000000001" customHeight="1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6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BG294" s="25"/>
    </row>
    <row r="295" spans="1:59" ht="20.100000000000001" customHeight="1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6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BG295" s="25"/>
    </row>
    <row r="296" spans="1:59" ht="20.100000000000001" customHeight="1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6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BG296" s="25"/>
    </row>
    <row r="297" spans="1:59" ht="20.100000000000001" customHeight="1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6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BG297" s="25"/>
    </row>
    <row r="298" spans="1:59" ht="20.100000000000001" customHeight="1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6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BG298" s="25"/>
    </row>
    <row r="299" spans="1:59" ht="20.100000000000001" customHeight="1" x14ac:dyDescent="0.2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6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BG299" s="25"/>
    </row>
    <row r="300" spans="1:59" ht="20.100000000000001" customHeight="1" x14ac:dyDescent="0.2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6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BG300" s="25"/>
    </row>
    <row r="301" spans="1:59" ht="20.100000000000001" customHeight="1" x14ac:dyDescent="0.2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6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BG301" s="25"/>
    </row>
    <row r="302" spans="1:59" ht="20.100000000000001" customHeight="1" x14ac:dyDescent="0.2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6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BG302" s="25"/>
    </row>
    <row r="303" spans="1:59" ht="20.100000000000001" customHeight="1" x14ac:dyDescent="0.2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6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BG303" s="25"/>
    </row>
    <row r="304" spans="1:59" ht="20.100000000000001" customHeight="1" x14ac:dyDescent="0.2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6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BG304" s="25"/>
    </row>
    <row r="305" spans="1:59" ht="20.100000000000001" customHeight="1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6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BG305" s="25"/>
    </row>
    <row r="306" spans="1:59" ht="20.100000000000001" customHeight="1" x14ac:dyDescent="0.2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6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BG306" s="25"/>
    </row>
    <row r="307" spans="1:59" ht="20.100000000000001" customHeight="1" x14ac:dyDescent="0.2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6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BG307" s="25"/>
    </row>
    <row r="308" spans="1:59" ht="20.100000000000001" customHeight="1" x14ac:dyDescent="0.2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6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BG308" s="25"/>
    </row>
    <row r="309" spans="1:59" ht="20.100000000000001" customHeight="1" x14ac:dyDescent="0.2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6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BG309" s="25"/>
    </row>
    <row r="310" spans="1:59" ht="20.100000000000001" customHeight="1" x14ac:dyDescent="0.2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6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BG310" s="25"/>
    </row>
    <row r="311" spans="1:59" ht="20.100000000000001" customHeight="1" x14ac:dyDescent="0.2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6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BG311" s="25"/>
    </row>
    <row r="312" spans="1:59" ht="20.100000000000001" customHeight="1" x14ac:dyDescent="0.2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6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BG312" s="25"/>
    </row>
    <row r="313" spans="1:59" ht="20.100000000000001" customHeight="1" x14ac:dyDescent="0.2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6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BG313" s="25"/>
    </row>
    <row r="314" spans="1:59" ht="20.100000000000001" customHeight="1" x14ac:dyDescent="0.2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6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BG314" s="25"/>
    </row>
    <row r="315" spans="1:59" ht="20.100000000000001" customHeight="1" x14ac:dyDescent="0.2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6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BG315" s="25"/>
    </row>
    <row r="316" spans="1:59" ht="20.100000000000001" customHeight="1" x14ac:dyDescent="0.2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6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BG316" s="25"/>
    </row>
    <row r="317" spans="1:59" ht="20.100000000000001" customHeight="1" x14ac:dyDescent="0.2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6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BG317" s="25"/>
    </row>
    <row r="318" spans="1:59" ht="20.100000000000001" customHeight="1" x14ac:dyDescent="0.2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6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BG318" s="25"/>
    </row>
    <row r="319" spans="1:59" ht="20.100000000000001" customHeight="1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6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BG319" s="25"/>
    </row>
    <row r="320" spans="1:59" ht="20.100000000000001" customHeight="1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6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BG320" s="25"/>
    </row>
    <row r="321" spans="1:59" ht="20.100000000000001" customHeight="1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6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BG321" s="25"/>
    </row>
    <row r="322" spans="1:59" ht="20.100000000000001" customHeight="1" x14ac:dyDescent="0.2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6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BG322" s="25"/>
    </row>
    <row r="323" spans="1:59" ht="20.100000000000001" customHeight="1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6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BG323" s="25"/>
    </row>
    <row r="324" spans="1:59" ht="20.100000000000001" customHeight="1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6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BG324" s="25"/>
    </row>
    <row r="325" spans="1:59" ht="20.100000000000001" customHeight="1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6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BG325" s="25"/>
    </row>
    <row r="326" spans="1:59" ht="20.100000000000001" customHeight="1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6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BG326" s="25"/>
    </row>
    <row r="327" spans="1:59" ht="20.100000000000001" customHeight="1" x14ac:dyDescent="0.2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6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BG327" s="25"/>
    </row>
    <row r="328" spans="1:59" ht="20.100000000000001" customHeight="1" x14ac:dyDescent="0.2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6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BG328" s="25"/>
    </row>
    <row r="329" spans="1:59" ht="20.100000000000001" customHeight="1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6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BG329" s="25"/>
    </row>
    <row r="330" spans="1:59" ht="20.100000000000001" customHeight="1" x14ac:dyDescent="0.2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6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BG330" s="25"/>
    </row>
    <row r="331" spans="1:59" ht="20.100000000000001" customHeight="1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6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BG331" s="25"/>
    </row>
    <row r="332" spans="1:59" ht="20.100000000000001" customHeight="1" x14ac:dyDescent="0.2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6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BG332" s="25"/>
    </row>
    <row r="333" spans="1:59" ht="20.100000000000001" customHeight="1" x14ac:dyDescent="0.2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6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BG333" s="25"/>
    </row>
    <row r="334" spans="1:59" ht="20.100000000000001" customHeight="1" x14ac:dyDescent="0.2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6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BG334" s="25"/>
    </row>
    <row r="335" spans="1:59" ht="20.100000000000001" customHeight="1" x14ac:dyDescent="0.2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6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BG335" s="25"/>
    </row>
    <row r="336" spans="1:59" ht="20.100000000000001" customHeight="1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6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BG336" s="25"/>
    </row>
    <row r="337" spans="1:59" ht="20.100000000000001" customHeight="1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6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BG337" s="25"/>
    </row>
    <row r="338" spans="1:59" ht="20.100000000000001" customHeight="1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6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BG338" s="25"/>
    </row>
    <row r="339" spans="1:59" ht="20.100000000000001" customHeight="1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6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BG339" s="25"/>
    </row>
    <row r="340" spans="1:59" ht="20.100000000000001" customHeight="1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6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BG340" s="25"/>
    </row>
    <row r="341" spans="1:59" ht="20.100000000000001" customHeight="1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6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BG341" s="25"/>
    </row>
    <row r="342" spans="1:59" ht="20.100000000000001" customHeight="1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6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BG342" s="25"/>
    </row>
    <row r="343" spans="1:59" ht="20.100000000000001" customHeight="1" x14ac:dyDescent="0.2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6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BG343" s="25"/>
    </row>
    <row r="344" spans="1:59" ht="20.100000000000001" customHeight="1" x14ac:dyDescent="0.2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6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BG344" s="25"/>
    </row>
    <row r="345" spans="1:59" ht="20.100000000000001" customHeight="1" x14ac:dyDescent="0.2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6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BG345" s="25"/>
    </row>
    <row r="346" spans="1:59" ht="20.100000000000001" customHeight="1" x14ac:dyDescent="0.2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6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BG346" s="25"/>
    </row>
    <row r="347" spans="1:59" ht="20.100000000000001" customHeight="1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6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BG347" s="25"/>
    </row>
    <row r="348" spans="1:59" ht="20.100000000000001" customHeight="1" x14ac:dyDescent="0.2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6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BG348" s="25"/>
    </row>
    <row r="349" spans="1:59" ht="20.100000000000001" customHeight="1" x14ac:dyDescent="0.2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6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BG349" s="25"/>
    </row>
    <row r="350" spans="1:59" ht="20.100000000000001" customHeight="1" x14ac:dyDescent="0.2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6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BG350" s="25"/>
    </row>
    <row r="351" spans="1:59" ht="20.100000000000001" customHeight="1" x14ac:dyDescent="0.2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6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BG351" s="25"/>
    </row>
    <row r="352" spans="1:59" ht="20.100000000000001" customHeight="1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6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BG352" s="25"/>
    </row>
    <row r="353" spans="1:59" ht="20.100000000000001" customHeight="1" x14ac:dyDescent="0.2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6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BG353" s="25"/>
    </row>
    <row r="362" spans="1:59" ht="20.100000000000001" customHeight="1" x14ac:dyDescent="0.25">
      <c r="G362" s="1"/>
      <c r="N362" s="1"/>
      <c r="U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BG362" s="1"/>
    </row>
    <row r="363" spans="1:59" ht="20.100000000000001" customHeight="1" x14ac:dyDescent="0.25">
      <c r="G363" s="1"/>
      <c r="N363" s="1"/>
      <c r="U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BG363" s="1"/>
    </row>
    <row r="364" spans="1:59" ht="20.100000000000001" customHeight="1" x14ac:dyDescent="0.25">
      <c r="G364" s="1"/>
      <c r="N364" s="1"/>
      <c r="U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BG364" s="1"/>
    </row>
    <row r="365" spans="1:59" ht="20.100000000000001" customHeight="1" x14ac:dyDescent="0.25">
      <c r="G365" s="1"/>
      <c r="N365" s="1"/>
      <c r="U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BG365" s="1"/>
    </row>
    <row r="366" spans="1:59" ht="20.100000000000001" customHeight="1" x14ac:dyDescent="0.25">
      <c r="G366" s="1"/>
      <c r="N366" s="1"/>
      <c r="U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BG366" s="1"/>
    </row>
    <row r="367" spans="1:59" ht="20.100000000000001" customHeight="1" x14ac:dyDescent="0.25">
      <c r="G367" s="1"/>
      <c r="N367" s="1"/>
      <c r="U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BG367" s="1"/>
    </row>
    <row r="368" spans="1:59" ht="20.100000000000001" customHeight="1" x14ac:dyDescent="0.25">
      <c r="G368" s="1"/>
      <c r="N368" s="1"/>
      <c r="U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BG368" s="1"/>
    </row>
    <row r="369" spans="7:59" ht="20.100000000000001" customHeight="1" x14ac:dyDescent="0.25">
      <c r="G369" s="1"/>
      <c r="N369" s="1"/>
      <c r="U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BG369" s="1"/>
    </row>
    <row r="370" spans="7:59" ht="20.100000000000001" customHeight="1" x14ac:dyDescent="0.25">
      <c r="G370" s="1"/>
      <c r="N370" s="1"/>
      <c r="U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BG370" s="1"/>
    </row>
    <row r="371" spans="7:59" ht="20.100000000000001" customHeight="1" x14ac:dyDescent="0.25">
      <c r="G371" s="1"/>
      <c r="N371" s="1"/>
      <c r="U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BG371" s="1"/>
    </row>
    <row r="372" spans="7:59" ht="20.100000000000001" customHeight="1" x14ac:dyDescent="0.25">
      <c r="G372" s="1"/>
      <c r="N372" s="1"/>
      <c r="U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BG372" s="1"/>
    </row>
    <row r="373" spans="7:59" ht="20.100000000000001" customHeight="1" x14ac:dyDescent="0.25">
      <c r="G373" s="1"/>
      <c r="N373" s="1"/>
      <c r="U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BG373" s="1"/>
    </row>
    <row r="374" spans="7:59" ht="20.100000000000001" customHeight="1" x14ac:dyDescent="0.25">
      <c r="G374" s="1"/>
      <c r="N374" s="1"/>
      <c r="U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BG374" s="1"/>
    </row>
    <row r="375" spans="7:59" ht="20.100000000000001" customHeight="1" x14ac:dyDescent="0.25">
      <c r="G375" s="1"/>
      <c r="N375" s="1"/>
      <c r="U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BG375" s="1"/>
    </row>
    <row r="376" spans="7:59" ht="20.100000000000001" customHeight="1" x14ac:dyDescent="0.25">
      <c r="G376" s="1"/>
      <c r="N376" s="1"/>
      <c r="U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BG376" s="1"/>
    </row>
    <row r="377" spans="7:59" ht="20.100000000000001" customHeight="1" x14ac:dyDescent="0.25">
      <c r="G377" s="1"/>
      <c r="N377" s="1"/>
      <c r="U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BG377" s="1"/>
    </row>
    <row r="378" spans="7:59" ht="20.100000000000001" customHeight="1" x14ac:dyDescent="0.25">
      <c r="G378" s="1"/>
      <c r="N378" s="1"/>
      <c r="U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BG378" s="1"/>
    </row>
    <row r="379" spans="7:59" ht="20.100000000000001" customHeight="1" x14ac:dyDescent="0.25">
      <c r="G379" s="1"/>
      <c r="N379" s="1"/>
      <c r="U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BG379" s="1"/>
    </row>
    <row r="380" spans="7:59" ht="20.100000000000001" customHeight="1" x14ac:dyDescent="0.25">
      <c r="G380" s="1"/>
      <c r="N380" s="1"/>
      <c r="U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BG380" s="1"/>
    </row>
    <row r="381" spans="7:59" ht="20.100000000000001" customHeight="1" x14ac:dyDescent="0.25">
      <c r="G381" s="1"/>
      <c r="N381" s="1"/>
      <c r="U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BG381" s="1"/>
    </row>
    <row r="382" spans="7:59" ht="20.100000000000001" customHeight="1" x14ac:dyDescent="0.25">
      <c r="G382" s="1"/>
      <c r="N382" s="1"/>
      <c r="U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BG382" s="1"/>
    </row>
    <row r="383" spans="7:59" ht="20.100000000000001" customHeight="1" x14ac:dyDescent="0.25">
      <c r="G383" s="1"/>
      <c r="N383" s="1"/>
      <c r="U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BG383" s="1"/>
    </row>
    <row r="384" spans="7:59" ht="20.100000000000001" customHeight="1" x14ac:dyDescent="0.25">
      <c r="G384" s="1"/>
      <c r="N384" s="1"/>
      <c r="U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BG384" s="1"/>
    </row>
    <row r="385" spans="7:59" ht="20.100000000000001" customHeight="1" x14ac:dyDescent="0.25">
      <c r="G385" s="1"/>
      <c r="N385" s="1"/>
      <c r="U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BG385" s="1"/>
    </row>
    <row r="386" spans="7:59" ht="20.100000000000001" customHeight="1" x14ac:dyDescent="0.25">
      <c r="G386" s="1"/>
      <c r="N386" s="1"/>
      <c r="U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BG386" s="1"/>
    </row>
    <row r="387" spans="7:59" ht="20.100000000000001" customHeight="1" x14ac:dyDescent="0.25">
      <c r="G387" s="1"/>
      <c r="N387" s="1"/>
      <c r="U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BG387" s="1"/>
    </row>
    <row r="388" spans="7:59" ht="20.100000000000001" customHeight="1" x14ac:dyDescent="0.25">
      <c r="G388" s="1"/>
      <c r="N388" s="1"/>
      <c r="U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BG388" s="1"/>
    </row>
    <row r="389" spans="7:59" ht="20.100000000000001" customHeight="1" x14ac:dyDescent="0.25">
      <c r="G389" s="1"/>
      <c r="N389" s="1"/>
      <c r="U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BG389" s="1"/>
    </row>
    <row r="390" spans="7:59" ht="20.100000000000001" customHeight="1" x14ac:dyDescent="0.25">
      <c r="G390" s="1"/>
      <c r="N390" s="1"/>
      <c r="U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BG390" s="1"/>
    </row>
    <row r="391" spans="7:59" ht="20.100000000000001" customHeight="1" x14ac:dyDescent="0.25">
      <c r="G391" s="1"/>
      <c r="N391" s="1"/>
      <c r="U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BG391" s="1"/>
    </row>
    <row r="392" spans="7:59" ht="20.100000000000001" customHeight="1" x14ac:dyDescent="0.25">
      <c r="G392" s="1"/>
      <c r="N392" s="1"/>
      <c r="U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BG392" s="1"/>
    </row>
    <row r="393" spans="7:59" ht="20.100000000000001" customHeight="1" x14ac:dyDescent="0.25">
      <c r="G393" s="1"/>
      <c r="N393" s="1"/>
      <c r="U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BG393" s="1"/>
    </row>
    <row r="394" spans="7:59" ht="20.100000000000001" customHeight="1" x14ac:dyDescent="0.25">
      <c r="G394" s="1"/>
      <c r="N394" s="1"/>
      <c r="U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BG394" s="1"/>
    </row>
    <row r="395" spans="7:59" ht="20.100000000000001" customHeight="1" x14ac:dyDescent="0.25">
      <c r="G395" s="1"/>
      <c r="N395" s="1"/>
      <c r="U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BG395" s="1"/>
    </row>
    <row r="396" spans="7:59" ht="20.100000000000001" customHeight="1" x14ac:dyDescent="0.25">
      <c r="G396" s="1"/>
      <c r="N396" s="1"/>
      <c r="U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BG396" s="1"/>
    </row>
    <row r="397" spans="7:59" ht="20.100000000000001" customHeight="1" x14ac:dyDescent="0.25">
      <c r="G397" s="1"/>
      <c r="N397" s="1"/>
      <c r="U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BG397" s="1"/>
    </row>
    <row r="398" spans="7:59" ht="20.100000000000001" customHeight="1" x14ac:dyDescent="0.25">
      <c r="G398" s="1"/>
      <c r="N398" s="1"/>
      <c r="U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BG398" s="1"/>
    </row>
    <row r="399" spans="7:59" ht="20.100000000000001" customHeight="1" x14ac:dyDescent="0.25">
      <c r="G399" s="1"/>
      <c r="N399" s="1"/>
      <c r="U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BG399" s="1"/>
    </row>
    <row r="400" spans="7:59" ht="20.100000000000001" customHeight="1" x14ac:dyDescent="0.25">
      <c r="G400" s="1"/>
      <c r="N400" s="1"/>
      <c r="U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BG400" s="1"/>
    </row>
    <row r="401" spans="7:59" ht="20.100000000000001" customHeight="1" x14ac:dyDescent="0.25">
      <c r="G401" s="1"/>
      <c r="N401" s="1"/>
      <c r="U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BG401" s="1"/>
    </row>
    <row r="402" spans="7:59" ht="20.100000000000001" customHeight="1" x14ac:dyDescent="0.25">
      <c r="G402" s="1"/>
      <c r="N402" s="1"/>
      <c r="U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BG402" s="1"/>
    </row>
    <row r="403" spans="7:59" ht="20.100000000000001" customHeight="1" x14ac:dyDescent="0.25">
      <c r="G403" s="1"/>
      <c r="N403" s="1"/>
      <c r="U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BG403" s="1"/>
    </row>
    <row r="404" spans="7:59" ht="20.100000000000001" customHeight="1" x14ac:dyDescent="0.25">
      <c r="G404" s="1"/>
      <c r="N404" s="1"/>
      <c r="U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BG404" s="1"/>
    </row>
    <row r="405" spans="7:59" ht="20.100000000000001" customHeight="1" x14ac:dyDescent="0.25">
      <c r="G405" s="1"/>
      <c r="N405" s="1"/>
      <c r="U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BG405" s="1"/>
    </row>
    <row r="406" spans="7:59" ht="20.100000000000001" customHeight="1" x14ac:dyDescent="0.25">
      <c r="G406" s="1"/>
      <c r="N406" s="1"/>
      <c r="U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BG406" s="1"/>
    </row>
    <row r="407" spans="7:59" ht="20.100000000000001" customHeight="1" x14ac:dyDescent="0.25">
      <c r="G407" s="1"/>
      <c r="N407" s="1"/>
      <c r="U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BG407" s="1"/>
    </row>
    <row r="408" spans="7:59" ht="20.100000000000001" customHeight="1" x14ac:dyDescent="0.25">
      <c r="G408" s="1"/>
      <c r="N408" s="1"/>
      <c r="U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BG408" s="1"/>
    </row>
    <row r="409" spans="7:59" ht="20.100000000000001" customHeight="1" x14ac:dyDescent="0.25">
      <c r="G409" s="1"/>
      <c r="N409" s="1"/>
      <c r="U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BG409" s="1"/>
    </row>
    <row r="410" spans="7:59" ht="20.100000000000001" customHeight="1" x14ac:dyDescent="0.25">
      <c r="G410" s="1"/>
      <c r="N410" s="1"/>
      <c r="U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BG410" s="1"/>
    </row>
    <row r="411" spans="7:59" ht="20.100000000000001" customHeight="1" x14ac:dyDescent="0.25">
      <c r="G411" s="1"/>
      <c r="N411" s="1"/>
      <c r="U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BG411" s="1"/>
    </row>
    <row r="412" spans="7:59" ht="20.100000000000001" customHeight="1" x14ac:dyDescent="0.25">
      <c r="G412" s="1"/>
      <c r="N412" s="1"/>
      <c r="U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BG412" s="1"/>
    </row>
    <row r="413" spans="7:59" ht="20.100000000000001" customHeight="1" x14ac:dyDescent="0.25">
      <c r="G413" s="1"/>
      <c r="N413" s="1"/>
      <c r="U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BG413" s="1"/>
    </row>
    <row r="414" spans="7:59" ht="20.100000000000001" customHeight="1" x14ac:dyDescent="0.25">
      <c r="G414" s="1"/>
      <c r="N414" s="1"/>
      <c r="U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BG414" s="1"/>
    </row>
    <row r="415" spans="7:59" ht="20.100000000000001" customHeight="1" x14ac:dyDescent="0.25">
      <c r="G415" s="1"/>
      <c r="N415" s="1"/>
      <c r="U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BG415" s="1"/>
    </row>
    <row r="416" spans="7:59" ht="20.100000000000001" customHeight="1" x14ac:dyDescent="0.25">
      <c r="G416" s="1"/>
      <c r="N416" s="1"/>
      <c r="U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BG416" s="1"/>
    </row>
    <row r="417" spans="7:59" ht="20.100000000000001" customHeight="1" x14ac:dyDescent="0.25">
      <c r="G417" s="1"/>
      <c r="N417" s="1"/>
      <c r="U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BG417" s="1"/>
    </row>
    <row r="418" spans="7:59" ht="20.100000000000001" customHeight="1" x14ac:dyDescent="0.25">
      <c r="G418" s="1"/>
      <c r="N418" s="1"/>
      <c r="U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BG418" s="1"/>
    </row>
    <row r="419" spans="7:59" ht="20.100000000000001" customHeight="1" x14ac:dyDescent="0.25">
      <c r="G419" s="1"/>
      <c r="N419" s="1"/>
      <c r="U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BG419" s="1"/>
    </row>
    <row r="420" spans="7:59" ht="20.100000000000001" customHeight="1" x14ac:dyDescent="0.25">
      <c r="G420" s="1"/>
      <c r="N420" s="1"/>
      <c r="U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BG420" s="1"/>
    </row>
    <row r="421" spans="7:59" ht="20.100000000000001" customHeight="1" x14ac:dyDescent="0.25">
      <c r="G421" s="1"/>
      <c r="N421" s="1"/>
      <c r="U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BG421" s="1"/>
    </row>
    <row r="422" spans="7:59" ht="20.100000000000001" customHeight="1" x14ac:dyDescent="0.25">
      <c r="G422" s="1"/>
      <c r="N422" s="1"/>
      <c r="U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BG422" s="1"/>
    </row>
    <row r="423" spans="7:59" ht="20.100000000000001" customHeight="1" x14ac:dyDescent="0.25">
      <c r="G423" s="1"/>
      <c r="N423" s="1"/>
      <c r="U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BG423" s="1"/>
    </row>
    <row r="424" spans="7:59" ht="20.100000000000001" customHeight="1" x14ac:dyDescent="0.25">
      <c r="G424" s="1"/>
      <c r="N424" s="1"/>
      <c r="U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BG424" s="1"/>
    </row>
    <row r="425" spans="7:59" ht="20.100000000000001" customHeight="1" x14ac:dyDescent="0.25">
      <c r="G425" s="1"/>
      <c r="N425" s="1"/>
      <c r="U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BG425" s="1"/>
    </row>
    <row r="426" spans="7:59" ht="20.100000000000001" customHeight="1" x14ac:dyDescent="0.25">
      <c r="G426" s="1"/>
      <c r="N426" s="1"/>
      <c r="U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BG426" s="1"/>
    </row>
    <row r="427" spans="7:59" ht="20.100000000000001" customHeight="1" x14ac:dyDescent="0.25">
      <c r="G427" s="1"/>
      <c r="N427" s="1"/>
      <c r="U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BG427" s="1"/>
    </row>
    <row r="428" spans="7:59" ht="20.100000000000001" customHeight="1" x14ac:dyDescent="0.25">
      <c r="G428" s="1"/>
      <c r="N428" s="1"/>
      <c r="U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BG428" s="1"/>
    </row>
    <row r="429" spans="7:59" ht="20.100000000000001" customHeight="1" x14ac:dyDescent="0.25">
      <c r="G429" s="1"/>
      <c r="N429" s="1"/>
      <c r="U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BG429" s="1"/>
    </row>
    <row r="430" spans="7:59" ht="20.100000000000001" customHeight="1" x14ac:dyDescent="0.25">
      <c r="G430" s="1"/>
      <c r="N430" s="1"/>
      <c r="U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BG430" s="1"/>
    </row>
    <row r="431" spans="7:59" ht="20.100000000000001" customHeight="1" x14ac:dyDescent="0.25">
      <c r="G431" s="1"/>
      <c r="N431" s="1"/>
      <c r="U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BG431" s="1"/>
    </row>
    <row r="432" spans="7:59" ht="20.100000000000001" customHeight="1" x14ac:dyDescent="0.25">
      <c r="G432" s="1"/>
      <c r="N432" s="1"/>
      <c r="U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BG432" s="1"/>
    </row>
    <row r="433" spans="7:59" ht="20.100000000000001" customHeight="1" x14ac:dyDescent="0.25">
      <c r="G433" s="1"/>
      <c r="N433" s="1"/>
      <c r="U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BG433" s="1"/>
    </row>
    <row r="434" spans="7:59" ht="20.100000000000001" customHeight="1" x14ac:dyDescent="0.25">
      <c r="G434" s="1"/>
      <c r="N434" s="1"/>
      <c r="U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BG434" s="1"/>
    </row>
    <row r="435" spans="7:59" ht="20.100000000000001" customHeight="1" x14ac:dyDescent="0.25">
      <c r="G435" s="1"/>
      <c r="N435" s="1"/>
      <c r="U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BG435" s="1"/>
    </row>
    <row r="436" spans="7:59" ht="20.100000000000001" customHeight="1" x14ac:dyDescent="0.25">
      <c r="G436" s="1"/>
      <c r="N436" s="1"/>
      <c r="U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BG436" s="1"/>
    </row>
    <row r="437" spans="7:59" ht="20.100000000000001" customHeight="1" x14ac:dyDescent="0.25">
      <c r="G437" s="1"/>
      <c r="N437" s="1"/>
      <c r="U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BG437" s="1"/>
    </row>
    <row r="438" spans="7:59" ht="20.100000000000001" customHeight="1" x14ac:dyDescent="0.25">
      <c r="G438" s="1"/>
      <c r="N438" s="1"/>
      <c r="U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BG438" s="1"/>
    </row>
    <row r="439" spans="7:59" ht="20.100000000000001" customHeight="1" x14ac:dyDescent="0.25">
      <c r="G439" s="1"/>
      <c r="N439" s="1"/>
      <c r="U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BG439" s="1"/>
    </row>
    <row r="440" spans="7:59" ht="20.100000000000001" customHeight="1" x14ac:dyDescent="0.25">
      <c r="G440" s="1"/>
      <c r="N440" s="1"/>
      <c r="U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BG440" s="1"/>
    </row>
    <row r="441" spans="7:59" ht="20.100000000000001" customHeight="1" x14ac:dyDescent="0.25">
      <c r="G441" s="1"/>
      <c r="N441" s="1"/>
      <c r="U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BG441" s="1"/>
    </row>
    <row r="442" spans="7:59" ht="20.100000000000001" customHeight="1" x14ac:dyDescent="0.25">
      <c r="G442" s="1"/>
      <c r="N442" s="1"/>
      <c r="U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BG442" s="1"/>
    </row>
    <row r="443" spans="7:59" ht="20.100000000000001" customHeight="1" x14ac:dyDescent="0.25">
      <c r="G443" s="1"/>
      <c r="N443" s="1"/>
      <c r="U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BG443" s="1"/>
    </row>
    <row r="444" spans="7:59" ht="20.100000000000001" customHeight="1" x14ac:dyDescent="0.25">
      <c r="G444" s="1"/>
      <c r="N444" s="1"/>
      <c r="U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BG444" s="1"/>
    </row>
    <row r="445" spans="7:59" ht="20.100000000000001" customHeight="1" x14ac:dyDescent="0.25">
      <c r="G445" s="1"/>
      <c r="N445" s="1"/>
      <c r="U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BG445" s="1"/>
    </row>
    <row r="446" spans="7:59" ht="20.100000000000001" customHeight="1" x14ac:dyDescent="0.25">
      <c r="G446" s="1"/>
      <c r="N446" s="1"/>
      <c r="U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BG446" s="1"/>
    </row>
    <row r="447" spans="7:59" ht="20.100000000000001" customHeight="1" x14ac:dyDescent="0.25">
      <c r="G447" s="1"/>
      <c r="N447" s="1"/>
      <c r="U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BG447" s="1"/>
    </row>
    <row r="448" spans="7:59" ht="20.100000000000001" customHeight="1" x14ac:dyDescent="0.25">
      <c r="G448" s="1"/>
      <c r="N448" s="1"/>
      <c r="U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BG448" s="1"/>
    </row>
    <row r="449" spans="7:59" ht="20.100000000000001" customHeight="1" x14ac:dyDescent="0.25">
      <c r="G449" s="1"/>
      <c r="N449" s="1"/>
      <c r="U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BG449" s="1"/>
    </row>
    <row r="450" spans="7:59" ht="20.100000000000001" customHeight="1" x14ac:dyDescent="0.25">
      <c r="G450" s="1"/>
      <c r="N450" s="1"/>
      <c r="U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BG450" s="1"/>
    </row>
    <row r="451" spans="7:59" ht="20.100000000000001" customHeight="1" x14ac:dyDescent="0.25">
      <c r="G451" s="1"/>
      <c r="N451" s="1"/>
      <c r="U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BG451" s="1"/>
    </row>
    <row r="452" spans="7:59" ht="20.100000000000001" customHeight="1" x14ac:dyDescent="0.25">
      <c r="G452" s="1"/>
      <c r="N452" s="1"/>
      <c r="U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BG452" s="1"/>
    </row>
    <row r="453" spans="7:59" ht="20.100000000000001" customHeight="1" x14ac:dyDescent="0.25">
      <c r="G453" s="1"/>
      <c r="N453" s="1"/>
      <c r="U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BG453" s="1"/>
    </row>
    <row r="454" spans="7:59" ht="20.100000000000001" customHeight="1" x14ac:dyDescent="0.25">
      <c r="G454" s="1"/>
      <c r="N454" s="1"/>
      <c r="U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BG454" s="1"/>
    </row>
    <row r="455" spans="7:59" ht="20.100000000000001" customHeight="1" x14ac:dyDescent="0.25">
      <c r="G455" s="1"/>
      <c r="N455" s="1"/>
      <c r="U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BG455" s="1"/>
    </row>
    <row r="456" spans="7:59" ht="20.100000000000001" customHeight="1" x14ac:dyDescent="0.25">
      <c r="G456" s="1"/>
      <c r="N456" s="1"/>
      <c r="U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BG456" s="1"/>
    </row>
    <row r="457" spans="7:59" ht="20.100000000000001" customHeight="1" x14ac:dyDescent="0.25">
      <c r="G457" s="1"/>
      <c r="N457" s="1"/>
      <c r="U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BG457" s="1"/>
    </row>
    <row r="458" spans="7:59" ht="20.100000000000001" customHeight="1" x14ac:dyDescent="0.25">
      <c r="G458" s="1"/>
      <c r="N458" s="1"/>
      <c r="U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BG458" s="1"/>
    </row>
    <row r="459" spans="7:59" ht="20.100000000000001" customHeight="1" x14ac:dyDescent="0.25">
      <c r="G459" s="1"/>
      <c r="N459" s="1"/>
      <c r="U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BG459" s="1"/>
    </row>
    <row r="460" spans="7:59" ht="20.100000000000001" customHeight="1" x14ac:dyDescent="0.25">
      <c r="G460" s="1"/>
      <c r="N460" s="1"/>
      <c r="U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BG460" s="1"/>
    </row>
    <row r="461" spans="7:59" ht="20.100000000000001" customHeight="1" x14ac:dyDescent="0.25">
      <c r="G461" s="1"/>
      <c r="N461" s="1"/>
      <c r="U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BG461" s="1"/>
    </row>
    <row r="462" spans="7:59" ht="20.100000000000001" customHeight="1" x14ac:dyDescent="0.25">
      <c r="G462" s="1"/>
      <c r="N462" s="1"/>
      <c r="U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BG462" s="1"/>
    </row>
    <row r="463" spans="7:59" ht="20.100000000000001" customHeight="1" x14ac:dyDescent="0.25">
      <c r="G463" s="1"/>
      <c r="N463" s="1"/>
      <c r="U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BG463" s="1"/>
    </row>
    <row r="464" spans="7:59" ht="20.100000000000001" customHeight="1" x14ac:dyDescent="0.25">
      <c r="G464" s="1"/>
      <c r="N464" s="1"/>
      <c r="U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BG464" s="1"/>
    </row>
    <row r="465" spans="7:59" ht="20.100000000000001" customHeight="1" x14ac:dyDescent="0.25">
      <c r="G465" s="1"/>
      <c r="N465" s="1"/>
      <c r="U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BG465" s="1"/>
    </row>
    <row r="466" spans="7:59" ht="20.100000000000001" customHeight="1" x14ac:dyDescent="0.25">
      <c r="G466" s="1"/>
      <c r="N466" s="1"/>
      <c r="U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BG466" s="1"/>
    </row>
    <row r="467" spans="7:59" ht="20.100000000000001" customHeight="1" x14ac:dyDescent="0.25">
      <c r="G467" s="1"/>
      <c r="N467" s="1"/>
      <c r="U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BG467" s="1"/>
    </row>
    <row r="468" spans="7:59" ht="20.100000000000001" customHeight="1" x14ac:dyDescent="0.25">
      <c r="G468" s="1"/>
      <c r="N468" s="1"/>
      <c r="U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BG468" s="1"/>
    </row>
    <row r="469" spans="7:59" ht="20.100000000000001" customHeight="1" x14ac:dyDescent="0.25">
      <c r="G469" s="1"/>
      <c r="N469" s="1"/>
      <c r="U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BG469" s="1"/>
    </row>
    <row r="470" spans="7:59" ht="20.100000000000001" customHeight="1" x14ac:dyDescent="0.25">
      <c r="G470" s="1"/>
      <c r="N470" s="1"/>
      <c r="U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BG470" s="1"/>
    </row>
    <row r="471" spans="7:59" ht="20.100000000000001" customHeight="1" x14ac:dyDescent="0.25">
      <c r="G471" s="1"/>
      <c r="N471" s="1"/>
      <c r="U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BG471" s="1"/>
    </row>
    <row r="472" spans="7:59" ht="20.100000000000001" customHeight="1" x14ac:dyDescent="0.25">
      <c r="G472" s="1"/>
      <c r="N472" s="1"/>
      <c r="U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BG472" s="1"/>
    </row>
    <row r="473" spans="7:59" ht="20.100000000000001" customHeight="1" x14ac:dyDescent="0.25">
      <c r="G473" s="1"/>
      <c r="N473" s="1"/>
      <c r="U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BG473" s="1"/>
    </row>
    <row r="474" spans="7:59" ht="20.100000000000001" customHeight="1" x14ac:dyDescent="0.25">
      <c r="G474" s="1"/>
      <c r="N474" s="1"/>
      <c r="U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BG474" s="1"/>
    </row>
    <row r="475" spans="7:59" ht="20.100000000000001" customHeight="1" x14ac:dyDescent="0.25">
      <c r="G475" s="1"/>
      <c r="N475" s="1"/>
      <c r="U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BG475" s="1"/>
    </row>
    <row r="476" spans="7:59" ht="20.100000000000001" customHeight="1" x14ac:dyDescent="0.25">
      <c r="G476" s="1"/>
      <c r="N476" s="1"/>
      <c r="U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BG476" s="1"/>
    </row>
    <row r="477" spans="7:59" ht="20.100000000000001" customHeight="1" x14ac:dyDescent="0.25">
      <c r="G477" s="1"/>
      <c r="N477" s="1"/>
      <c r="U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BG477" s="1"/>
    </row>
    <row r="478" spans="7:59" ht="20.100000000000001" customHeight="1" x14ac:dyDescent="0.25">
      <c r="G478" s="1"/>
      <c r="N478" s="1"/>
      <c r="U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BG478" s="1"/>
    </row>
    <row r="479" spans="7:59" ht="20.100000000000001" customHeight="1" x14ac:dyDescent="0.25">
      <c r="G479" s="1"/>
      <c r="N479" s="1"/>
      <c r="U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BG479" s="1"/>
    </row>
    <row r="480" spans="7:59" ht="20.100000000000001" customHeight="1" x14ac:dyDescent="0.25">
      <c r="G480" s="1"/>
      <c r="N480" s="1"/>
      <c r="U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BG480" s="1"/>
    </row>
    <row r="481" spans="7:59" ht="20.100000000000001" customHeight="1" x14ac:dyDescent="0.25">
      <c r="G481" s="1"/>
      <c r="N481" s="1"/>
      <c r="U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BG481" s="1"/>
    </row>
    <row r="482" spans="7:59" ht="20.100000000000001" customHeight="1" x14ac:dyDescent="0.25">
      <c r="G482" s="1"/>
      <c r="N482" s="1"/>
      <c r="U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BG482" s="1"/>
    </row>
    <row r="483" spans="7:59" ht="20.100000000000001" customHeight="1" x14ac:dyDescent="0.25">
      <c r="G483" s="1"/>
      <c r="N483" s="1"/>
      <c r="U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BG483" s="1"/>
    </row>
    <row r="484" spans="7:59" ht="20.100000000000001" customHeight="1" x14ac:dyDescent="0.25">
      <c r="G484" s="1"/>
      <c r="N484" s="1"/>
      <c r="U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BG484" s="1"/>
    </row>
    <row r="485" spans="7:59" ht="20.100000000000001" customHeight="1" x14ac:dyDescent="0.25">
      <c r="G485" s="1"/>
      <c r="N485" s="1"/>
      <c r="U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BG485" s="1"/>
    </row>
    <row r="486" spans="7:59" ht="20.100000000000001" customHeight="1" x14ac:dyDescent="0.25">
      <c r="G486" s="1"/>
      <c r="N486" s="1"/>
      <c r="U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BG486" s="1"/>
    </row>
    <row r="487" spans="7:59" ht="20.100000000000001" customHeight="1" x14ac:dyDescent="0.25">
      <c r="G487" s="1"/>
      <c r="N487" s="1"/>
      <c r="U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BG487" s="1"/>
    </row>
    <row r="488" spans="7:59" ht="20.100000000000001" customHeight="1" x14ac:dyDescent="0.25">
      <c r="G488" s="1"/>
      <c r="N488" s="1"/>
      <c r="U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BG488" s="1"/>
    </row>
    <row r="489" spans="7:59" ht="20.100000000000001" customHeight="1" x14ac:dyDescent="0.25">
      <c r="G489" s="1"/>
      <c r="N489" s="1"/>
      <c r="U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BG489" s="1"/>
    </row>
    <row r="490" spans="7:59" ht="20.100000000000001" customHeight="1" x14ac:dyDescent="0.25">
      <c r="G490" s="1"/>
      <c r="N490" s="1"/>
      <c r="U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BG490" s="1"/>
    </row>
    <row r="491" spans="7:59" ht="20.100000000000001" customHeight="1" x14ac:dyDescent="0.25">
      <c r="G491" s="1"/>
      <c r="N491" s="1"/>
      <c r="U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BG491" s="1"/>
    </row>
    <row r="492" spans="7:59" ht="20.100000000000001" customHeight="1" x14ac:dyDescent="0.25">
      <c r="G492" s="1"/>
      <c r="N492" s="1"/>
      <c r="U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BG492" s="1"/>
    </row>
    <row r="493" spans="7:59" ht="20.100000000000001" customHeight="1" x14ac:dyDescent="0.25">
      <c r="G493" s="1"/>
      <c r="N493" s="1"/>
      <c r="U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BG493" s="1"/>
    </row>
    <row r="494" spans="7:59" ht="20.100000000000001" customHeight="1" x14ac:dyDescent="0.25">
      <c r="G494" s="1"/>
      <c r="N494" s="1"/>
      <c r="U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BG494" s="1"/>
    </row>
    <row r="495" spans="7:59" ht="20.100000000000001" customHeight="1" x14ac:dyDescent="0.25">
      <c r="G495" s="1"/>
      <c r="N495" s="1"/>
      <c r="U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BG495" s="1"/>
    </row>
    <row r="496" spans="7:59" ht="20.100000000000001" customHeight="1" x14ac:dyDescent="0.25">
      <c r="G496" s="1"/>
      <c r="N496" s="1"/>
      <c r="U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BG496" s="1"/>
    </row>
    <row r="497" spans="7:59" ht="20.100000000000001" customHeight="1" x14ac:dyDescent="0.25">
      <c r="G497" s="1"/>
      <c r="N497" s="1"/>
      <c r="U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BG497" s="1"/>
    </row>
    <row r="498" spans="7:59" ht="20.100000000000001" customHeight="1" x14ac:dyDescent="0.25">
      <c r="G498" s="1"/>
      <c r="N498" s="1"/>
      <c r="U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BG498" s="1"/>
    </row>
    <row r="499" spans="7:59" ht="20.100000000000001" customHeight="1" x14ac:dyDescent="0.25">
      <c r="G499" s="1"/>
      <c r="N499" s="1"/>
      <c r="U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BG499" s="1"/>
    </row>
    <row r="500" spans="7:59" ht="20.100000000000001" customHeight="1" x14ac:dyDescent="0.25">
      <c r="G500" s="1"/>
      <c r="N500" s="1"/>
      <c r="U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BG500" s="1"/>
    </row>
    <row r="501" spans="7:59" ht="20.100000000000001" customHeight="1" x14ac:dyDescent="0.25">
      <c r="G501" s="1"/>
      <c r="N501" s="1"/>
      <c r="U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BG501" s="1"/>
    </row>
    <row r="502" spans="7:59" ht="20.100000000000001" customHeight="1" x14ac:dyDescent="0.25">
      <c r="G502" s="1"/>
      <c r="N502" s="1"/>
      <c r="U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BG502" s="1"/>
    </row>
    <row r="503" spans="7:59" ht="20.100000000000001" customHeight="1" x14ac:dyDescent="0.25">
      <c r="G503" s="1"/>
      <c r="N503" s="1"/>
      <c r="U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BG503" s="1"/>
    </row>
    <row r="504" spans="7:59" ht="20.100000000000001" customHeight="1" x14ac:dyDescent="0.25">
      <c r="G504" s="1"/>
      <c r="N504" s="1"/>
      <c r="U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BG504" s="1"/>
    </row>
    <row r="505" spans="7:59" ht="20.100000000000001" customHeight="1" x14ac:dyDescent="0.25">
      <c r="G505" s="1"/>
      <c r="N505" s="1"/>
      <c r="U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BG505" s="1"/>
    </row>
    <row r="506" spans="7:59" ht="20.100000000000001" customHeight="1" x14ac:dyDescent="0.25">
      <c r="G506" s="1"/>
      <c r="N506" s="1"/>
      <c r="U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BG506" s="1"/>
    </row>
    <row r="507" spans="7:59" ht="20.100000000000001" customHeight="1" x14ac:dyDescent="0.25">
      <c r="G507" s="1"/>
      <c r="N507" s="1"/>
      <c r="U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BG507" s="1"/>
    </row>
    <row r="508" spans="7:59" ht="20.100000000000001" customHeight="1" x14ac:dyDescent="0.25">
      <c r="G508" s="1"/>
      <c r="N508" s="1"/>
      <c r="U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BG508" s="1"/>
    </row>
    <row r="509" spans="7:59" ht="20.100000000000001" customHeight="1" x14ac:dyDescent="0.25">
      <c r="G509" s="1"/>
      <c r="N509" s="1"/>
      <c r="U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BG509" s="1"/>
    </row>
    <row r="510" spans="7:59" ht="20.100000000000001" customHeight="1" x14ac:dyDescent="0.25">
      <c r="G510" s="1"/>
      <c r="N510" s="1"/>
      <c r="U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BG510" s="1"/>
    </row>
    <row r="511" spans="7:59" ht="20.100000000000001" customHeight="1" x14ac:dyDescent="0.25">
      <c r="G511" s="1"/>
      <c r="N511" s="1"/>
      <c r="U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BG511" s="1"/>
    </row>
    <row r="512" spans="7:59" ht="20.100000000000001" customHeight="1" x14ac:dyDescent="0.25">
      <c r="G512" s="1"/>
      <c r="N512" s="1"/>
      <c r="U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BG512" s="1"/>
    </row>
    <row r="513" spans="7:59" ht="20.100000000000001" customHeight="1" x14ac:dyDescent="0.25">
      <c r="G513" s="1"/>
      <c r="N513" s="1"/>
      <c r="U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BG513" s="1"/>
    </row>
    <row r="514" spans="7:59" ht="20.100000000000001" customHeight="1" x14ac:dyDescent="0.25">
      <c r="G514" s="1"/>
      <c r="N514" s="1"/>
      <c r="U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BG514" s="1"/>
    </row>
    <row r="515" spans="7:59" ht="20.100000000000001" customHeight="1" x14ac:dyDescent="0.25">
      <c r="G515" s="1"/>
      <c r="N515" s="1"/>
      <c r="U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BG515" s="1"/>
    </row>
    <row r="516" spans="7:59" ht="20.100000000000001" customHeight="1" x14ac:dyDescent="0.25">
      <c r="G516" s="1"/>
      <c r="N516" s="1"/>
      <c r="U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BG516" s="1"/>
    </row>
    <row r="517" spans="7:59" ht="20.100000000000001" customHeight="1" x14ac:dyDescent="0.25">
      <c r="G517" s="1"/>
      <c r="N517" s="1"/>
      <c r="U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BG517" s="1"/>
    </row>
    <row r="518" spans="7:59" ht="20.100000000000001" customHeight="1" x14ac:dyDescent="0.25">
      <c r="G518" s="1"/>
      <c r="N518" s="1"/>
      <c r="U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BG518" s="1"/>
    </row>
    <row r="519" spans="7:59" ht="20.100000000000001" customHeight="1" x14ac:dyDescent="0.25">
      <c r="G519" s="1"/>
      <c r="N519" s="1"/>
      <c r="U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BG519" s="1"/>
    </row>
    <row r="520" spans="7:59" ht="20.100000000000001" customHeight="1" x14ac:dyDescent="0.25">
      <c r="G520" s="1"/>
      <c r="N520" s="1"/>
      <c r="U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BG520" s="1"/>
    </row>
    <row r="521" spans="7:59" ht="20.100000000000001" customHeight="1" x14ac:dyDescent="0.25">
      <c r="G521" s="1"/>
      <c r="N521" s="1"/>
      <c r="U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BG521" s="1"/>
    </row>
    <row r="522" spans="7:59" ht="20.100000000000001" customHeight="1" x14ac:dyDescent="0.25">
      <c r="G522" s="1"/>
      <c r="N522" s="1"/>
      <c r="U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BG522" s="1"/>
    </row>
    <row r="523" spans="7:59" ht="20.100000000000001" customHeight="1" x14ac:dyDescent="0.25">
      <c r="G523" s="1"/>
      <c r="N523" s="1"/>
      <c r="U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BG523" s="1"/>
    </row>
    <row r="524" spans="7:59" ht="20.100000000000001" customHeight="1" x14ac:dyDescent="0.25">
      <c r="G524" s="1"/>
      <c r="N524" s="1"/>
      <c r="U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BG524" s="1"/>
    </row>
    <row r="525" spans="7:59" ht="20.100000000000001" customHeight="1" x14ac:dyDescent="0.25">
      <c r="G525" s="1"/>
      <c r="N525" s="1"/>
      <c r="U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BG525" s="1"/>
    </row>
    <row r="526" spans="7:59" ht="20.100000000000001" customHeight="1" x14ac:dyDescent="0.25">
      <c r="G526" s="1"/>
      <c r="N526" s="1"/>
      <c r="U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BG526" s="1"/>
    </row>
    <row r="527" spans="7:59" ht="20.100000000000001" customHeight="1" x14ac:dyDescent="0.25">
      <c r="G527" s="1"/>
      <c r="N527" s="1"/>
      <c r="U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BG527" s="1"/>
    </row>
    <row r="528" spans="7:59" ht="20.100000000000001" customHeight="1" x14ac:dyDescent="0.25">
      <c r="G528" s="1"/>
      <c r="N528" s="1"/>
      <c r="U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BG528" s="1"/>
    </row>
    <row r="529" spans="7:59" ht="20.100000000000001" customHeight="1" x14ac:dyDescent="0.25">
      <c r="G529" s="1"/>
      <c r="N529" s="1"/>
      <c r="U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BG529" s="1"/>
    </row>
    <row r="530" spans="7:59" ht="20.100000000000001" customHeight="1" x14ac:dyDescent="0.25">
      <c r="G530" s="1"/>
      <c r="N530" s="1"/>
      <c r="U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BG530" s="1"/>
    </row>
    <row r="531" spans="7:59" ht="20.100000000000001" customHeight="1" x14ac:dyDescent="0.25">
      <c r="G531" s="1"/>
      <c r="N531" s="1"/>
      <c r="U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BG531" s="1"/>
    </row>
    <row r="532" spans="7:59" ht="20.100000000000001" customHeight="1" x14ac:dyDescent="0.25">
      <c r="G532" s="1"/>
      <c r="N532" s="1"/>
      <c r="U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BG532" s="1"/>
    </row>
    <row r="533" spans="7:59" ht="20.100000000000001" customHeight="1" x14ac:dyDescent="0.25">
      <c r="G533" s="1"/>
      <c r="N533" s="1"/>
      <c r="U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BG533" s="1"/>
    </row>
    <row r="534" spans="7:59" ht="20.100000000000001" customHeight="1" x14ac:dyDescent="0.25">
      <c r="G534" s="1"/>
      <c r="N534" s="1"/>
      <c r="U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BG534" s="1"/>
    </row>
    <row r="535" spans="7:59" ht="20.100000000000001" customHeight="1" x14ac:dyDescent="0.25">
      <c r="G535" s="1"/>
      <c r="N535" s="1"/>
      <c r="U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BG535" s="1"/>
    </row>
    <row r="536" spans="7:59" ht="20.100000000000001" customHeight="1" x14ac:dyDescent="0.25">
      <c r="G536" s="1"/>
      <c r="N536" s="1"/>
      <c r="U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BG536" s="1"/>
    </row>
    <row r="537" spans="7:59" ht="20.100000000000001" customHeight="1" x14ac:dyDescent="0.25">
      <c r="G537" s="1"/>
      <c r="N537" s="1"/>
      <c r="U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BG537" s="1"/>
    </row>
    <row r="538" spans="7:59" ht="20.100000000000001" customHeight="1" x14ac:dyDescent="0.25">
      <c r="G538" s="1"/>
      <c r="N538" s="1"/>
      <c r="U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BG538" s="1"/>
    </row>
    <row r="539" spans="7:59" ht="20.100000000000001" customHeight="1" x14ac:dyDescent="0.25">
      <c r="G539" s="1"/>
      <c r="N539" s="1"/>
      <c r="U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BG539" s="1"/>
    </row>
    <row r="540" spans="7:59" ht="20.100000000000001" customHeight="1" x14ac:dyDescent="0.25">
      <c r="G540" s="1"/>
      <c r="N540" s="1"/>
      <c r="U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BG540" s="1"/>
    </row>
    <row r="541" spans="7:59" ht="20.100000000000001" customHeight="1" x14ac:dyDescent="0.25">
      <c r="G541" s="1"/>
      <c r="N541" s="1"/>
      <c r="U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BG541" s="1"/>
    </row>
    <row r="542" spans="7:59" ht="20.100000000000001" customHeight="1" x14ac:dyDescent="0.25">
      <c r="G542" s="1"/>
      <c r="N542" s="1"/>
      <c r="U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BG542" s="1"/>
    </row>
    <row r="543" spans="7:59" ht="20.100000000000001" customHeight="1" x14ac:dyDescent="0.25">
      <c r="G543" s="1"/>
      <c r="N543" s="1"/>
      <c r="U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BG543" s="1"/>
    </row>
    <row r="544" spans="7:59" ht="20.100000000000001" customHeight="1" x14ac:dyDescent="0.25">
      <c r="G544" s="1"/>
      <c r="N544" s="1"/>
      <c r="U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BG544" s="1"/>
    </row>
    <row r="545" spans="7:59" ht="20.100000000000001" customHeight="1" x14ac:dyDescent="0.25">
      <c r="G545" s="1"/>
      <c r="N545" s="1"/>
      <c r="U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BG545" s="1"/>
    </row>
    <row r="546" spans="7:59" ht="20.100000000000001" customHeight="1" x14ac:dyDescent="0.25">
      <c r="G546" s="1"/>
      <c r="N546" s="1"/>
      <c r="U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BG546" s="1"/>
    </row>
    <row r="547" spans="7:59" ht="20.100000000000001" customHeight="1" x14ac:dyDescent="0.25">
      <c r="G547" s="1"/>
      <c r="N547" s="1"/>
      <c r="U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BG547" s="1"/>
    </row>
    <row r="548" spans="7:59" ht="20.100000000000001" customHeight="1" x14ac:dyDescent="0.25">
      <c r="G548" s="1"/>
      <c r="N548" s="1"/>
      <c r="U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BG548" s="1"/>
    </row>
    <row r="549" spans="7:59" ht="20.100000000000001" customHeight="1" x14ac:dyDescent="0.25">
      <c r="G549" s="1"/>
      <c r="N549" s="1"/>
      <c r="U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BG549" s="1"/>
    </row>
    <row r="550" spans="7:59" ht="20.100000000000001" customHeight="1" x14ac:dyDescent="0.25">
      <c r="G550" s="1"/>
      <c r="N550" s="1"/>
      <c r="U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BG550" s="1"/>
    </row>
    <row r="551" spans="7:59" ht="20.100000000000001" customHeight="1" x14ac:dyDescent="0.25">
      <c r="G551" s="1"/>
      <c r="N551" s="1"/>
      <c r="U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BG551" s="1"/>
    </row>
    <row r="552" spans="7:59" ht="20.100000000000001" customHeight="1" x14ac:dyDescent="0.25">
      <c r="G552" s="1"/>
      <c r="N552" s="1"/>
      <c r="U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BG552" s="1"/>
    </row>
    <row r="553" spans="7:59" ht="20.100000000000001" customHeight="1" x14ac:dyDescent="0.25">
      <c r="G553" s="1"/>
      <c r="N553" s="1"/>
      <c r="U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BG553" s="1"/>
    </row>
    <row r="554" spans="7:59" ht="20.100000000000001" customHeight="1" x14ac:dyDescent="0.25">
      <c r="G554" s="1"/>
      <c r="N554" s="1"/>
      <c r="U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BG554" s="1"/>
    </row>
    <row r="555" spans="7:59" ht="20.100000000000001" customHeight="1" x14ac:dyDescent="0.25">
      <c r="G555" s="1"/>
      <c r="N555" s="1"/>
      <c r="U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BG555" s="1"/>
    </row>
    <row r="556" spans="7:59" ht="20.100000000000001" customHeight="1" x14ac:dyDescent="0.25">
      <c r="G556" s="1"/>
      <c r="N556" s="1"/>
      <c r="U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BG556" s="1"/>
    </row>
    <row r="557" spans="7:59" ht="20.100000000000001" customHeight="1" x14ac:dyDescent="0.25">
      <c r="G557" s="1"/>
      <c r="N557" s="1"/>
      <c r="U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BG557" s="1"/>
    </row>
    <row r="558" spans="7:59" ht="20.100000000000001" customHeight="1" x14ac:dyDescent="0.25">
      <c r="G558" s="1"/>
      <c r="N558" s="1"/>
      <c r="U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BG558" s="1"/>
    </row>
    <row r="559" spans="7:59" ht="20.100000000000001" customHeight="1" x14ac:dyDescent="0.25">
      <c r="G559" s="1"/>
      <c r="N559" s="1"/>
      <c r="U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BG559" s="1"/>
    </row>
    <row r="560" spans="7:59" ht="20.100000000000001" customHeight="1" x14ac:dyDescent="0.25">
      <c r="G560" s="1"/>
      <c r="N560" s="1"/>
      <c r="U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BG560" s="1"/>
    </row>
    <row r="561" spans="7:59" ht="20.100000000000001" customHeight="1" x14ac:dyDescent="0.25">
      <c r="G561" s="1"/>
      <c r="N561" s="1"/>
      <c r="U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BG561" s="1"/>
    </row>
    <row r="562" spans="7:59" ht="20.100000000000001" customHeight="1" x14ac:dyDescent="0.25">
      <c r="G562" s="1"/>
      <c r="N562" s="1"/>
      <c r="U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BG562" s="1"/>
    </row>
    <row r="563" spans="7:59" ht="20.100000000000001" customHeight="1" x14ac:dyDescent="0.25">
      <c r="G563" s="1"/>
      <c r="N563" s="1"/>
      <c r="U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BG563" s="1"/>
    </row>
    <row r="564" spans="7:59" ht="20.100000000000001" customHeight="1" x14ac:dyDescent="0.25">
      <c r="G564" s="1"/>
      <c r="N564" s="1"/>
      <c r="U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BG564" s="1"/>
    </row>
    <row r="565" spans="7:59" ht="20.100000000000001" customHeight="1" x14ac:dyDescent="0.25">
      <c r="G565" s="1"/>
      <c r="N565" s="1"/>
      <c r="U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BG565" s="1"/>
    </row>
    <row r="566" spans="7:59" ht="20.100000000000001" customHeight="1" x14ac:dyDescent="0.25">
      <c r="G566" s="1"/>
      <c r="N566" s="1"/>
      <c r="U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BG566" s="1"/>
    </row>
    <row r="567" spans="7:59" ht="20.100000000000001" customHeight="1" x14ac:dyDescent="0.25">
      <c r="G567" s="1"/>
      <c r="N567" s="1"/>
      <c r="U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BG567" s="1"/>
    </row>
    <row r="568" spans="7:59" ht="20.100000000000001" customHeight="1" x14ac:dyDescent="0.25">
      <c r="G568" s="1"/>
      <c r="N568" s="1"/>
      <c r="U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BG568" s="1"/>
    </row>
    <row r="569" spans="7:59" ht="20.100000000000001" customHeight="1" x14ac:dyDescent="0.25">
      <c r="G569" s="1"/>
      <c r="N569" s="1"/>
      <c r="U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BG569" s="1"/>
    </row>
    <row r="570" spans="7:59" ht="20.100000000000001" customHeight="1" x14ac:dyDescent="0.25">
      <c r="G570" s="1"/>
      <c r="N570" s="1"/>
      <c r="U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BG570" s="1"/>
    </row>
    <row r="571" spans="7:59" ht="20.100000000000001" customHeight="1" x14ac:dyDescent="0.25">
      <c r="G571" s="1"/>
      <c r="N571" s="1"/>
      <c r="U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BG571" s="1"/>
    </row>
    <row r="572" spans="7:59" ht="20.100000000000001" customHeight="1" x14ac:dyDescent="0.25">
      <c r="G572" s="1"/>
      <c r="N572" s="1"/>
      <c r="U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BG572" s="1"/>
    </row>
    <row r="573" spans="7:59" ht="20.100000000000001" customHeight="1" x14ac:dyDescent="0.25">
      <c r="G573" s="1"/>
      <c r="N573" s="1"/>
      <c r="U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BG573" s="1"/>
    </row>
    <row r="574" spans="7:59" ht="20.100000000000001" customHeight="1" x14ac:dyDescent="0.25">
      <c r="G574" s="1"/>
      <c r="N574" s="1"/>
      <c r="U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BG574" s="1"/>
    </row>
    <row r="575" spans="7:59" ht="20.100000000000001" customHeight="1" x14ac:dyDescent="0.25">
      <c r="G575" s="1"/>
      <c r="N575" s="1"/>
      <c r="U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BG575" s="1"/>
    </row>
    <row r="576" spans="7:59" ht="20.100000000000001" customHeight="1" x14ac:dyDescent="0.25">
      <c r="G576" s="1"/>
      <c r="N576" s="1"/>
      <c r="U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BG576" s="1"/>
    </row>
    <row r="577" spans="7:59" ht="20.100000000000001" customHeight="1" x14ac:dyDescent="0.25">
      <c r="G577" s="1"/>
      <c r="N577" s="1"/>
      <c r="U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BG577" s="1"/>
    </row>
    <row r="578" spans="7:59" ht="20.100000000000001" customHeight="1" x14ac:dyDescent="0.25">
      <c r="G578" s="1"/>
      <c r="N578" s="1"/>
      <c r="U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BG578" s="1"/>
    </row>
    <row r="579" spans="7:59" ht="20.100000000000001" customHeight="1" x14ac:dyDescent="0.25">
      <c r="G579" s="1"/>
      <c r="N579" s="1"/>
      <c r="U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BG579" s="1"/>
    </row>
    <row r="580" spans="7:59" ht="20.100000000000001" customHeight="1" x14ac:dyDescent="0.25">
      <c r="G580" s="1"/>
      <c r="N580" s="1"/>
      <c r="U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BG580" s="1"/>
    </row>
    <row r="581" spans="7:59" ht="20.100000000000001" customHeight="1" x14ac:dyDescent="0.25">
      <c r="G581" s="1"/>
      <c r="N581" s="1"/>
      <c r="U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BG581" s="1"/>
    </row>
    <row r="582" spans="7:59" ht="20.100000000000001" customHeight="1" x14ac:dyDescent="0.25">
      <c r="G582" s="1"/>
      <c r="N582" s="1"/>
      <c r="U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BG582" s="1"/>
    </row>
    <row r="583" spans="7:59" ht="20.100000000000001" customHeight="1" x14ac:dyDescent="0.25">
      <c r="G583" s="1"/>
      <c r="N583" s="1"/>
      <c r="U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BG583" s="1"/>
    </row>
    <row r="584" spans="7:59" ht="20.100000000000001" customHeight="1" x14ac:dyDescent="0.25">
      <c r="G584" s="1"/>
      <c r="N584" s="1"/>
      <c r="U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BG584" s="1"/>
    </row>
    <row r="585" spans="7:59" ht="20.100000000000001" customHeight="1" x14ac:dyDescent="0.25">
      <c r="G585" s="1"/>
      <c r="N585" s="1"/>
      <c r="U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BG585" s="1"/>
    </row>
    <row r="586" spans="7:59" ht="20.100000000000001" customHeight="1" x14ac:dyDescent="0.25">
      <c r="G586" s="1"/>
      <c r="N586" s="1"/>
      <c r="U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BG586" s="1"/>
    </row>
    <row r="587" spans="7:59" ht="20.100000000000001" customHeight="1" x14ac:dyDescent="0.25">
      <c r="G587" s="1"/>
      <c r="N587" s="1"/>
      <c r="U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BG587" s="1"/>
    </row>
    <row r="588" spans="7:59" ht="20.100000000000001" customHeight="1" x14ac:dyDescent="0.25">
      <c r="G588" s="1"/>
      <c r="N588" s="1"/>
      <c r="U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BG588" s="1"/>
    </row>
    <row r="589" spans="7:59" ht="20.100000000000001" customHeight="1" x14ac:dyDescent="0.25">
      <c r="G589" s="1"/>
      <c r="N589" s="1"/>
      <c r="U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BG589" s="1"/>
    </row>
    <row r="590" spans="7:59" ht="20.100000000000001" customHeight="1" x14ac:dyDescent="0.25">
      <c r="G590" s="1"/>
      <c r="N590" s="1"/>
      <c r="U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BG590" s="1"/>
    </row>
    <row r="591" spans="7:59" ht="20.100000000000001" customHeight="1" x14ac:dyDescent="0.25">
      <c r="G591" s="1"/>
      <c r="N591" s="1"/>
      <c r="U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BG591" s="1"/>
    </row>
    <row r="592" spans="7:59" ht="20.100000000000001" customHeight="1" x14ac:dyDescent="0.25">
      <c r="G592" s="1"/>
      <c r="N592" s="1"/>
      <c r="U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BG592" s="1"/>
    </row>
    <row r="593" spans="7:59" ht="20.100000000000001" customHeight="1" x14ac:dyDescent="0.25">
      <c r="G593" s="1"/>
      <c r="N593" s="1"/>
      <c r="U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BG593" s="1"/>
    </row>
    <row r="594" spans="7:59" ht="20.100000000000001" customHeight="1" x14ac:dyDescent="0.25">
      <c r="G594" s="1"/>
      <c r="N594" s="1"/>
      <c r="U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BG594" s="1"/>
    </row>
    <row r="595" spans="7:59" ht="20.100000000000001" customHeight="1" x14ac:dyDescent="0.25">
      <c r="G595" s="1"/>
      <c r="N595" s="1"/>
      <c r="U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BG595" s="1"/>
    </row>
    <row r="596" spans="7:59" ht="20.100000000000001" customHeight="1" x14ac:dyDescent="0.25">
      <c r="G596" s="1"/>
      <c r="N596" s="1"/>
      <c r="U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BG596" s="1"/>
    </row>
    <row r="597" spans="7:59" ht="20.100000000000001" customHeight="1" x14ac:dyDescent="0.25">
      <c r="G597" s="1"/>
      <c r="N597" s="1"/>
      <c r="U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BG597" s="1"/>
    </row>
    <row r="598" spans="7:59" ht="20.100000000000001" customHeight="1" x14ac:dyDescent="0.25">
      <c r="G598" s="1"/>
      <c r="N598" s="1"/>
      <c r="U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BG598" s="1"/>
    </row>
    <row r="599" spans="7:59" ht="20.100000000000001" customHeight="1" x14ac:dyDescent="0.25">
      <c r="G599" s="1"/>
      <c r="N599" s="1"/>
      <c r="U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BG599" s="1"/>
    </row>
    <row r="600" spans="7:59" ht="20.100000000000001" customHeight="1" x14ac:dyDescent="0.25">
      <c r="G600" s="1"/>
      <c r="N600" s="1"/>
      <c r="U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BG600" s="1"/>
    </row>
    <row r="601" spans="7:59" ht="20.100000000000001" customHeight="1" x14ac:dyDescent="0.25">
      <c r="G601" s="1"/>
      <c r="N601" s="1"/>
      <c r="U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BG601" s="1"/>
    </row>
    <row r="602" spans="7:59" ht="20.100000000000001" customHeight="1" x14ac:dyDescent="0.25">
      <c r="G602" s="1"/>
      <c r="N602" s="1"/>
      <c r="U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BG602" s="1"/>
    </row>
    <row r="603" spans="7:59" ht="20.100000000000001" customHeight="1" x14ac:dyDescent="0.25">
      <c r="G603" s="1"/>
      <c r="N603" s="1"/>
      <c r="U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BG603" s="1"/>
    </row>
    <row r="604" spans="7:59" ht="20.100000000000001" customHeight="1" x14ac:dyDescent="0.25">
      <c r="G604" s="1"/>
      <c r="N604" s="1"/>
      <c r="U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BG604" s="1"/>
    </row>
    <row r="605" spans="7:59" ht="20.100000000000001" customHeight="1" x14ac:dyDescent="0.25">
      <c r="G605" s="1"/>
      <c r="N605" s="1"/>
      <c r="U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BG605" s="1"/>
    </row>
    <row r="606" spans="7:59" ht="20.100000000000001" customHeight="1" x14ac:dyDescent="0.25">
      <c r="G606" s="1"/>
      <c r="N606" s="1"/>
      <c r="U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BG606" s="1"/>
    </row>
    <row r="607" spans="7:59" ht="20.100000000000001" customHeight="1" x14ac:dyDescent="0.25">
      <c r="G607" s="1"/>
      <c r="N607" s="1"/>
      <c r="U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BG607" s="1"/>
    </row>
    <row r="608" spans="7:59" ht="20.100000000000001" customHeight="1" x14ac:dyDescent="0.25">
      <c r="G608" s="1"/>
      <c r="N608" s="1"/>
      <c r="U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BG608" s="1"/>
    </row>
    <row r="609" spans="7:59" ht="20.100000000000001" customHeight="1" x14ac:dyDescent="0.25">
      <c r="G609" s="1"/>
      <c r="N609" s="1"/>
      <c r="U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BG609" s="1"/>
    </row>
    <row r="610" spans="7:59" ht="20.100000000000001" customHeight="1" x14ac:dyDescent="0.25">
      <c r="G610" s="1"/>
      <c r="N610" s="1"/>
      <c r="U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BG610" s="1"/>
    </row>
    <row r="611" spans="7:59" ht="20.100000000000001" customHeight="1" x14ac:dyDescent="0.25">
      <c r="G611" s="1"/>
      <c r="N611" s="1"/>
      <c r="U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BG611" s="1"/>
    </row>
    <row r="612" spans="7:59" ht="20.100000000000001" customHeight="1" x14ac:dyDescent="0.25">
      <c r="G612" s="1"/>
      <c r="N612" s="1"/>
      <c r="U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BG612" s="1"/>
    </row>
    <row r="613" spans="7:59" ht="20.100000000000001" customHeight="1" x14ac:dyDescent="0.25">
      <c r="G613" s="1"/>
      <c r="N613" s="1"/>
      <c r="U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BG613" s="1"/>
    </row>
    <row r="614" spans="7:59" ht="20.100000000000001" customHeight="1" x14ac:dyDescent="0.25">
      <c r="G614" s="1"/>
      <c r="N614" s="1"/>
      <c r="U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BG614" s="1"/>
    </row>
    <row r="615" spans="7:59" ht="20.100000000000001" customHeight="1" x14ac:dyDescent="0.25">
      <c r="G615" s="1"/>
      <c r="N615" s="1"/>
      <c r="U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BG615" s="1"/>
    </row>
    <row r="616" spans="7:59" ht="20.100000000000001" customHeight="1" x14ac:dyDescent="0.25">
      <c r="G616" s="1"/>
      <c r="N616" s="1"/>
      <c r="U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BG616" s="1"/>
    </row>
    <row r="617" spans="7:59" ht="20.100000000000001" customHeight="1" x14ac:dyDescent="0.25">
      <c r="G617" s="1"/>
      <c r="N617" s="1"/>
      <c r="U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BG617" s="1"/>
    </row>
    <row r="618" spans="7:59" ht="20.100000000000001" customHeight="1" x14ac:dyDescent="0.25">
      <c r="G618" s="1"/>
      <c r="N618" s="1"/>
      <c r="U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BG618" s="1"/>
    </row>
    <row r="619" spans="7:59" ht="20.100000000000001" customHeight="1" x14ac:dyDescent="0.25">
      <c r="G619" s="1"/>
      <c r="N619" s="1"/>
      <c r="U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BG619" s="1"/>
    </row>
    <row r="620" spans="7:59" ht="20.100000000000001" customHeight="1" x14ac:dyDescent="0.25">
      <c r="G620" s="1"/>
      <c r="N620" s="1"/>
      <c r="U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BG620" s="1"/>
    </row>
    <row r="621" spans="7:59" ht="20.100000000000001" customHeight="1" x14ac:dyDescent="0.25">
      <c r="G621" s="1"/>
      <c r="N621" s="1"/>
      <c r="U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BG621" s="1"/>
    </row>
    <row r="622" spans="7:59" ht="20.100000000000001" customHeight="1" x14ac:dyDescent="0.25">
      <c r="G622" s="1"/>
      <c r="N622" s="1"/>
      <c r="U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BG622" s="1"/>
    </row>
    <row r="623" spans="7:59" ht="20.100000000000001" customHeight="1" x14ac:dyDescent="0.25">
      <c r="G623" s="1"/>
      <c r="N623" s="1"/>
      <c r="U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BG623" s="1"/>
    </row>
    <row r="624" spans="7:59" ht="20.100000000000001" customHeight="1" x14ac:dyDescent="0.25">
      <c r="G624" s="1"/>
      <c r="N624" s="1"/>
      <c r="U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BG624" s="1"/>
    </row>
    <row r="625" spans="7:59" ht="20.100000000000001" customHeight="1" x14ac:dyDescent="0.25">
      <c r="G625" s="1"/>
      <c r="N625" s="1"/>
      <c r="U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BG625" s="1"/>
    </row>
    <row r="626" spans="7:59" ht="20.100000000000001" customHeight="1" x14ac:dyDescent="0.25">
      <c r="G626" s="1"/>
      <c r="N626" s="1"/>
      <c r="U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BG626" s="1"/>
    </row>
    <row r="627" spans="7:59" ht="20.100000000000001" customHeight="1" x14ac:dyDescent="0.25">
      <c r="G627" s="1"/>
      <c r="N627" s="1"/>
      <c r="U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BG627" s="1"/>
    </row>
    <row r="628" spans="7:59" ht="20.100000000000001" customHeight="1" x14ac:dyDescent="0.25">
      <c r="G628" s="1"/>
      <c r="N628" s="1"/>
      <c r="U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BG628" s="1"/>
    </row>
    <row r="629" spans="7:59" ht="20.100000000000001" customHeight="1" x14ac:dyDescent="0.25">
      <c r="G629" s="1"/>
      <c r="N629" s="1"/>
      <c r="U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BG629" s="1"/>
    </row>
    <row r="630" spans="7:59" ht="20.100000000000001" customHeight="1" x14ac:dyDescent="0.25">
      <c r="G630" s="1"/>
      <c r="N630" s="1"/>
      <c r="U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BG630" s="1"/>
    </row>
    <row r="631" spans="7:59" ht="20.100000000000001" customHeight="1" x14ac:dyDescent="0.25">
      <c r="G631" s="1"/>
      <c r="N631" s="1"/>
      <c r="U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BG631" s="1"/>
    </row>
    <row r="632" spans="7:59" ht="20.100000000000001" customHeight="1" x14ac:dyDescent="0.25">
      <c r="G632" s="1"/>
      <c r="N632" s="1"/>
      <c r="U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BG632" s="1"/>
    </row>
    <row r="633" spans="7:59" ht="20.100000000000001" customHeight="1" x14ac:dyDescent="0.25">
      <c r="G633" s="1"/>
      <c r="N633" s="1"/>
      <c r="U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BG633" s="1"/>
    </row>
    <row r="641" spans="1:59" ht="20.100000000000001" customHeight="1" x14ac:dyDescent="0.2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6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BG641" s="25"/>
    </row>
    <row r="642" spans="1:59" ht="20.100000000000001" customHeight="1" x14ac:dyDescent="0.2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6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BG642" s="25"/>
    </row>
    <row r="643" spans="1:59" ht="20.100000000000001" customHeight="1" x14ac:dyDescent="0.2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6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BG643" s="25"/>
    </row>
    <row r="644" spans="1:59" ht="20.100000000000001" customHeight="1" x14ac:dyDescent="0.2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6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BG644" s="25"/>
    </row>
    <row r="645" spans="1:59" ht="20.100000000000001" customHeight="1" x14ac:dyDescent="0.2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6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BG645" s="25"/>
    </row>
    <row r="646" spans="1:59" ht="20.100000000000001" customHeight="1" x14ac:dyDescent="0.2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6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BG646" s="25"/>
    </row>
    <row r="647" spans="1:59" ht="20.100000000000001" customHeight="1" x14ac:dyDescent="0.2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6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BG647" s="25"/>
    </row>
    <row r="648" spans="1:59" ht="20.100000000000001" customHeight="1" x14ac:dyDescent="0.2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6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BG648" s="25"/>
    </row>
    <row r="649" spans="1:59" ht="20.100000000000001" customHeight="1" x14ac:dyDescent="0.2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6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BG649" s="25"/>
    </row>
    <row r="650" spans="1:59" ht="20.100000000000001" customHeight="1" x14ac:dyDescent="0.2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6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BG650" s="25"/>
    </row>
    <row r="651" spans="1:59" ht="20.100000000000001" customHeight="1" x14ac:dyDescent="0.2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6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BG651" s="25"/>
    </row>
    <row r="652" spans="1:59" ht="20.100000000000001" customHeight="1" x14ac:dyDescent="0.2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6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BG652" s="25"/>
    </row>
    <row r="653" spans="1:59" ht="20.100000000000001" customHeight="1" x14ac:dyDescent="0.2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6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BG653" s="25"/>
    </row>
    <row r="654" spans="1:59" ht="20.100000000000001" customHeight="1" x14ac:dyDescent="0.2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6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BG654" s="25"/>
    </row>
    <row r="655" spans="1:59" ht="20.100000000000001" customHeight="1" x14ac:dyDescent="0.2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6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BG655" s="25"/>
    </row>
    <row r="656" spans="1:59" ht="20.100000000000001" customHeight="1" x14ac:dyDescent="0.2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6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BG656" s="25"/>
    </row>
    <row r="657" spans="1:59" ht="20.100000000000001" customHeight="1" x14ac:dyDescent="0.2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6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BG657" s="25"/>
    </row>
    <row r="658" spans="1:59" ht="20.100000000000001" customHeight="1" x14ac:dyDescent="0.2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6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BG658" s="25"/>
    </row>
    <row r="659" spans="1:59" ht="20.100000000000001" customHeight="1" x14ac:dyDescent="0.2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6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BG659" s="25"/>
    </row>
    <row r="660" spans="1:59" ht="20.100000000000001" customHeight="1" x14ac:dyDescent="0.2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6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BG660" s="25"/>
    </row>
    <row r="661" spans="1:59" ht="20.100000000000001" customHeight="1" x14ac:dyDescent="0.2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6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BG661" s="25"/>
    </row>
    <row r="662" spans="1:59" ht="20.100000000000001" customHeight="1" x14ac:dyDescent="0.2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6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BG662" s="25"/>
    </row>
    <row r="663" spans="1:59" ht="20.100000000000001" customHeight="1" x14ac:dyDescent="0.2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6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BG663" s="25"/>
    </row>
    <row r="664" spans="1:59" ht="20.100000000000001" customHeight="1" x14ac:dyDescent="0.2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6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BG664" s="25"/>
    </row>
    <row r="665" spans="1:59" ht="20.100000000000001" customHeight="1" x14ac:dyDescent="0.2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6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BG665" s="25"/>
    </row>
    <row r="666" spans="1:59" ht="20.100000000000001" customHeight="1" x14ac:dyDescent="0.2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6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BG666" s="25"/>
    </row>
    <row r="667" spans="1:59" ht="20.100000000000001" customHeight="1" x14ac:dyDescent="0.2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6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BG667" s="25"/>
    </row>
    <row r="668" spans="1:59" ht="20.100000000000001" customHeight="1" x14ac:dyDescent="0.2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6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BG668" s="25"/>
    </row>
    <row r="669" spans="1:59" ht="20.100000000000001" customHeight="1" x14ac:dyDescent="0.2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6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BG669" s="25"/>
    </row>
    <row r="670" spans="1:59" ht="20.100000000000001" customHeight="1" x14ac:dyDescent="0.2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6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BG670" s="25"/>
    </row>
    <row r="671" spans="1:59" ht="20.100000000000001" customHeight="1" x14ac:dyDescent="0.2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6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BG671" s="25"/>
    </row>
    <row r="672" spans="1:59" ht="20.100000000000001" customHeight="1" x14ac:dyDescent="0.2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6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BG672" s="25"/>
    </row>
    <row r="673" spans="1:59" ht="20.100000000000001" customHeight="1" x14ac:dyDescent="0.2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6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BG673" s="25"/>
    </row>
    <row r="674" spans="1:59" ht="20.100000000000001" customHeight="1" x14ac:dyDescent="0.2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6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BG674" s="25"/>
    </row>
    <row r="675" spans="1:59" ht="20.100000000000001" customHeight="1" x14ac:dyDescent="0.2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6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BG675" s="25"/>
    </row>
    <row r="676" spans="1:59" ht="20.100000000000001" customHeight="1" x14ac:dyDescent="0.2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6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BG676" s="25"/>
    </row>
    <row r="677" spans="1:59" ht="20.100000000000001" customHeight="1" x14ac:dyDescent="0.2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6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BG677" s="25"/>
    </row>
    <row r="678" spans="1:59" ht="20.100000000000001" customHeight="1" x14ac:dyDescent="0.2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6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BG678" s="25"/>
    </row>
    <row r="679" spans="1:59" ht="20.100000000000001" customHeight="1" x14ac:dyDescent="0.2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6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BG679" s="25"/>
    </row>
    <row r="680" spans="1:59" ht="20.100000000000001" customHeight="1" x14ac:dyDescent="0.2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6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BG680" s="25"/>
    </row>
    <row r="681" spans="1:59" ht="20.100000000000001" customHeight="1" x14ac:dyDescent="0.2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6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BG681" s="25"/>
    </row>
    <row r="682" spans="1:59" ht="20.100000000000001" customHeight="1" x14ac:dyDescent="0.2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6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BG682" s="25"/>
    </row>
    <row r="683" spans="1:59" ht="20.100000000000001" customHeight="1" x14ac:dyDescent="0.2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6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BG683" s="25"/>
    </row>
    <row r="684" spans="1:59" ht="20.100000000000001" customHeight="1" x14ac:dyDescent="0.2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6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BG684" s="25"/>
    </row>
    <row r="685" spans="1:59" ht="20.100000000000001" customHeight="1" x14ac:dyDescent="0.2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6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BG685" s="25"/>
    </row>
    <row r="686" spans="1:59" ht="20.100000000000001" customHeight="1" x14ac:dyDescent="0.2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6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BG686" s="25"/>
    </row>
    <row r="687" spans="1:59" ht="20.100000000000001" customHeight="1" x14ac:dyDescent="0.2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6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BG687" s="25"/>
    </row>
    <row r="688" spans="1:59" ht="20.100000000000001" customHeight="1" x14ac:dyDescent="0.2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6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BG688" s="25"/>
    </row>
    <row r="689" spans="1:59" ht="20.100000000000001" customHeight="1" x14ac:dyDescent="0.2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6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BG689" s="25"/>
    </row>
    <row r="690" spans="1:59" ht="20.100000000000001" customHeight="1" x14ac:dyDescent="0.2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6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BG690" s="25"/>
    </row>
    <row r="691" spans="1:59" ht="20.100000000000001" customHeight="1" x14ac:dyDescent="0.2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6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BG691" s="25"/>
    </row>
    <row r="692" spans="1:59" ht="20.100000000000001" customHeight="1" x14ac:dyDescent="0.2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6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BG692" s="25"/>
    </row>
    <row r="693" spans="1:59" ht="20.100000000000001" customHeight="1" x14ac:dyDescent="0.2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6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BG693" s="25"/>
    </row>
    <row r="694" spans="1:59" ht="20.100000000000001" customHeight="1" x14ac:dyDescent="0.2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6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BG694" s="25"/>
    </row>
    <row r="695" spans="1:59" ht="20.100000000000001" customHeight="1" x14ac:dyDescent="0.2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6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BG695" s="25"/>
    </row>
    <row r="696" spans="1:59" ht="20.100000000000001" customHeight="1" x14ac:dyDescent="0.2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6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BG696" s="25"/>
    </row>
    <row r="697" spans="1:59" ht="20.100000000000001" customHeight="1" x14ac:dyDescent="0.2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6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BG697" s="25"/>
    </row>
    <row r="698" spans="1:59" ht="20.100000000000001" customHeight="1" x14ac:dyDescent="0.2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6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BG698" s="25"/>
    </row>
    <row r="699" spans="1:59" ht="20.100000000000001" customHeight="1" x14ac:dyDescent="0.2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6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BG699" s="25"/>
    </row>
    <row r="700" spans="1:59" ht="20.100000000000001" customHeight="1" x14ac:dyDescent="0.2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6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BG700" s="25"/>
    </row>
    <row r="701" spans="1:59" ht="20.100000000000001" customHeight="1" x14ac:dyDescent="0.2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6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BG701" s="25"/>
    </row>
    <row r="702" spans="1:59" ht="20.100000000000001" customHeight="1" x14ac:dyDescent="0.2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6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BG702" s="25"/>
    </row>
    <row r="703" spans="1:59" ht="20.100000000000001" customHeight="1" x14ac:dyDescent="0.2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6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BG703" s="25"/>
    </row>
    <row r="704" spans="1:59" ht="20.100000000000001" customHeight="1" x14ac:dyDescent="0.2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6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BG704" s="25"/>
    </row>
    <row r="705" spans="1:59" ht="20.100000000000001" customHeight="1" x14ac:dyDescent="0.2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6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BG705" s="25"/>
    </row>
    <row r="706" spans="1:59" ht="20.100000000000001" customHeight="1" x14ac:dyDescent="0.2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6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BG706" s="25"/>
    </row>
    <row r="707" spans="1:59" ht="20.100000000000001" customHeight="1" x14ac:dyDescent="0.2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6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BG707" s="25"/>
    </row>
    <row r="708" spans="1:59" ht="20.100000000000001" customHeight="1" x14ac:dyDescent="0.2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6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BG708" s="25"/>
    </row>
    <row r="709" spans="1:59" ht="20.100000000000001" customHeight="1" x14ac:dyDescent="0.2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6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BG709" s="25"/>
    </row>
    <row r="710" spans="1:59" ht="20.100000000000001" customHeight="1" x14ac:dyDescent="0.2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6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BG710" s="25"/>
    </row>
    <row r="711" spans="1:59" ht="20.100000000000001" customHeight="1" x14ac:dyDescent="0.2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6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BG711" s="25"/>
    </row>
    <row r="712" spans="1:59" ht="20.100000000000001" customHeight="1" x14ac:dyDescent="0.2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6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BG712" s="25"/>
    </row>
    <row r="713" spans="1:59" ht="20.100000000000001" customHeight="1" x14ac:dyDescent="0.2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6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BG713" s="25"/>
    </row>
    <row r="714" spans="1:59" ht="20.100000000000001" customHeight="1" x14ac:dyDescent="0.2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6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BG714" s="25"/>
    </row>
    <row r="715" spans="1:59" ht="20.100000000000001" customHeight="1" x14ac:dyDescent="0.2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6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BG715" s="25"/>
    </row>
    <row r="716" spans="1:59" ht="20.100000000000001" customHeight="1" x14ac:dyDescent="0.2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6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BG716" s="25"/>
    </row>
    <row r="717" spans="1:59" ht="20.100000000000001" customHeight="1" x14ac:dyDescent="0.2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6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BG717" s="25"/>
    </row>
    <row r="718" spans="1:59" ht="20.100000000000001" customHeight="1" x14ac:dyDescent="0.2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6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BG718" s="25"/>
    </row>
    <row r="719" spans="1:59" ht="20.100000000000001" customHeight="1" x14ac:dyDescent="0.2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6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BG719" s="25"/>
    </row>
    <row r="720" spans="1:59" ht="20.100000000000001" customHeight="1" x14ac:dyDescent="0.2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6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BG720" s="25"/>
    </row>
    <row r="721" spans="1:59" ht="20.100000000000001" customHeight="1" x14ac:dyDescent="0.2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6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BG721" s="25"/>
    </row>
    <row r="722" spans="1:59" ht="20.100000000000001" customHeight="1" x14ac:dyDescent="0.2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6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BG722" s="25"/>
    </row>
    <row r="723" spans="1:59" ht="20.100000000000001" customHeight="1" x14ac:dyDescent="0.2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6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BG723" s="25"/>
    </row>
    <row r="724" spans="1:59" ht="20.100000000000001" customHeight="1" x14ac:dyDescent="0.2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6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BG724" s="25"/>
    </row>
    <row r="725" spans="1:59" ht="20.100000000000001" customHeight="1" x14ac:dyDescent="0.2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6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BG725" s="25"/>
    </row>
    <row r="726" spans="1:59" ht="20.100000000000001" customHeight="1" x14ac:dyDescent="0.2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6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BG726" s="25"/>
    </row>
    <row r="727" spans="1:59" ht="20.100000000000001" customHeight="1" x14ac:dyDescent="0.2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6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BG727" s="25"/>
    </row>
    <row r="728" spans="1:59" ht="20.100000000000001" customHeight="1" x14ac:dyDescent="0.2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6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BG728" s="25"/>
    </row>
    <row r="729" spans="1:59" ht="20.100000000000001" customHeight="1" x14ac:dyDescent="0.2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6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BG729" s="25"/>
    </row>
    <row r="730" spans="1:59" ht="20.100000000000001" customHeight="1" x14ac:dyDescent="0.2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6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BG730" s="25"/>
    </row>
    <row r="731" spans="1:59" ht="20.100000000000001" customHeight="1" x14ac:dyDescent="0.2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6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BG731" s="25"/>
    </row>
    <row r="732" spans="1:59" ht="20.100000000000001" customHeight="1" x14ac:dyDescent="0.2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6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BG732" s="25"/>
    </row>
    <row r="733" spans="1:59" ht="20.100000000000001" customHeight="1" x14ac:dyDescent="0.2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6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BG733" s="25"/>
    </row>
    <row r="734" spans="1:59" ht="20.100000000000001" customHeight="1" x14ac:dyDescent="0.2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6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BG734" s="25"/>
    </row>
    <row r="735" spans="1:59" ht="20.100000000000001" customHeight="1" x14ac:dyDescent="0.2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6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BG735" s="25"/>
    </row>
    <row r="736" spans="1:59" ht="20.100000000000001" customHeight="1" x14ac:dyDescent="0.2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6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BG736" s="25"/>
    </row>
    <row r="737" spans="1:59" ht="20.100000000000001" customHeight="1" x14ac:dyDescent="0.2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6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BG737" s="25"/>
    </row>
    <row r="738" spans="1:59" ht="20.100000000000001" customHeight="1" x14ac:dyDescent="0.2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6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BG738" s="25"/>
    </row>
    <row r="739" spans="1:59" ht="20.100000000000001" customHeight="1" x14ac:dyDescent="0.2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6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BG739" s="25"/>
    </row>
    <row r="740" spans="1:59" ht="20.100000000000001" customHeight="1" x14ac:dyDescent="0.2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6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BG740" s="25"/>
    </row>
    <row r="741" spans="1:59" ht="20.100000000000001" customHeight="1" x14ac:dyDescent="0.2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6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BG741" s="25"/>
    </row>
    <row r="742" spans="1:59" ht="20.100000000000001" customHeight="1" x14ac:dyDescent="0.2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6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BG742" s="25"/>
    </row>
    <row r="743" spans="1:59" ht="20.100000000000001" customHeight="1" x14ac:dyDescent="0.2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6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BG743" s="25"/>
    </row>
    <row r="744" spans="1:59" ht="20.100000000000001" customHeight="1" x14ac:dyDescent="0.2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6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BG744" s="25"/>
    </row>
    <row r="745" spans="1:59" ht="20.100000000000001" customHeight="1" x14ac:dyDescent="0.2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6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BG745" s="25"/>
    </row>
    <row r="746" spans="1:59" ht="20.100000000000001" customHeight="1" x14ac:dyDescent="0.2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6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BG746" s="25"/>
    </row>
    <row r="747" spans="1:59" ht="20.100000000000001" customHeight="1" x14ac:dyDescent="0.2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6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BG747" s="25"/>
    </row>
    <row r="748" spans="1:59" ht="20.100000000000001" customHeight="1" x14ac:dyDescent="0.2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6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BG748" s="25"/>
    </row>
    <row r="749" spans="1:59" ht="20.100000000000001" customHeight="1" x14ac:dyDescent="0.2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6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BG749" s="25"/>
    </row>
    <row r="750" spans="1:59" ht="20.100000000000001" customHeight="1" x14ac:dyDescent="0.2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6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BG750" s="25"/>
    </row>
    <row r="751" spans="1:59" ht="20.100000000000001" customHeight="1" x14ac:dyDescent="0.2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6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BG751" s="25"/>
    </row>
    <row r="752" spans="1:59" ht="20.100000000000001" customHeight="1" x14ac:dyDescent="0.2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6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BG752" s="25"/>
    </row>
    <row r="753" spans="1:59" ht="20.100000000000001" customHeight="1" x14ac:dyDescent="0.2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6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BG753" s="25"/>
    </row>
    <row r="754" spans="1:59" ht="20.100000000000001" customHeight="1" x14ac:dyDescent="0.2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6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BG754" s="25"/>
    </row>
    <row r="755" spans="1:59" ht="20.100000000000001" customHeight="1" x14ac:dyDescent="0.2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6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BG755" s="25"/>
    </row>
    <row r="756" spans="1:59" ht="20.100000000000001" customHeight="1" x14ac:dyDescent="0.2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6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BG756" s="25"/>
    </row>
    <row r="757" spans="1:59" ht="20.100000000000001" customHeight="1" x14ac:dyDescent="0.2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6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BG757" s="25"/>
    </row>
    <row r="758" spans="1:59" ht="20.100000000000001" customHeight="1" x14ac:dyDescent="0.2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6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BG758" s="25"/>
    </row>
    <row r="759" spans="1:59" ht="20.100000000000001" customHeight="1" x14ac:dyDescent="0.2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6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BG759" s="25"/>
    </row>
    <row r="760" spans="1:59" ht="20.100000000000001" customHeight="1" x14ac:dyDescent="0.2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6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BG760" s="25"/>
    </row>
    <row r="761" spans="1:59" ht="20.100000000000001" customHeight="1" x14ac:dyDescent="0.2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6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BG761" s="25"/>
    </row>
    <row r="762" spans="1:59" ht="20.100000000000001" customHeight="1" x14ac:dyDescent="0.2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6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BG762" s="25"/>
    </row>
    <row r="763" spans="1:59" ht="20.100000000000001" customHeight="1" x14ac:dyDescent="0.2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6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BG763" s="25"/>
    </row>
    <row r="764" spans="1:59" ht="20.100000000000001" customHeight="1" x14ac:dyDescent="0.2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6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BG764" s="25"/>
    </row>
    <row r="765" spans="1:59" ht="20.100000000000001" customHeight="1" x14ac:dyDescent="0.2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6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BG765" s="25"/>
    </row>
    <row r="766" spans="1:59" ht="20.100000000000001" customHeight="1" x14ac:dyDescent="0.2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6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BG766" s="25"/>
    </row>
    <row r="767" spans="1:59" ht="20.100000000000001" customHeight="1" x14ac:dyDescent="0.2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6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BG767" s="25"/>
    </row>
    <row r="768" spans="1:59" ht="20.100000000000001" customHeight="1" x14ac:dyDescent="0.2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6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BG768" s="25"/>
    </row>
    <row r="769" spans="1:59" ht="20.100000000000001" customHeight="1" x14ac:dyDescent="0.2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6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BG769" s="25"/>
    </row>
    <row r="770" spans="1:59" ht="20.100000000000001" customHeight="1" x14ac:dyDescent="0.2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6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BG770" s="25"/>
    </row>
    <row r="771" spans="1:59" ht="20.100000000000001" customHeight="1" x14ac:dyDescent="0.2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6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BG771" s="25"/>
    </row>
    <row r="772" spans="1:59" ht="20.100000000000001" customHeight="1" x14ac:dyDescent="0.2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6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BG772" s="25"/>
    </row>
    <row r="773" spans="1:59" ht="20.100000000000001" customHeight="1" x14ac:dyDescent="0.2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6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BG773" s="25"/>
    </row>
    <row r="774" spans="1:59" ht="20.100000000000001" customHeight="1" x14ac:dyDescent="0.2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6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BG774" s="25"/>
    </row>
    <row r="775" spans="1:59" ht="20.100000000000001" customHeight="1" x14ac:dyDescent="0.2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6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BG775" s="25"/>
    </row>
    <row r="776" spans="1:59" ht="20.100000000000001" customHeight="1" x14ac:dyDescent="0.2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6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BG776" s="25"/>
    </row>
    <row r="777" spans="1:59" ht="20.100000000000001" customHeight="1" x14ac:dyDescent="0.2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6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BG777" s="25"/>
    </row>
    <row r="778" spans="1:59" ht="20.100000000000001" customHeight="1" x14ac:dyDescent="0.2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6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BG778" s="25"/>
    </row>
    <row r="779" spans="1:59" ht="20.100000000000001" customHeight="1" x14ac:dyDescent="0.2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6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BG779" s="25"/>
    </row>
    <row r="780" spans="1:59" ht="20.100000000000001" customHeight="1" x14ac:dyDescent="0.2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6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BG780" s="25"/>
    </row>
    <row r="781" spans="1:59" ht="20.100000000000001" customHeight="1" x14ac:dyDescent="0.2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6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BG781" s="25"/>
    </row>
    <row r="782" spans="1:59" ht="20.100000000000001" customHeight="1" x14ac:dyDescent="0.2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6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BG782" s="25"/>
    </row>
    <row r="783" spans="1:59" ht="20.100000000000001" customHeight="1" x14ac:dyDescent="0.2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6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BG783" s="25"/>
    </row>
    <row r="784" spans="1:59" ht="20.100000000000001" customHeight="1" x14ac:dyDescent="0.2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6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BG784" s="25"/>
    </row>
    <row r="785" spans="1:59" ht="20.100000000000001" customHeight="1" x14ac:dyDescent="0.2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6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BG785" s="25"/>
    </row>
    <row r="786" spans="1:59" ht="20.100000000000001" customHeight="1" x14ac:dyDescent="0.2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6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BG786" s="25"/>
    </row>
    <row r="787" spans="1:59" ht="20.100000000000001" customHeight="1" x14ac:dyDescent="0.2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6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BG787" s="25"/>
    </row>
    <row r="788" spans="1:59" ht="20.100000000000001" customHeight="1" x14ac:dyDescent="0.2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6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BG788" s="25"/>
    </row>
    <row r="789" spans="1:59" ht="20.100000000000001" customHeight="1" x14ac:dyDescent="0.2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6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BG789" s="25"/>
    </row>
    <row r="790" spans="1:59" ht="20.100000000000001" customHeight="1" x14ac:dyDescent="0.2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6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BG790" s="25"/>
    </row>
    <row r="791" spans="1:59" ht="20.100000000000001" customHeight="1" x14ac:dyDescent="0.2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6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BG791" s="25"/>
    </row>
    <row r="792" spans="1:59" ht="20.100000000000001" customHeight="1" x14ac:dyDescent="0.2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6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BG792" s="25"/>
    </row>
    <row r="793" spans="1:59" ht="20.100000000000001" customHeight="1" x14ac:dyDescent="0.2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6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BG793" s="25"/>
    </row>
    <row r="794" spans="1:59" ht="20.100000000000001" customHeight="1" x14ac:dyDescent="0.2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6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BG794" s="25"/>
    </row>
    <row r="795" spans="1:59" ht="20.100000000000001" customHeight="1" x14ac:dyDescent="0.2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6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BG795" s="25"/>
    </row>
    <row r="796" spans="1:59" ht="20.100000000000001" customHeight="1" x14ac:dyDescent="0.2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6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BG796" s="25"/>
    </row>
    <row r="797" spans="1:59" ht="20.100000000000001" customHeight="1" x14ac:dyDescent="0.2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6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BG797" s="25"/>
    </row>
    <row r="798" spans="1:59" ht="20.100000000000001" customHeight="1" x14ac:dyDescent="0.2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6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BG798" s="25"/>
    </row>
    <row r="799" spans="1:59" ht="20.100000000000001" customHeight="1" x14ac:dyDescent="0.2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6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BG799" s="25"/>
    </row>
    <row r="800" spans="1:59" ht="20.100000000000001" customHeight="1" x14ac:dyDescent="0.2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6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BG800" s="25"/>
    </row>
    <row r="801" spans="1:59" ht="20.100000000000001" customHeight="1" x14ac:dyDescent="0.2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6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BG801" s="25"/>
    </row>
    <row r="802" spans="1:59" ht="20.100000000000001" customHeight="1" x14ac:dyDescent="0.2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6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BG802" s="25"/>
    </row>
    <row r="803" spans="1:59" ht="20.100000000000001" customHeight="1" x14ac:dyDescent="0.2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6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BG803" s="25"/>
    </row>
    <row r="804" spans="1:59" ht="20.100000000000001" customHeight="1" x14ac:dyDescent="0.2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6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BG804" s="25"/>
    </row>
    <row r="805" spans="1:59" ht="20.100000000000001" customHeight="1" x14ac:dyDescent="0.2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6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BG805" s="25"/>
    </row>
    <row r="806" spans="1:59" ht="20.100000000000001" customHeight="1" x14ac:dyDescent="0.2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6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BG806" s="25"/>
    </row>
    <row r="807" spans="1:59" ht="20.100000000000001" customHeight="1" x14ac:dyDescent="0.2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6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BG807" s="25"/>
    </row>
    <row r="808" spans="1:59" ht="20.100000000000001" customHeight="1" x14ac:dyDescent="0.2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6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BG808" s="25"/>
    </row>
    <row r="809" spans="1:59" ht="20.100000000000001" customHeight="1" x14ac:dyDescent="0.2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6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BG809" s="25"/>
    </row>
    <row r="810" spans="1:59" ht="20.100000000000001" customHeight="1" x14ac:dyDescent="0.2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6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BG810" s="25"/>
    </row>
    <row r="811" spans="1:59" ht="20.100000000000001" customHeight="1" x14ac:dyDescent="0.2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6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BG811" s="25"/>
    </row>
    <row r="812" spans="1:59" ht="20.100000000000001" customHeight="1" x14ac:dyDescent="0.2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6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BG812" s="25"/>
    </row>
    <row r="813" spans="1:59" ht="20.100000000000001" customHeight="1" x14ac:dyDescent="0.2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6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BG813" s="25"/>
    </row>
    <row r="814" spans="1:59" ht="20.100000000000001" customHeight="1" x14ac:dyDescent="0.2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6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BG814" s="25"/>
    </row>
    <row r="815" spans="1:59" ht="20.100000000000001" customHeight="1" x14ac:dyDescent="0.2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6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BG815" s="25"/>
    </row>
    <row r="816" spans="1:59" ht="20.100000000000001" customHeight="1" x14ac:dyDescent="0.2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6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BG816" s="25"/>
    </row>
    <row r="817" spans="1:59" ht="20.100000000000001" customHeight="1" x14ac:dyDescent="0.2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6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BG817" s="25"/>
    </row>
    <row r="818" spans="1:59" ht="20.100000000000001" customHeight="1" x14ac:dyDescent="0.2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6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BG818" s="25"/>
    </row>
    <row r="819" spans="1:59" ht="20.100000000000001" customHeight="1" x14ac:dyDescent="0.2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6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BG819" s="25"/>
    </row>
    <row r="820" spans="1:59" ht="20.100000000000001" customHeight="1" x14ac:dyDescent="0.2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6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BG820" s="25"/>
    </row>
    <row r="821" spans="1:59" ht="20.100000000000001" customHeight="1" x14ac:dyDescent="0.2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6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BG821" s="25"/>
    </row>
    <row r="822" spans="1:59" ht="20.100000000000001" customHeight="1" x14ac:dyDescent="0.2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6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BG822" s="25"/>
    </row>
    <row r="823" spans="1:59" ht="20.100000000000001" customHeight="1" x14ac:dyDescent="0.2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6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BG823" s="25"/>
    </row>
    <row r="824" spans="1:59" ht="20.100000000000001" customHeight="1" x14ac:dyDescent="0.2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6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BG824" s="25"/>
    </row>
    <row r="825" spans="1:59" ht="20.100000000000001" customHeight="1" x14ac:dyDescent="0.2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6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BG825" s="25"/>
    </row>
    <row r="826" spans="1:59" ht="20.100000000000001" customHeight="1" x14ac:dyDescent="0.2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6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BG826" s="25"/>
    </row>
    <row r="827" spans="1:59" ht="20.100000000000001" customHeight="1" x14ac:dyDescent="0.2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6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BG827" s="25"/>
    </row>
    <row r="828" spans="1:59" ht="20.100000000000001" customHeight="1" x14ac:dyDescent="0.2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6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BG828" s="25"/>
    </row>
    <row r="829" spans="1:59" ht="20.100000000000001" customHeight="1" x14ac:dyDescent="0.2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6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BG829" s="25"/>
    </row>
    <row r="830" spans="1:59" ht="20.100000000000001" customHeight="1" x14ac:dyDescent="0.2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6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BG830" s="25"/>
    </row>
    <row r="831" spans="1:59" ht="20.100000000000001" customHeight="1" x14ac:dyDescent="0.2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6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BG831" s="25"/>
    </row>
    <row r="832" spans="1:59" ht="20.100000000000001" customHeight="1" x14ac:dyDescent="0.2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6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BG832" s="25"/>
    </row>
    <row r="833" spans="1:59" ht="20.100000000000001" customHeight="1" x14ac:dyDescent="0.2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6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BG833" s="25"/>
    </row>
    <row r="834" spans="1:59" ht="20.100000000000001" customHeight="1" x14ac:dyDescent="0.2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6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BG834" s="25"/>
    </row>
    <row r="835" spans="1:59" ht="20.100000000000001" customHeight="1" x14ac:dyDescent="0.2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6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BG835" s="25"/>
    </row>
    <row r="836" spans="1:59" ht="20.100000000000001" customHeight="1" x14ac:dyDescent="0.2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6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BG836" s="25"/>
    </row>
    <row r="837" spans="1:59" ht="20.100000000000001" customHeight="1" x14ac:dyDescent="0.2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6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BG837" s="25"/>
    </row>
    <row r="838" spans="1:59" ht="20.100000000000001" customHeight="1" x14ac:dyDescent="0.2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6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BG838" s="25"/>
    </row>
    <row r="839" spans="1:59" ht="20.100000000000001" customHeight="1" x14ac:dyDescent="0.2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6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BG839" s="25"/>
    </row>
    <row r="840" spans="1:59" ht="20.100000000000001" customHeight="1" x14ac:dyDescent="0.2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6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BG840" s="25"/>
    </row>
    <row r="841" spans="1:59" ht="20.100000000000001" customHeight="1" x14ac:dyDescent="0.2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6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BG841" s="25"/>
    </row>
    <row r="842" spans="1:59" ht="20.100000000000001" customHeight="1" x14ac:dyDescent="0.2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6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BG842" s="25"/>
    </row>
    <row r="843" spans="1:59" ht="20.100000000000001" customHeight="1" x14ac:dyDescent="0.2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6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BG843" s="25"/>
    </row>
    <row r="844" spans="1:59" ht="20.100000000000001" customHeight="1" x14ac:dyDescent="0.2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6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BG844" s="25"/>
    </row>
    <row r="845" spans="1:59" ht="20.100000000000001" customHeight="1" x14ac:dyDescent="0.2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6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BG845" s="25"/>
    </row>
    <row r="846" spans="1:59" ht="20.100000000000001" customHeight="1" x14ac:dyDescent="0.2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6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BG846" s="25"/>
    </row>
    <row r="847" spans="1:59" ht="20.100000000000001" customHeight="1" x14ac:dyDescent="0.2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6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BG847" s="25"/>
    </row>
    <row r="848" spans="1:59" ht="20.100000000000001" customHeight="1" x14ac:dyDescent="0.2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6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BG848" s="25"/>
    </row>
    <row r="849" spans="1:59" ht="20.100000000000001" customHeight="1" x14ac:dyDescent="0.2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6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BG849" s="25"/>
    </row>
    <row r="850" spans="1:59" ht="20.100000000000001" customHeight="1" x14ac:dyDescent="0.2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6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BG850" s="25"/>
    </row>
    <row r="851" spans="1:59" ht="20.100000000000001" customHeight="1" x14ac:dyDescent="0.2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6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BG851" s="25"/>
    </row>
    <row r="852" spans="1:59" ht="20.100000000000001" customHeight="1" x14ac:dyDescent="0.2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6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BG852" s="25"/>
    </row>
    <row r="853" spans="1:59" ht="20.100000000000001" customHeight="1" x14ac:dyDescent="0.2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6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BG853" s="25"/>
    </row>
    <row r="854" spans="1:59" ht="20.100000000000001" customHeight="1" x14ac:dyDescent="0.2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6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BG854" s="25"/>
    </row>
    <row r="855" spans="1:59" ht="20.100000000000001" customHeight="1" x14ac:dyDescent="0.2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6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BG855" s="25"/>
    </row>
    <row r="856" spans="1:59" ht="20.100000000000001" customHeight="1" x14ac:dyDescent="0.2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6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BG856" s="25"/>
    </row>
    <row r="857" spans="1:59" ht="20.100000000000001" customHeight="1" x14ac:dyDescent="0.2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6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BG857" s="25"/>
    </row>
    <row r="858" spans="1:59" ht="20.100000000000001" customHeight="1" x14ac:dyDescent="0.2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6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BG858" s="25"/>
    </row>
    <row r="859" spans="1:59" ht="20.100000000000001" customHeight="1" x14ac:dyDescent="0.2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6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BG859" s="25"/>
    </row>
    <row r="860" spans="1:59" ht="20.100000000000001" customHeight="1" x14ac:dyDescent="0.2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6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BG860" s="25"/>
    </row>
    <row r="861" spans="1:59" ht="20.100000000000001" customHeight="1" x14ac:dyDescent="0.2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6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BG861" s="25"/>
    </row>
    <row r="862" spans="1:59" ht="20.100000000000001" customHeight="1" x14ac:dyDescent="0.2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6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BG862" s="25"/>
    </row>
    <row r="863" spans="1:59" ht="20.100000000000001" customHeight="1" x14ac:dyDescent="0.2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6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BG863" s="25"/>
    </row>
    <row r="864" spans="1:59" ht="20.100000000000001" customHeight="1" x14ac:dyDescent="0.2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6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BG864" s="25"/>
    </row>
    <row r="865" spans="1:59" ht="20.100000000000001" customHeight="1" x14ac:dyDescent="0.2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6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BG865" s="25"/>
    </row>
    <row r="866" spans="1:59" ht="20.100000000000001" customHeight="1" x14ac:dyDescent="0.2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6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BG866" s="25"/>
    </row>
    <row r="867" spans="1:59" ht="20.100000000000001" customHeight="1" x14ac:dyDescent="0.2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6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BG867" s="25"/>
    </row>
    <row r="868" spans="1:59" ht="20.100000000000001" customHeight="1" x14ac:dyDescent="0.2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6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BG868" s="25"/>
    </row>
    <row r="869" spans="1:59" ht="20.100000000000001" customHeight="1" x14ac:dyDescent="0.2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6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BG869" s="25"/>
    </row>
    <row r="870" spans="1:59" ht="20.100000000000001" customHeight="1" x14ac:dyDescent="0.2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6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BG870" s="25"/>
    </row>
    <row r="871" spans="1:59" ht="20.100000000000001" customHeight="1" x14ac:dyDescent="0.2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6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BG871" s="25"/>
    </row>
    <row r="872" spans="1:59" ht="20.100000000000001" customHeight="1" x14ac:dyDescent="0.2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6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BG872" s="25"/>
    </row>
    <row r="873" spans="1:59" ht="20.100000000000001" customHeight="1" x14ac:dyDescent="0.2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6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BG873" s="25"/>
    </row>
    <row r="874" spans="1:59" ht="20.100000000000001" customHeight="1" x14ac:dyDescent="0.2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6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BG874" s="25"/>
    </row>
    <row r="875" spans="1:59" ht="20.100000000000001" customHeight="1" x14ac:dyDescent="0.2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6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BG875" s="25"/>
    </row>
    <row r="876" spans="1:59" ht="20.100000000000001" customHeight="1" x14ac:dyDescent="0.2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6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BG876" s="25"/>
    </row>
    <row r="877" spans="1:59" ht="20.100000000000001" customHeight="1" x14ac:dyDescent="0.2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6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BG877" s="25"/>
    </row>
    <row r="878" spans="1:59" ht="20.100000000000001" customHeight="1" x14ac:dyDescent="0.2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6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BG878" s="25"/>
    </row>
    <row r="879" spans="1:59" ht="20.100000000000001" customHeight="1" x14ac:dyDescent="0.2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6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BG879" s="25"/>
    </row>
    <row r="880" spans="1:59" ht="20.100000000000001" customHeight="1" x14ac:dyDescent="0.2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6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BG880" s="25"/>
    </row>
    <row r="881" spans="1:59" ht="20.100000000000001" customHeight="1" x14ac:dyDescent="0.2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6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BG881" s="25"/>
    </row>
    <row r="882" spans="1:59" ht="20.100000000000001" customHeight="1" x14ac:dyDescent="0.2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6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BG882" s="25"/>
    </row>
    <row r="883" spans="1:59" ht="20.100000000000001" customHeight="1" x14ac:dyDescent="0.2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6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BG883" s="25"/>
    </row>
    <row r="884" spans="1:59" ht="20.100000000000001" customHeight="1" x14ac:dyDescent="0.2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6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BG884" s="25"/>
    </row>
    <row r="885" spans="1:59" ht="20.100000000000001" customHeight="1" x14ac:dyDescent="0.2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6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BG885" s="25"/>
    </row>
    <row r="886" spans="1:59" ht="20.100000000000001" customHeight="1" x14ac:dyDescent="0.2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6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BG886" s="25"/>
    </row>
    <row r="887" spans="1:59" ht="20.100000000000001" customHeight="1" x14ac:dyDescent="0.2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6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BG887" s="25"/>
    </row>
    <row r="888" spans="1:59" ht="20.100000000000001" customHeight="1" x14ac:dyDescent="0.2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6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BG888" s="25"/>
    </row>
    <row r="889" spans="1:59" ht="20.100000000000001" customHeight="1" x14ac:dyDescent="0.2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6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BG889" s="25"/>
    </row>
    <row r="890" spans="1:59" ht="20.100000000000001" customHeight="1" x14ac:dyDescent="0.2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6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BG890" s="25"/>
    </row>
    <row r="891" spans="1:59" ht="20.100000000000001" customHeight="1" x14ac:dyDescent="0.2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6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BG891" s="25"/>
    </row>
    <row r="892" spans="1:59" ht="20.100000000000001" customHeight="1" x14ac:dyDescent="0.2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6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BG892" s="25"/>
    </row>
    <row r="893" spans="1:59" ht="20.100000000000001" customHeight="1" x14ac:dyDescent="0.2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6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BG893" s="25"/>
    </row>
    <row r="894" spans="1:59" ht="20.100000000000001" customHeight="1" x14ac:dyDescent="0.2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6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BG894" s="25"/>
    </row>
    <row r="895" spans="1:59" ht="20.100000000000001" customHeight="1" x14ac:dyDescent="0.2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6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BG895" s="25"/>
    </row>
    <row r="896" spans="1:59" ht="20.100000000000001" customHeight="1" x14ac:dyDescent="0.2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6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BG896" s="25"/>
    </row>
    <row r="897" spans="1:59" ht="20.100000000000001" customHeight="1" x14ac:dyDescent="0.2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6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BG897" s="25"/>
    </row>
    <row r="898" spans="1:59" ht="20.100000000000001" customHeight="1" x14ac:dyDescent="0.2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6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BG898" s="25"/>
    </row>
    <row r="899" spans="1:59" ht="20.100000000000001" customHeight="1" x14ac:dyDescent="0.2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6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BG899" s="25"/>
    </row>
    <row r="900" spans="1:59" ht="20.100000000000001" customHeight="1" x14ac:dyDescent="0.2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6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BG900" s="25"/>
    </row>
    <row r="901" spans="1:59" ht="20.100000000000001" customHeight="1" x14ac:dyDescent="0.2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6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BG901" s="25"/>
    </row>
    <row r="902" spans="1:59" ht="20.100000000000001" customHeight="1" x14ac:dyDescent="0.2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6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BG902" s="25"/>
    </row>
    <row r="903" spans="1:59" ht="20.100000000000001" customHeight="1" x14ac:dyDescent="0.2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6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BG903" s="25"/>
    </row>
    <row r="904" spans="1:59" ht="20.100000000000001" customHeight="1" x14ac:dyDescent="0.2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6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BG904" s="25"/>
    </row>
    <row r="905" spans="1:59" ht="20.100000000000001" customHeight="1" x14ac:dyDescent="0.2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6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BG905" s="25"/>
    </row>
    <row r="906" spans="1:59" ht="20.100000000000001" customHeight="1" x14ac:dyDescent="0.2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6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BG906" s="25"/>
    </row>
    <row r="907" spans="1:59" ht="20.100000000000001" customHeight="1" x14ac:dyDescent="0.2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6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BG907" s="25"/>
    </row>
    <row r="908" spans="1:59" ht="20.100000000000001" customHeight="1" x14ac:dyDescent="0.2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6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BG908" s="25"/>
    </row>
    <row r="909" spans="1:59" ht="20.100000000000001" customHeight="1" x14ac:dyDescent="0.2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6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BG909" s="25"/>
    </row>
    <row r="910" spans="1:59" ht="20.100000000000001" customHeight="1" x14ac:dyDescent="0.2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6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BG910" s="25"/>
    </row>
    <row r="911" spans="1:59" ht="20.100000000000001" customHeight="1" x14ac:dyDescent="0.2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6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BG911" s="25"/>
    </row>
    <row r="912" spans="1:59" ht="20.100000000000001" customHeight="1" x14ac:dyDescent="0.2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6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BG912" s="25"/>
    </row>
    <row r="913" spans="1:59" ht="20.100000000000001" customHeight="1" x14ac:dyDescent="0.2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6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BG913" s="25"/>
    </row>
    <row r="914" spans="1:59" ht="20.100000000000001" customHeight="1" x14ac:dyDescent="0.2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6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BG914" s="25"/>
    </row>
    <row r="915" spans="1:59" ht="20.100000000000001" customHeight="1" x14ac:dyDescent="0.2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6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BG915" s="25"/>
    </row>
    <row r="916" spans="1:59" ht="20.100000000000001" customHeight="1" x14ac:dyDescent="0.2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6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BG916" s="25"/>
    </row>
    <row r="917" spans="1:59" ht="20.100000000000001" customHeight="1" x14ac:dyDescent="0.2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6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BG917" s="25"/>
    </row>
    <row r="918" spans="1:59" ht="20.100000000000001" customHeight="1" x14ac:dyDescent="0.2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6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BG918" s="25"/>
    </row>
    <row r="919" spans="1:59" ht="20.100000000000001" customHeight="1" x14ac:dyDescent="0.2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6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BG919" s="25"/>
    </row>
    <row r="920" spans="1:59" ht="20.100000000000001" customHeight="1" x14ac:dyDescent="0.2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6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BG920" s="25"/>
    </row>
    <row r="921" spans="1:59" ht="20.100000000000001" customHeight="1" x14ac:dyDescent="0.2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6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BG921" s="25"/>
    </row>
    <row r="922" spans="1:59" ht="20.100000000000001" customHeight="1" x14ac:dyDescent="0.2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6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BG922" s="25"/>
    </row>
    <row r="923" spans="1:59" ht="20.100000000000001" customHeight="1" x14ac:dyDescent="0.2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6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BG923" s="25"/>
    </row>
    <row r="924" spans="1:59" ht="20.100000000000001" customHeight="1" x14ac:dyDescent="0.2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6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BG924" s="25"/>
    </row>
    <row r="925" spans="1:59" ht="20.100000000000001" customHeight="1" x14ac:dyDescent="0.2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6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BG925" s="25"/>
    </row>
    <row r="926" spans="1:59" ht="20.100000000000001" customHeight="1" x14ac:dyDescent="0.2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6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BG926" s="25"/>
    </row>
    <row r="927" spans="1:59" ht="20.100000000000001" customHeight="1" x14ac:dyDescent="0.2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6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BG927" s="25"/>
    </row>
    <row r="928" spans="1:59" ht="20.100000000000001" customHeight="1" x14ac:dyDescent="0.2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6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BG928" s="25"/>
    </row>
    <row r="929" spans="1:59" ht="20.100000000000001" customHeight="1" x14ac:dyDescent="0.2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6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BG929" s="25"/>
    </row>
    <row r="930" spans="1:59" ht="20.100000000000001" customHeight="1" x14ac:dyDescent="0.2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6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BG930" s="25"/>
    </row>
    <row r="931" spans="1:59" ht="20.100000000000001" customHeight="1" x14ac:dyDescent="0.2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6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BG931" s="25"/>
    </row>
    <row r="932" spans="1:59" ht="20.100000000000001" customHeight="1" x14ac:dyDescent="0.2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6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BG932" s="25"/>
    </row>
    <row r="933" spans="1:59" ht="20.100000000000001" customHeight="1" x14ac:dyDescent="0.2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6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BG933" s="25"/>
    </row>
    <row r="934" spans="1:59" ht="20.100000000000001" customHeight="1" x14ac:dyDescent="0.2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6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BG934" s="25"/>
    </row>
    <row r="935" spans="1:59" ht="20.100000000000001" customHeight="1" x14ac:dyDescent="0.2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6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BG935" s="25"/>
    </row>
    <row r="936" spans="1:59" ht="20.100000000000001" customHeight="1" x14ac:dyDescent="0.2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6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BG936" s="25"/>
    </row>
    <row r="937" spans="1:59" ht="20.100000000000001" customHeight="1" x14ac:dyDescent="0.2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6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BG937" s="25"/>
    </row>
    <row r="938" spans="1:59" ht="20.100000000000001" customHeight="1" x14ac:dyDescent="0.2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6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BG938" s="25"/>
    </row>
    <row r="939" spans="1:59" ht="20.100000000000001" customHeight="1" x14ac:dyDescent="0.2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6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BG939" s="25"/>
    </row>
    <row r="940" spans="1:59" ht="20.100000000000001" customHeight="1" x14ac:dyDescent="0.2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6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BG940" s="25"/>
    </row>
    <row r="941" spans="1:59" ht="20.100000000000001" customHeight="1" x14ac:dyDescent="0.2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6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BG941" s="25"/>
    </row>
    <row r="942" spans="1:59" ht="20.100000000000001" customHeight="1" x14ac:dyDescent="0.2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6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BG942" s="25"/>
    </row>
    <row r="943" spans="1:59" ht="20.100000000000001" customHeight="1" x14ac:dyDescent="0.2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6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BG943" s="25"/>
    </row>
    <row r="944" spans="1:59" ht="20.100000000000001" customHeight="1" x14ac:dyDescent="0.2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6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BG944" s="25"/>
    </row>
    <row r="945" spans="1:59" ht="20.100000000000001" customHeight="1" x14ac:dyDescent="0.2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6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BG945" s="25"/>
    </row>
    <row r="946" spans="1:59" ht="20.100000000000001" customHeight="1" x14ac:dyDescent="0.2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6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BG946" s="25"/>
    </row>
    <row r="947" spans="1:59" ht="20.100000000000001" customHeight="1" x14ac:dyDescent="0.2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6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BG947" s="25"/>
    </row>
    <row r="948" spans="1:59" ht="20.100000000000001" customHeight="1" x14ac:dyDescent="0.2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6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BG948" s="25"/>
    </row>
    <row r="949" spans="1:59" ht="20.100000000000001" customHeight="1" x14ac:dyDescent="0.2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6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BG949" s="25"/>
    </row>
    <row r="950" spans="1:59" ht="20.100000000000001" customHeight="1" x14ac:dyDescent="0.2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6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BG950" s="25"/>
    </row>
    <row r="951" spans="1:59" ht="20.100000000000001" customHeight="1" x14ac:dyDescent="0.2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6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BG951" s="25"/>
    </row>
    <row r="952" spans="1:59" ht="20.100000000000001" customHeight="1" x14ac:dyDescent="0.2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6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BG952" s="25"/>
    </row>
    <row r="953" spans="1:59" ht="20.100000000000001" customHeight="1" x14ac:dyDescent="0.2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6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BG953" s="25"/>
    </row>
    <row r="954" spans="1:59" ht="20.100000000000001" customHeight="1" x14ac:dyDescent="0.2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6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BG954" s="25"/>
    </row>
    <row r="955" spans="1:59" ht="20.100000000000001" customHeight="1" x14ac:dyDescent="0.2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6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BG955" s="25"/>
    </row>
    <row r="956" spans="1:59" ht="20.100000000000001" customHeight="1" x14ac:dyDescent="0.2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6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BG956" s="25"/>
    </row>
    <row r="957" spans="1:59" ht="20.100000000000001" customHeight="1" x14ac:dyDescent="0.2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6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BG957" s="25"/>
    </row>
    <row r="958" spans="1:59" ht="20.100000000000001" customHeight="1" x14ac:dyDescent="0.2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6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BG958" s="25"/>
    </row>
    <row r="959" spans="1:59" ht="20.100000000000001" customHeight="1" x14ac:dyDescent="0.2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6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BG959" s="25"/>
    </row>
    <row r="960" spans="1:59" ht="20.100000000000001" customHeight="1" x14ac:dyDescent="0.2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6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BG960" s="25"/>
    </row>
    <row r="961" spans="1:59" ht="20.100000000000001" customHeight="1" x14ac:dyDescent="0.2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6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BG961" s="25"/>
    </row>
    <row r="962" spans="1:59" ht="20.100000000000001" customHeight="1" x14ac:dyDescent="0.2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6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BG962" s="25"/>
    </row>
    <row r="963" spans="1:59" ht="20.100000000000001" customHeight="1" x14ac:dyDescent="0.2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6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BG963" s="25"/>
    </row>
    <row r="964" spans="1:59" ht="20.100000000000001" customHeight="1" x14ac:dyDescent="0.2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6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BG964" s="25"/>
    </row>
    <row r="965" spans="1:59" ht="20.100000000000001" customHeight="1" x14ac:dyDescent="0.2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6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BG965" s="25"/>
    </row>
    <row r="966" spans="1:59" ht="20.100000000000001" customHeight="1" x14ac:dyDescent="0.2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6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BG966" s="25"/>
    </row>
    <row r="967" spans="1:59" ht="20.100000000000001" customHeight="1" x14ac:dyDescent="0.2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6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BG967" s="25"/>
    </row>
    <row r="968" spans="1:59" ht="20.100000000000001" customHeight="1" x14ac:dyDescent="0.2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6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BG968" s="25"/>
    </row>
    <row r="969" spans="1:59" ht="20.100000000000001" customHeight="1" x14ac:dyDescent="0.2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6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BG969" s="25"/>
    </row>
    <row r="970" spans="1:59" ht="20.100000000000001" customHeight="1" x14ac:dyDescent="0.2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6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BG970" s="25"/>
    </row>
    <row r="971" spans="1:59" ht="20.100000000000001" customHeight="1" x14ac:dyDescent="0.2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6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BG971" s="25"/>
    </row>
    <row r="972" spans="1:59" ht="20.100000000000001" customHeight="1" x14ac:dyDescent="0.2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6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BG972" s="25"/>
    </row>
    <row r="973" spans="1:59" ht="20.100000000000001" customHeight="1" x14ac:dyDescent="0.2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6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BG973" s="25"/>
    </row>
    <row r="974" spans="1:59" ht="20.100000000000001" customHeight="1" x14ac:dyDescent="0.2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6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BG974" s="25"/>
    </row>
    <row r="975" spans="1:59" ht="20.100000000000001" customHeight="1" x14ac:dyDescent="0.2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6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BG975" s="25"/>
    </row>
    <row r="976" spans="1:59" ht="20.100000000000001" customHeight="1" x14ac:dyDescent="0.2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6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BG976" s="25"/>
    </row>
    <row r="977" spans="1:59" ht="20.100000000000001" customHeight="1" x14ac:dyDescent="0.2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6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BG977" s="25"/>
    </row>
    <row r="978" spans="1:59" ht="20.100000000000001" customHeight="1" x14ac:dyDescent="0.2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6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BG978" s="25"/>
    </row>
    <row r="979" spans="1:59" ht="20.100000000000001" customHeight="1" x14ac:dyDescent="0.2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6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BG979" s="25"/>
    </row>
    <row r="980" spans="1:59" ht="20.100000000000001" customHeight="1" x14ac:dyDescent="0.2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6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BG980" s="25"/>
    </row>
    <row r="981" spans="1:59" ht="20.100000000000001" customHeight="1" x14ac:dyDescent="0.2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6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BG981" s="25"/>
    </row>
    <row r="982" spans="1:59" ht="20.100000000000001" customHeight="1" x14ac:dyDescent="0.2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6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BG982" s="25"/>
    </row>
    <row r="983" spans="1:59" ht="20.100000000000001" customHeight="1" x14ac:dyDescent="0.2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6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BG983" s="25"/>
    </row>
    <row r="984" spans="1:59" ht="20.100000000000001" customHeight="1" x14ac:dyDescent="0.2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6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BG984" s="25"/>
    </row>
    <row r="985" spans="1:59" ht="20.100000000000001" customHeight="1" x14ac:dyDescent="0.2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6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BG985" s="25"/>
    </row>
    <row r="986" spans="1:59" ht="20.100000000000001" customHeight="1" x14ac:dyDescent="0.2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6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BG986" s="25"/>
    </row>
    <row r="987" spans="1:59" ht="20.100000000000001" customHeight="1" x14ac:dyDescent="0.2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6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BG987" s="25"/>
    </row>
  </sheetData>
  <sheetProtection algorithmName="SHA-512" hashValue="iJehOaMG6kBDZiETqsiND5wTj4E7odW8y6MEh/kP9IVy3gdQ2qw4cu+pZf2R3B3Wgzhbim941MPfrKRGvJJdPw==" saltValue="+Z/+YqzR4Nc4Yu6Tj5oFhA==" spinCount="100000" sheet="1" objects="1" scenarios="1" selectLockedCells="1"/>
  <mergeCells count="9">
    <mergeCell ref="H1:L1"/>
    <mergeCell ref="BH10:BI10"/>
    <mergeCell ref="BM10:BN10"/>
    <mergeCell ref="A5:A6"/>
    <mergeCell ref="H6:L6"/>
    <mergeCell ref="V10:AB10"/>
    <mergeCell ref="AK10:AU10"/>
    <mergeCell ref="V1:Z1"/>
    <mergeCell ref="V6:Z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75"/>
  <sheetViews>
    <sheetView zoomScale="70" zoomScaleNormal="70" workbookViewId="0">
      <pane xSplit="1" ySplit="10" topLeftCell="B11" activePane="bottomRight" state="frozenSplit"/>
      <selection pane="topRight" activeCell="B12" sqref="B12:H62"/>
      <selection pane="bottomLeft" activeCell="B12" sqref="B12:B38"/>
      <selection pane="bottomRight" activeCell="H12" sqref="H12"/>
    </sheetView>
  </sheetViews>
  <sheetFormatPr defaultColWidth="11.5546875" defaultRowHeight="14.4" x14ac:dyDescent="0.3"/>
  <cols>
    <col min="1" max="1" width="46" customWidth="1"/>
    <col min="2" max="2" width="30.5546875" customWidth="1"/>
    <col min="3" max="3" width="18.88671875" bestFit="1" customWidth="1"/>
    <col min="4" max="4" width="16.44140625" bestFit="1" customWidth="1"/>
    <col min="5" max="5" width="22.5546875" bestFit="1" customWidth="1"/>
    <col min="6" max="6" width="17.109375" bestFit="1" customWidth="1"/>
    <col min="7" max="7" width="4.44140625" customWidth="1"/>
    <col min="8" max="21" width="11.44140625" customWidth="1"/>
    <col min="22" max="26" width="8.6640625" customWidth="1"/>
    <col min="27" max="27" width="9.44140625" customWidth="1"/>
    <col min="28" max="28" width="8" customWidth="1"/>
    <col min="29" max="29" width="5" hidden="1" customWidth="1"/>
    <col min="30" max="30" width="3.44140625" hidden="1" customWidth="1"/>
    <col min="31" max="31" width="3.5546875" hidden="1" customWidth="1"/>
    <col min="32" max="32" width="3.109375" hidden="1" customWidth="1"/>
    <col min="33" max="33" width="0.109375" hidden="1" customWidth="1"/>
    <col min="34" max="34" width="6.44140625" hidden="1" customWidth="1"/>
    <col min="35" max="35" width="8.109375" hidden="1" customWidth="1"/>
    <col min="36" max="36" width="4.44140625" customWidth="1"/>
    <col min="37" max="48" width="8.6640625" customWidth="1"/>
    <col min="49" max="49" width="10.33203125" bestFit="1" customWidth="1"/>
    <col min="50" max="51" width="0.109375" hidden="1" customWidth="1"/>
    <col min="52" max="54" width="8.88671875" hidden="1" customWidth="1"/>
    <col min="55" max="55" width="0.109375" hidden="1" customWidth="1"/>
    <col min="56" max="56" width="8.88671875" hidden="1" customWidth="1"/>
    <col min="57" max="59" width="10" hidden="1" customWidth="1"/>
    <col min="60" max="60" width="0.109375" hidden="1" customWidth="1"/>
    <col min="61" max="62" width="10" hidden="1" customWidth="1"/>
    <col min="63" max="63" width="4.44140625" customWidth="1"/>
    <col min="64" max="64" width="8.6640625" customWidth="1"/>
    <col min="65" max="65" width="8.88671875" bestFit="1" customWidth="1"/>
    <col min="66" max="67" width="8.88671875" hidden="1" customWidth="1"/>
    <col min="68" max="68" width="4.44140625" customWidth="1"/>
    <col min="69" max="69" width="5.6640625" bestFit="1" customWidth="1"/>
    <col min="70" max="70" width="13.109375" customWidth="1"/>
  </cols>
  <sheetData>
    <row r="1" spans="1:71" s="1" customFormat="1" ht="20.100000000000001" customHeight="1" x14ac:dyDescent="0.25">
      <c r="C1" s="55"/>
      <c r="D1" s="56"/>
      <c r="F1" s="14"/>
      <c r="H1" s="136" t="s">
        <v>334</v>
      </c>
      <c r="I1" s="136"/>
      <c r="J1" s="136"/>
      <c r="K1" s="136"/>
      <c r="L1" s="145"/>
      <c r="T1" s="14"/>
      <c r="V1" s="114" t="s">
        <v>37</v>
      </c>
      <c r="W1" s="211"/>
      <c r="X1" s="211"/>
      <c r="Y1" s="211"/>
      <c r="Z1" s="211"/>
      <c r="AA1" s="133">
        <f>BR75</f>
        <v>0</v>
      </c>
      <c r="AC1" s="14"/>
      <c r="AD1" s="14"/>
      <c r="AE1" s="14"/>
      <c r="AF1" s="14"/>
      <c r="AG1" s="14"/>
      <c r="AH1" s="14"/>
      <c r="AI1" s="14"/>
      <c r="BJ1" s="14"/>
    </row>
    <row r="2" spans="1:71" s="1" customFormat="1" ht="21" x14ac:dyDescent="0.4">
      <c r="A2" s="57" t="s">
        <v>38</v>
      </c>
      <c r="B2" s="57"/>
      <c r="C2" s="270">
        <f>F75</f>
        <v>0</v>
      </c>
      <c r="D2" s="104"/>
      <c r="F2" s="14"/>
      <c r="H2" s="49" t="s">
        <v>13</v>
      </c>
      <c r="I2" s="49" t="s">
        <v>14</v>
      </c>
      <c r="J2" s="49" t="s">
        <v>15</v>
      </c>
      <c r="K2" s="49" t="s">
        <v>16</v>
      </c>
      <c r="L2" s="49" t="s">
        <v>17</v>
      </c>
      <c r="M2" s="49" t="s">
        <v>18</v>
      </c>
      <c r="N2" s="49" t="s">
        <v>19</v>
      </c>
      <c r="O2" s="32" t="s">
        <v>21</v>
      </c>
      <c r="T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BJ2" s="14"/>
    </row>
    <row r="3" spans="1:71" s="1" customFormat="1" ht="19.5" customHeight="1" x14ac:dyDescent="0.25">
      <c r="A3" s="54"/>
      <c r="B3" s="54"/>
      <c r="C3" s="54"/>
      <c r="D3" s="54"/>
      <c r="E3" s="47"/>
      <c r="G3" s="14"/>
      <c r="H3" s="30"/>
      <c r="I3" s="185">
        <f>W75</f>
        <v>0</v>
      </c>
      <c r="J3" s="185">
        <f t="shared" ref="J3:L3" si="0">X75</f>
        <v>0</v>
      </c>
      <c r="K3" s="185">
        <f t="shared" si="0"/>
        <v>0</v>
      </c>
      <c r="L3" s="185">
        <f t="shared" si="0"/>
        <v>0</v>
      </c>
      <c r="M3" s="30"/>
      <c r="N3" s="30"/>
      <c r="O3" s="108">
        <f>SUM(H3:N3)</f>
        <v>0</v>
      </c>
      <c r="U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BK3" s="14"/>
    </row>
    <row r="4" spans="1:71" s="1" customFormat="1" ht="19.5" customHeight="1" x14ac:dyDescent="0.25">
      <c r="A4" s="54"/>
      <c r="B4" s="54"/>
      <c r="C4" s="54"/>
      <c r="D4" s="54"/>
      <c r="E4" s="47"/>
      <c r="G4" s="14"/>
      <c r="H4" s="59"/>
      <c r="I4" s="59"/>
      <c r="J4" s="59"/>
      <c r="K4" s="59"/>
      <c r="L4" s="59"/>
      <c r="M4" s="59"/>
      <c r="N4" s="59"/>
      <c r="U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BK4" s="14"/>
    </row>
    <row r="5" spans="1:71" s="1" customFormat="1" ht="19.5" customHeight="1" x14ac:dyDescent="0.25">
      <c r="A5" s="304" t="s">
        <v>335</v>
      </c>
      <c r="B5" s="54"/>
      <c r="C5" s="54"/>
      <c r="D5" s="83"/>
      <c r="E5" s="47"/>
      <c r="F5" s="47"/>
      <c r="G5" s="14"/>
      <c r="H5" s="47"/>
      <c r="I5" s="47"/>
      <c r="U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BK5" s="14"/>
    </row>
    <row r="6" spans="1:71" s="1" customFormat="1" ht="19.5" customHeight="1" x14ac:dyDescent="0.25">
      <c r="A6" s="304"/>
      <c r="B6" s="54"/>
      <c r="C6" s="54"/>
      <c r="D6" s="54"/>
      <c r="E6" s="47"/>
      <c r="G6" s="14"/>
      <c r="H6" s="302" t="s">
        <v>180</v>
      </c>
      <c r="I6" s="302"/>
      <c r="J6" s="302"/>
      <c r="K6" s="302"/>
      <c r="L6" s="302"/>
      <c r="R6" s="14"/>
      <c r="S6" s="14"/>
      <c r="T6" s="14"/>
      <c r="U6" s="14"/>
      <c r="V6" s="215" t="s">
        <v>181</v>
      </c>
      <c r="W6" s="215"/>
      <c r="X6" s="215"/>
      <c r="Y6" s="215"/>
      <c r="Z6" s="215"/>
      <c r="AB6" s="96"/>
      <c r="AC6" s="14"/>
      <c r="AD6" s="14"/>
      <c r="AE6" s="14"/>
      <c r="AF6" s="14"/>
      <c r="AG6" s="14"/>
      <c r="AH6" s="14"/>
      <c r="AI6" s="14"/>
      <c r="AJ6" s="14"/>
      <c r="BK6" s="14"/>
    </row>
    <row r="7" spans="1:71" s="1" customFormat="1" ht="19.5" customHeight="1" x14ac:dyDescent="0.25">
      <c r="A7" s="54"/>
      <c r="B7" s="54"/>
      <c r="C7" s="54"/>
      <c r="D7" s="54"/>
      <c r="E7" s="47"/>
      <c r="H7" s="109" t="s">
        <v>24</v>
      </c>
      <c r="I7" s="32" t="s">
        <v>25</v>
      </c>
      <c r="J7" s="32" t="s">
        <v>26</v>
      </c>
      <c r="K7" s="32" t="s">
        <v>27</v>
      </c>
      <c r="L7" s="32" t="s">
        <v>28</v>
      </c>
      <c r="M7" s="32" t="s">
        <v>29</v>
      </c>
      <c r="N7" s="32" t="s">
        <v>30</v>
      </c>
      <c r="O7" s="32" t="s">
        <v>31</v>
      </c>
      <c r="P7" s="32" t="s">
        <v>32</v>
      </c>
      <c r="Q7" s="32" t="s">
        <v>33</v>
      </c>
      <c r="R7" s="32" t="s">
        <v>42</v>
      </c>
      <c r="S7" s="32" t="s">
        <v>21</v>
      </c>
      <c r="V7" s="105" t="s">
        <v>26</v>
      </c>
      <c r="W7" s="92" t="s">
        <v>27</v>
      </c>
      <c r="X7" s="88" t="s">
        <v>21</v>
      </c>
      <c r="Y7" s="91"/>
      <c r="Z7" s="14"/>
      <c r="AA7" s="14"/>
      <c r="AB7" s="14"/>
      <c r="AC7" s="14"/>
      <c r="AD7" s="14"/>
      <c r="AE7" s="14"/>
      <c r="AF7" s="14"/>
    </row>
    <row r="8" spans="1:71" s="1" customFormat="1" ht="19.5" customHeight="1" x14ac:dyDescent="0.25">
      <c r="A8" s="54"/>
      <c r="B8" s="54"/>
      <c r="C8" s="54"/>
      <c r="D8" s="54"/>
      <c r="E8" s="47"/>
      <c r="F8" s="47"/>
      <c r="H8" s="52">
        <f t="shared" ref="H8:J8" si="1">AK31+AK$81+AK$130+AK$116+AK$69+AK138</f>
        <v>0</v>
      </c>
      <c r="I8" s="52">
        <f t="shared" si="1"/>
        <v>0</v>
      </c>
      <c r="J8" s="52">
        <f t="shared" si="1"/>
        <v>0</v>
      </c>
      <c r="K8" s="52">
        <f>AO31+AO$81+AO$130+AO$116+AO$69+AO138</f>
        <v>0</v>
      </c>
      <c r="L8" s="52">
        <f>AQ31+AQ$81+AQ$130+AQ$116+AQ$69+AQ138</f>
        <v>0</v>
      </c>
      <c r="M8" s="52">
        <f>AR31+AR$81+AR$130+AR$116+AR$69+AR138</f>
        <v>0</v>
      </c>
      <c r="N8" s="52">
        <f>AS31+AS$81+AS$130+AS$116+AS$69+AS138</f>
        <v>0</v>
      </c>
      <c r="O8" s="52">
        <f>AT31+AT$81+AT$130+AT$116+AT$69+AT138</f>
        <v>0</v>
      </c>
      <c r="P8" s="52">
        <f>AW31+AW$81+AW$130+AW$116+AW$69+AW138</f>
        <v>0</v>
      </c>
      <c r="Q8" s="52">
        <f>AX31+AX$81+AX$130+AX$116+AX$69+AX138</f>
        <v>0</v>
      </c>
      <c r="R8" s="52">
        <f>AY31+AY$81+AY$130+AY$116+AY$69+AY138</f>
        <v>0</v>
      </c>
      <c r="S8" s="120">
        <f>SUM(H8:R8)</f>
        <v>0</v>
      </c>
      <c r="V8" s="178">
        <f>BL75</f>
        <v>0</v>
      </c>
      <c r="W8" s="178">
        <f>BM75</f>
        <v>0</v>
      </c>
      <c r="X8" s="108">
        <f>SUM(V8:W8)</f>
        <v>0</v>
      </c>
      <c r="Y8" s="14"/>
      <c r="Z8" s="14"/>
      <c r="AA8" s="14"/>
      <c r="AB8" s="14"/>
      <c r="AC8" s="14"/>
      <c r="AD8" s="14"/>
      <c r="AE8" s="14"/>
      <c r="AF8" s="14"/>
    </row>
    <row r="9" spans="1:71" s="1" customFormat="1" ht="12" customHeight="1" x14ac:dyDescent="0.25">
      <c r="A9" s="54"/>
      <c r="B9" s="54"/>
      <c r="G9" s="14"/>
      <c r="N9" s="2"/>
      <c r="U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BK9" s="14"/>
    </row>
    <row r="10" spans="1:71" s="1" customFormat="1" ht="117.75" customHeight="1" x14ac:dyDescent="0.25">
      <c r="A10" s="205"/>
      <c r="B10" s="206" t="s">
        <v>336</v>
      </c>
      <c r="C10" s="207" t="s">
        <v>44</v>
      </c>
      <c r="D10" s="207" t="s">
        <v>45</v>
      </c>
      <c r="E10" s="207" t="s">
        <v>46</v>
      </c>
      <c r="F10" s="207" t="s">
        <v>47</v>
      </c>
      <c r="G10" s="14"/>
      <c r="H10" s="101" t="s">
        <v>337</v>
      </c>
      <c r="I10" s="4" t="s">
        <v>338</v>
      </c>
      <c r="J10" s="5" t="s">
        <v>339</v>
      </c>
      <c r="K10" s="68" t="s">
        <v>340</v>
      </c>
      <c r="L10" s="6" t="s">
        <v>341</v>
      </c>
      <c r="M10" s="72" t="s">
        <v>342</v>
      </c>
      <c r="N10" s="34" t="s">
        <v>343</v>
      </c>
      <c r="O10" s="291" t="s">
        <v>344</v>
      </c>
      <c r="P10" s="161" t="s">
        <v>345</v>
      </c>
      <c r="Q10" s="30"/>
      <c r="R10" s="30"/>
      <c r="S10" s="30"/>
      <c r="T10" s="30"/>
      <c r="U10" s="14"/>
      <c r="V10" s="307" t="s">
        <v>61</v>
      </c>
      <c r="W10" s="308"/>
      <c r="X10" s="308"/>
      <c r="Y10" s="308"/>
      <c r="Z10" s="308"/>
      <c r="AA10" s="308"/>
      <c r="AB10" s="309"/>
      <c r="AC10" s="51"/>
      <c r="AD10" s="14"/>
      <c r="AE10" s="14"/>
      <c r="AF10" s="14"/>
      <c r="AG10" s="14"/>
      <c r="AH10" s="14"/>
      <c r="AI10" s="14"/>
      <c r="AJ10" s="14"/>
      <c r="AK10" s="310" t="s">
        <v>62</v>
      </c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BK10" s="14"/>
      <c r="BL10" s="316" t="s">
        <v>63</v>
      </c>
      <c r="BM10" s="317"/>
      <c r="BQ10" s="305" t="s">
        <v>64</v>
      </c>
      <c r="BR10" s="305"/>
    </row>
    <row r="11" spans="1:71" s="1" customFormat="1" ht="20.100000000000001" customHeight="1" x14ac:dyDescent="0.25">
      <c r="A11" s="37" t="s">
        <v>346</v>
      </c>
      <c r="C11" s="25"/>
      <c r="D11" s="25"/>
      <c r="E11" s="17"/>
      <c r="F11" s="17"/>
      <c r="G11" s="3"/>
      <c r="H11" s="25"/>
      <c r="I11" s="25"/>
      <c r="J11" s="25"/>
      <c r="K11" s="25"/>
      <c r="L11" s="25"/>
      <c r="M11" s="25"/>
      <c r="N11" s="98"/>
      <c r="O11" s="98"/>
      <c r="P11" s="98"/>
      <c r="Q11" s="25"/>
      <c r="R11" s="25"/>
      <c r="S11" s="25"/>
      <c r="T11" s="25"/>
      <c r="U11" s="3"/>
      <c r="V11" s="10" t="s">
        <v>13</v>
      </c>
      <c r="W11" s="10" t="s">
        <v>14</v>
      </c>
      <c r="X11" s="10" t="s">
        <v>15</v>
      </c>
      <c r="Y11" s="10" t="s">
        <v>16</v>
      </c>
      <c r="Z11" s="10" t="s">
        <v>17</v>
      </c>
      <c r="AA11" s="10" t="s">
        <v>18</v>
      </c>
      <c r="AB11" s="10" t="s">
        <v>19</v>
      </c>
      <c r="AC11" s="18" t="s">
        <v>13</v>
      </c>
      <c r="AD11" s="18" t="s">
        <v>14</v>
      </c>
      <c r="AE11" s="18" t="s">
        <v>15</v>
      </c>
      <c r="AF11" s="18" t="s">
        <v>16</v>
      </c>
      <c r="AG11" s="18" t="s">
        <v>17</v>
      </c>
      <c r="AH11" s="18" t="s">
        <v>18</v>
      </c>
      <c r="AI11" s="18" t="s">
        <v>19</v>
      </c>
      <c r="AJ11" s="3"/>
      <c r="AK11" s="10" t="s">
        <v>24</v>
      </c>
      <c r="AL11" s="107" t="s">
        <v>25</v>
      </c>
      <c r="AM11" s="107" t="s">
        <v>26</v>
      </c>
      <c r="AN11" s="107" t="s">
        <v>347</v>
      </c>
      <c r="AO11" s="107" t="s">
        <v>27</v>
      </c>
      <c r="AP11" s="107" t="s">
        <v>348</v>
      </c>
      <c r="AQ11" s="107" t="s">
        <v>28</v>
      </c>
      <c r="AR11" s="107" t="s">
        <v>29</v>
      </c>
      <c r="AS11" s="107" t="s">
        <v>30</v>
      </c>
      <c r="AT11" s="107" t="s">
        <v>31</v>
      </c>
      <c r="AU11" s="107" t="s">
        <v>32</v>
      </c>
      <c r="AV11" s="107" t="s">
        <v>33</v>
      </c>
      <c r="AW11" s="107" t="s">
        <v>42</v>
      </c>
      <c r="AX11" s="18" t="s">
        <v>24</v>
      </c>
      <c r="AY11" s="18" t="s">
        <v>25</v>
      </c>
      <c r="AZ11" s="18" t="s">
        <v>26</v>
      </c>
      <c r="BA11" s="18" t="s">
        <v>347</v>
      </c>
      <c r="BB11" s="18" t="s">
        <v>27</v>
      </c>
      <c r="BC11" s="18" t="s">
        <v>348</v>
      </c>
      <c r="BD11" s="18" t="s">
        <v>28</v>
      </c>
      <c r="BE11" s="18" t="s">
        <v>29</v>
      </c>
      <c r="BF11" s="18" t="s">
        <v>30</v>
      </c>
      <c r="BG11" s="18" t="s">
        <v>31</v>
      </c>
      <c r="BH11" s="18" t="s">
        <v>32</v>
      </c>
      <c r="BI11" s="18" t="s">
        <v>33</v>
      </c>
      <c r="BJ11" s="18" t="s">
        <v>42</v>
      </c>
      <c r="BK11" s="3"/>
      <c r="BL11" s="94" t="s">
        <v>26</v>
      </c>
      <c r="BM11" s="94" t="s">
        <v>27</v>
      </c>
      <c r="BN11" s="53" t="s">
        <v>26</v>
      </c>
      <c r="BO11" s="53" t="s">
        <v>27</v>
      </c>
      <c r="BQ11" s="94" t="s">
        <v>66</v>
      </c>
      <c r="BR11" s="94" t="s">
        <v>67</v>
      </c>
    </row>
    <row r="12" spans="1:71" s="1" customFormat="1" ht="20.100000000000001" customHeight="1" x14ac:dyDescent="0.25">
      <c r="A12" s="33" t="s">
        <v>349</v>
      </c>
      <c r="B12" s="28" t="s">
        <v>350</v>
      </c>
      <c r="C12" s="28">
        <v>5</v>
      </c>
      <c r="D12" s="129">
        <f t="shared" ref="D12:D22" si="2">SUM(H12:T12)</f>
        <v>0</v>
      </c>
      <c r="E12" s="41">
        <v>185</v>
      </c>
      <c r="F12" s="12">
        <f t="shared" ref="F12:F22" si="3">D12*E12*(100-$D$2)/100</f>
        <v>0</v>
      </c>
      <c r="G12" s="14"/>
      <c r="H12" s="172"/>
      <c r="I12" s="173"/>
      <c r="J12" s="174"/>
      <c r="K12" s="175"/>
      <c r="L12" s="271"/>
      <c r="M12" s="176"/>
      <c r="N12" s="163"/>
      <c r="O12" s="197"/>
      <c r="P12" s="198"/>
      <c r="Q12" s="30"/>
      <c r="R12" s="30"/>
      <c r="S12" s="30"/>
      <c r="T12" s="30"/>
      <c r="U12" s="14"/>
      <c r="V12" s="29"/>
      <c r="W12" s="61">
        <f>AD12*$D12</f>
        <v>0</v>
      </c>
      <c r="X12" s="187"/>
      <c r="Y12" s="187"/>
      <c r="Z12" s="187"/>
      <c r="AA12" s="187"/>
      <c r="AB12" s="187"/>
      <c r="AC12" s="29"/>
      <c r="AD12" s="61">
        <v>5</v>
      </c>
      <c r="AE12" s="30"/>
      <c r="AF12" s="30"/>
      <c r="AG12" s="30"/>
      <c r="AH12" s="30"/>
      <c r="AI12" s="29"/>
      <c r="AJ12" s="14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14"/>
      <c r="BL12" s="63"/>
      <c r="BM12" s="95">
        <f t="shared" ref="BM12:BM22" si="4">BO12*D12</f>
        <v>0</v>
      </c>
      <c r="BN12" s="63"/>
      <c r="BO12" s="95">
        <v>15</v>
      </c>
      <c r="BQ12" s="121">
        <v>1.5</v>
      </c>
      <c r="BR12" s="121">
        <f t="shared" ref="BR12:BR22" si="5">BQ12*D12</f>
        <v>0</v>
      </c>
    </row>
    <row r="13" spans="1:71" s="1" customFormat="1" ht="20.100000000000001" customHeight="1" x14ac:dyDescent="0.25">
      <c r="A13" s="33" t="s">
        <v>351</v>
      </c>
      <c r="B13" s="28" t="s">
        <v>350</v>
      </c>
      <c r="C13" s="28">
        <v>5</v>
      </c>
      <c r="D13" s="129">
        <f t="shared" si="2"/>
        <v>0</v>
      </c>
      <c r="E13" s="41">
        <v>185</v>
      </c>
      <c r="F13" s="12">
        <f t="shared" si="3"/>
        <v>0</v>
      </c>
      <c r="G13" s="14"/>
      <c r="H13" s="172"/>
      <c r="I13" s="173"/>
      <c r="J13" s="174"/>
      <c r="K13" s="175"/>
      <c r="L13" s="271"/>
      <c r="M13" s="176"/>
      <c r="N13" s="163"/>
      <c r="O13" s="197"/>
      <c r="P13" s="198"/>
      <c r="Q13" s="30"/>
      <c r="R13" s="30"/>
      <c r="S13" s="30"/>
      <c r="T13" s="30"/>
      <c r="U13" s="14"/>
      <c r="V13" s="29"/>
      <c r="W13" s="61">
        <f t="shared" ref="W13:Z28" si="6">AD13*$D13</f>
        <v>0</v>
      </c>
      <c r="X13" s="187"/>
      <c r="Y13" s="187"/>
      <c r="Z13" s="187"/>
      <c r="AA13" s="187"/>
      <c r="AB13" s="187"/>
      <c r="AC13" s="29"/>
      <c r="AD13" s="61">
        <v>5</v>
      </c>
      <c r="AE13" s="30"/>
      <c r="AF13" s="30"/>
      <c r="AG13" s="30"/>
      <c r="AH13" s="30"/>
      <c r="AI13" s="29"/>
      <c r="AJ13" s="14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14"/>
      <c r="BL13" s="63"/>
      <c r="BM13" s="95">
        <f t="shared" si="4"/>
        <v>0</v>
      </c>
      <c r="BN13" s="63"/>
      <c r="BO13" s="95">
        <v>15</v>
      </c>
      <c r="BQ13" s="121">
        <v>1.5</v>
      </c>
      <c r="BR13" s="121">
        <f t="shared" si="5"/>
        <v>0</v>
      </c>
    </row>
    <row r="14" spans="1:71" s="1" customFormat="1" ht="20.100000000000001" customHeight="1" x14ac:dyDescent="0.25">
      <c r="A14" s="33" t="s">
        <v>352</v>
      </c>
      <c r="B14" s="28" t="s">
        <v>353</v>
      </c>
      <c r="C14" s="28">
        <v>1</v>
      </c>
      <c r="D14" s="129">
        <f t="shared" si="2"/>
        <v>0</v>
      </c>
      <c r="E14" s="41">
        <v>80</v>
      </c>
      <c r="F14" s="12">
        <f t="shared" si="3"/>
        <v>0</v>
      </c>
      <c r="G14" s="14"/>
      <c r="H14" s="172"/>
      <c r="I14" s="173"/>
      <c r="J14" s="174"/>
      <c r="K14" s="175"/>
      <c r="L14" s="271"/>
      <c r="M14" s="176"/>
      <c r="N14" s="163"/>
      <c r="O14" s="197"/>
      <c r="P14" s="198"/>
      <c r="Q14" s="30"/>
      <c r="R14" s="30"/>
      <c r="S14" s="30"/>
      <c r="T14" s="30"/>
      <c r="U14" s="14"/>
      <c r="V14" s="29"/>
      <c r="W14" s="61">
        <f t="shared" si="6"/>
        <v>0</v>
      </c>
      <c r="X14" s="187"/>
      <c r="Y14" s="187"/>
      <c r="Z14" s="187"/>
      <c r="AA14" s="187"/>
      <c r="AB14" s="187"/>
      <c r="AC14" s="29"/>
      <c r="AD14" s="61">
        <v>1</v>
      </c>
      <c r="AE14" s="30"/>
      <c r="AF14" s="30"/>
      <c r="AG14" s="30"/>
      <c r="AH14" s="30"/>
      <c r="AI14" s="29"/>
      <c r="AJ14" s="14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14"/>
      <c r="BL14" s="63"/>
      <c r="BM14" s="95">
        <f t="shared" si="4"/>
        <v>0</v>
      </c>
      <c r="BN14" s="63"/>
      <c r="BO14" s="95">
        <v>6</v>
      </c>
      <c r="BQ14" s="121">
        <v>1.9</v>
      </c>
      <c r="BR14" s="121">
        <f t="shared" si="5"/>
        <v>0</v>
      </c>
      <c r="BS14" s="194"/>
    </row>
    <row r="15" spans="1:71" s="1" customFormat="1" ht="20.100000000000001" customHeight="1" x14ac:dyDescent="0.3">
      <c r="A15" s="33" t="s">
        <v>354</v>
      </c>
      <c r="B15" s="186" t="s">
        <v>355</v>
      </c>
      <c r="C15" s="28">
        <v>1</v>
      </c>
      <c r="D15" s="129">
        <f t="shared" si="2"/>
        <v>0</v>
      </c>
      <c r="E15" s="41">
        <v>170</v>
      </c>
      <c r="F15" s="12">
        <f t="shared" si="3"/>
        <v>0</v>
      </c>
      <c r="G15" s="14"/>
      <c r="H15" s="172"/>
      <c r="I15" s="173"/>
      <c r="J15" s="174"/>
      <c r="K15" s="175"/>
      <c r="L15" s="271"/>
      <c r="M15" s="176"/>
      <c r="N15" s="163"/>
      <c r="O15" s="197"/>
      <c r="P15" s="198"/>
      <c r="Q15" s="30"/>
      <c r="R15" s="30"/>
      <c r="S15" s="30"/>
      <c r="T15" s="30"/>
      <c r="U15" s="14"/>
      <c r="V15" s="29"/>
      <c r="W15" s="29"/>
      <c r="X15" s="61">
        <f t="shared" si="6"/>
        <v>0</v>
      </c>
      <c r="Y15" s="187"/>
      <c r="Z15" s="187"/>
      <c r="AA15" s="187"/>
      <c r="AB15" s="187"/>
      <c r="AC15" s="29"/>
      <c r="AD15" s="29"/>
      <c r="AE15" s="61">
        <v>1</v>
      </c>
      <c r="AF15" s="30"/>
      <c r="AG15" s="30"/>
      <c r="AH15" s="30"/>
      <c r="AI15" s="29"/>
      <c r="AJ15" s="14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14"/>
      <c r="BL15" s="63"/>
      <c r="BM15" s="95">
        <f t="shared" si="4"/>
        <v>0</v>
      </c>
      <c r="BN15" s="63"/>
      <c r="BO15" s="95">
        <v>7</v>
      </c>
      <c r="BQ15" s="121">
        <v>5</v>
      </c>
      <c r="BR15" s="121">
        <f t="shared" si="5"/>
        <v>0</v>
      </c>
      <c r="BS15" s="194"/>
    </row>
    <row r="16" spans="1:71" s="1" customFormat="1" ht="20.100000000000001" customHeight="1" x14ac:dyDescent="0.3">
      <c r="A16" s="33" t="s">
        <v>356</v>
      </c>
      <c r="B16" s="186" t="s">
        <v>357</v>
      </c>
      <c r="C16" s="28">
        <v>2</v>
      </c>
      <c r="D16" s="129">
        <f t="shared" si="2"/>
        <v>0</v>
      </c>
      <c r="E16" s="41">
        <v>142.5</v>
      </c>
      <c r="F16" s="12">
        <f t="shared" si="3"/>
        <v>0</v>
      </c>
      <c r="G16" s="14"/>
      <c r="H16" s="172"/>
      <c r="I16" s="173"/>
      <c r="J16" s="174"/>
      <c r="K16" s="175"/>
      <c r="L16" s="271"/>
      <c r="M16" s="176"/>
      <c r="N16" s="163"/>
      <c r="O16" s="197"/>
      <c r="P16" s="198"/>
      <c r="Q16" s="30"/>
      <c r="R16" s="30"/>
      <c r="S16" s="30"/>
      <c r="T16" s="30"/>
      <c r="U16" s="14"/>
      <c r="V16" s="29"/>
      <c r="W16" s="29"/>
      <c r="X16" s="61">
        <f t="shared" si="6"/>
        <v>0</v>
      </c>
      <c r="Y16" s="187"/>
      <c r="Z16" s="187"/>
      <c r="AA16" s="187"/>
      <c r="AB16" s="187"/>
      <c r="AC16" s="29"/>
      <c r="AD16" s="29"/>
      <c r="AE16" s="61">
        <v>2</v>
      </c>
      <c r="AF16" s="30"/>
      <c r="AG16" s="30"/>
      <c r="AH16" s="30"/>
      <c r="AI16" s="29"/>
      <c r="AJ16" s="14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14"/>
      <c r="BL16" s="63"/>
      <c r="BM16" s="95">
        <f t="shared" si="4"/>
        <v>0</v>
      </c>
      <c r="BN16" s="63"/>
      <c r="BO16" s="95">
        <v>6</v>
      </c>
      <c r="BQ16" s="121">
        <v>1.5</v>
      </c>
      <c r="BR16" s="121">
        <f t="shared" si="5"/>
        <v>0</v>
      </c>
      <c r="BS16" s="194"/>
    </row>
    <row r="17" spans="1:71" s="1" customFormat="1" ht="20.100000000000001" customHeight="1" x14ac:dyDescent="0.3">
      <c r="A17" s="33" t="s">
        <v>358</v>
      </c>
      <c r="B17" s="186" t="s">
        <v>359</v>
      </c>
      <c r="C17" s="28">
        <v>2</v>
      </c>
      <c r="D17" s="129">
        <f t="shared" si="2"/>
        <v>0</v>
      </c>
      <c r="E17" s="41">
        <v>160</v>
      </c>
      <c r="F17" s="12">
        <f t="shared" si="3"/>
        <v>0</v>
      </c>
      <c r="G17" s="14"/>
      <c r="H17" s="172"/>
      <c r="I17" s="173"/>
      <c r="J17" s="174"/>
      <c r="K17" s="175"/>
      <c r="L17" s="271"/>
      <c r="M17" s="176"/>
      <c r="N17" s="163"/>
      <c r="O17" s="197"/>
      <c r="P17" s="198"/>
      <c r="Q17" s="30"/>
      <c r="R17" s="30"/>
      <c r="S17" s="30"/>
      <c r="T17" s="30"/>
      <c r="U17" s="14"/>
      <c r="V17" s="29"/>
      <c r="W17" s="29"/>
      <c r="X17" s="61">
        <f t="shared" si="6"/>
        <v>0</v>
      </c>
      <c r="Y17" s="187"/>
      <c r="Z17" s="187"/>
      <c r="AA17" s="187"/>
      <c r="AB17" s="187"/>
      <c r="AC17" s="29"/>
      <c r="AD17" s="29"/>
      <c r="AE17" s="61">
        <v>2</v>
      </c>
      <c r="AF17" s="30"/>
      <c r="AG17" s="30"/>
      <c r="AH17" s="30"/>
      <c r="AI17" s="29"/>
      <c r="AJ17" s="14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14"/>
      <c r="BL17" s="63"/>
      <c r="BM17" s="95">
        <f t="shared" si="4"/>
        <v>0</v>
      </c>
      <c r="BN17" s="63"/>
      <c r="BO17" s="95">
        <v>6</v>
      </c>
      <c r="BQ17" s="121">
        <v>2</v>
      </c>
      <c r="BR17" s="121">
        <f t="shared" si="5"/>
        <v>0</v>
      </c>
      <c r="BS17" s="194"/>
    </row>
    <row r="18" spans="1:71" s="1" customFormat="1" ht="20.100000000000001" customHeight="1" x14ac:dyDescent="0.3">
      <c r="A18" s="33" t="s">
        <v>360</v>
      </c>
      <c r="B18" s="186" t="s">
        <v>361</v>
      </c>
      <c r="C18" s="28">
        <v>1</v>
      </c>
      <c r="D18" s="129">
        <f t="shared" si="2"/>
        <v>0</v>
      </c>
      <c r="E18" s="41">
        <v>155</v>
      </c>
      <c r="F18" s="12">
        <f t="shared" si="3"/>
        <v>0</v>
      </c>
      <c r="G18" s="14"/>
      <c r="H18" s="172"/>
      <c r="I18" s="173"/>
      <c r="J18" s="174"/>
      <c r="K18" s="175"/>
      <c r="L18" s="271"/>
      <c r="M18" s="176"/>
      <c r="N18" s="163"/>
      <c r="O18" s="197"/>
      <c r="P18" s="198"/>
      <c r="Q18" s="30"/>
      <c r="R18" s="30"/>
      <c r="S18" s="30"/>
      <c r="T18" s="30"/>
      <c r="U18" s="14"/>
      <c r="V18" s="29"/>
      <c r="W18" s="29"/>
      <c r="X18" s="29"/>
      <c r="Y18" s="61">
        <f t="shared" si="6"/>
        <v>0</v>
      </c>
      <c r="Z18" s="187"/>
      <c r="AA18" s="187"/>
      <c r="AB18" s="187"/>
      <c r="AC18" s="29"/>
      <c r="AD18" s="29"/>
      <c r="AE18" s="29"/>
      <c r="AF18" s="61">
        <v>1</v>
      </c>
      <c r="AG18" s="30"/>
      <c r="AH18" s="30"/>
      <c r="AI18" s="29"/>
      <c r="AJ18" s="14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14"/>
      <c r="BL18" s="63"/>
      <c r="BM18" s="95">
        <f t="shared" si="4"/>
        <v>0</v>
      </c>
      <c r="BN18" s="63"/>
      <c r="BO18" s="95">
        <v>5</v>
      </c>
      <c r="BQ18" s="121">
        <v>4.2</v>
      </c>
      <c r="BR18" s="121">
        <f t="shared" si="5"/>
        <v>0</v>
      </c>
      <c r="BS18" s="194"/>
    </row>
    <row r="19" spans="1:71" s="1" customFormat="1" ht="20.100000000000001" customHeight="1" x14ac:dyDescent="0.3">
      <c r="A19" s="33" t="s">
        <v>362</v>
      </c>
      <c r="B19" s="186" t="s">
        <v>361</v>
      </c>
      <c r="C19" s="28">
        <v>1</v>
      </c>
      <c r="D19" s="129">
        <f t="shared" si="2"/>
        <v>0</v>
      </c>
      <c r="E19" s="41">
        <v>142.5</v>
      </c>
      <c r="F19" s="12">
        <f t="shared" si="3"/>
        <v>0</v>
      </c>
      <c r="G19" s="14"/>
      <c r="H19" s="172"/>
      <c r="I19" s="173"/>
      <c r="J19" s="174"/>
      <c r="K19" s="175"/>
      <c r="L19" s="271"/>
      <c r="M19" s="176"/>
      <c r="N19" s="163"/>
      <c r="O19" s="197"/>
      <c r="P19" s="198"/>
      <c r="Q19" s="30"/>
      <c r="R19" s="30"/>
      <c r="S19" s="30"/>
      <c r="T19" s="30"/>
      <c r="U19" s="14"/>
      <c r="V19" s="29"/>
      <c r="W19" s="29"/>
      <c r="X19" s="29"/>
      <c r="Y19" s="61">
        <f t="shared" si="6"/>
        <v>0</v>
      </c>
      <c r="Z19" s="187"/>
      <c r="AA19" s="187"/>
      <c r="AB19" s="187"/>
      <c r="AC19" s="29"/>
      <c r="AD19" s="29"/>
      <c r="AE19" s="29"/>
      <c r="AF19" s="61">
        <v>1</v>
      </c>
      <c r="AG19" s="30"/>
      <c r="AH19" s="30"/>
      <c r="AI19" s="29"/>
      <c r="AJ19" s="14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14"/>
      <c r="BL19" s="63"/>
      <c r="BM19" s="95">
        <f t="shared" si="4"/>
        <v>0</v>
      </c>
      <c r="BN19" s="63"/>
      <c r="BO19" s="95">
        <v>5</v>
      </c>
      <c r="BQ19" s="121">
        <v>3.8</v>
      </c>
      <c r="BR19" s="121">
        <f t="shared" si="5"/>
        <v>0</v>
      </c>
      <c r="BS19" s="194"/>
    </row>
    <row r="20" spans="1:71" s="1" customFormat="1" ht="20.100000000000001" customHeight="1" x14ac:dyDescent="0.3">
      <c r="A20" s="33" t="s">
        <v>363</v>
      </c>
      <c r="B20" s="186" t="s">
        <v>361</v>
      </c>
      <c r="C20" s="28">
        <v>1</v>
      </c>
      <c r="D20" s="129">
        <f t="shared" si="2"/>
        <v>0</v>
      </c>
      <c r="E20" s="41">
        <v>135</v>
      </c>
      <c r="F20" s="12">
        <f t="shared" si="3"/>
        <v>0</v>
      </c>
      <c r="G20" s="14"/>
      <c r="H20" s="172"/>
      <c r="I20" s="173"/>
      <c r="J20" s="174"/>
      <c r="K20" s="175"/>
      <c r="L20" s="271"/>
      <c r="M20" s="176"/>
      <c r="N20" s="163"/>
      <c r="O20" s="197"/>
      <c r="P20" s="198"/>
      <c r="Q20" s="30"/>
      <c r="R20" s="30"/>
      <c r="S20" s="30"/>
      <c r="T20" s="30"/>
      <c r="U20" s="14"/>
      <c r="V20" s="29"/>
      <c r="W20" s="29"/>
      <c r="X20" s="29"/>
      <c r="Y20" s="61">
        <f t="shared" si="6"/>
        <v>0</v>
      </c>
      <c r="Z20" s="187"/>
      <c r="AA20" s="187"/>
      <c r="AB20" s="187"/>
      <c r="AC20" s="29"/>
      <c r="AD20" s="29"/>
      <c r="AE20" s="29"/>
      <c r="AF20" s="61">
        <v>1</v>
      </c>
      <c r="AG20" s="30"/>
      <c r="AH20" s="30"/>
      <c r="AI20" s="29"/>
      <c r="AJ20" s="14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14"/>
      <c r="BL20" s="63"/>
      <c r="BM20" s="95">
        <f t="shared" si="4"/>
        <v>0</v>
      </c>
      <c r="BN20" s="63"/>
      <c r="BO20" s="95">
        <v>7</v>
      </c>
      <c r="BQ20" s="121">
        <v>3</v>
      </c>
      <c r="BR20" s="121">
        <f t="shared" si="5"/>
        <v>0</v>
      </c>
      <c r="BS20" s="194"/>
    </row>
    <row r="21" spans="1:71" s="1" customFormat="1" ht="20.100000000000001" customHeight="1" x14ac:dyDescent="0.3">
      <c r="A21" s="33" t="s">
        <v>364</v>
      </c>
      <c r="B21" s="186" t="s">
        <v>365</v>
      </c>
      <c r="C21" s="28">
        <v>1</v>
      </c>
      <c r="D21" s="129">
        <f t="shared" si="2"/>
        <v>0</v>
      </c>
      <c r="E21" s="41">
        <v>257.5</v>
      </c>
      <c r="F21" s="12">
        <f t="shared" si="3"/>
        <v>0</v>
      </c>
      <c r="G21" s="14"/>
      <c r="H21" s="172"/>
      <c r="I21" s="173"/>
      <c r="J21" s="174"/>
      <c r="K21" s="175"/>
      <c r="L21" s="271"/>
      <c r="M21" s="176"/>
      <c r="N21" s="163"/>
      <c r="O21" s="197"/>
      <c r="P21" s="198"/>
      <c r="Q21" s="30"/>
      <c r="R21" s="30"/>
      <c r="S21" s="30"/>
      <c r="T21" s="30"/>
      <c r="U21" s="14"/>
      <c r="V21" s="29"/>
      <c r="W21" s="29"/>
      <c r="X21" s="29"/>
      <c r="Y21" s="61">
        <f t="shared" si="6"/>
        <v>0</v>
      </c>
      <c r="Z21" s="187"/>
      <c r="AA21" s="187"/>
      <c r="AB21" s="187"/>
      <c r="AC21" s="29"/>
      <c r="AD21" s="29"/>
      <c r="AE21" s="29"/>
      <c r="AF21" s="61">
        <v>1</v>
      </c>
      <c r="AG21" s="30"/>
      <c r="AH21" s="30"/>
      <c r="AI21" s="29"/>
      <c r="AJ21" s="14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14"/>
      <c r="BL21" s="63"/>
      <c r="BM21" s="95">
        <f t="shared" si="4"/>
        <v>0</v>
      </c>
      <c r="BN21" s="63"/>
      <c r="BO21" s="95">
        <v>10</v>
      </c>
      <c r="BQ21" s="121">
        <v>7.7</v>
      </c>
      <c r="BR21" s="121">
        <f t="shared" si="5"/>
        <v>0</v>
      </c>
      <c r="BS21" s="195"/>
    </row>
    <row r="22" spans="1:71" s="1" customFormat="1" ht="20.100000000000001" customHeight="1" x14ac:dyDescent="0.3">
      <c r="A22" s="33" t="s">
        <v>366</v>
      </c>
      <c r="B22" s="186" t="s">
        <v>367</v>
      </c>
      <c r="C22" s="28">
        <v>1</v>
      </c>
      <c r="D22" s="129">
        <f t="shared" si="2"/>
        <v>0</v>
      </c>
      <c r="E22" s="41">
        <v>290</v>
      </c>
      <c r="F22" s="12">
        <f t="shared" si="3"/>
        <v>0</v>
      </c>
      <c r="G22" s="14"/>
      <c r="H22" s="172"/>
      <c r="I22" s="173"/>
      <c r="J22" s="174"/>
      <c r="K22" s="175"/>
      <c r="L22" s="271"/>
      <c r="M22" s="176"/>
      <c r="N22" s="163"/>
      <c r="O22" s="197"/>
      <c r="P22" s="198"/>
      <c r="Q22" s="30"/>
      <c r="R22" s="30"/>
      <c r="S22" s="30"/>
      <c r="T22" s="30"/>
      <c r="U22" s="14"/>
      <c r="V22" s="29"/>
      <c r="W22" s="29"/>
      <c r="X22" s="29"/>
      <c r="Y22" s="29"/>
      <c r="Z22" s="61">
        <f t="shared" si="6"/>
        <v>0</v>
      </c>
      <c r="AA22" s="187"/>
      <c r="AB22" s="187"/>
      <c r="AC22" s="29"/>
      <c r="AD22" s="29"/>
      <c r="AE22" s="29"/>
      <c r="AF22" s="29"/>
      <c r="AG22" s="61">
        <v>1</v>
      </c>
      <c r="AH22" s="30"/>
      <c r="AI22" s="29"/>
      <c r="AJ22" s="14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14"/>
      <c r="BL22" s="63"/>
      <c r="BM22" s="95">
        <f t="shared" si="4"/>
        <v>0</v>
      </c>
      <c r="BN22" s="63"/>
      <c r="BO22" s="95">
        <v>13</v>
      </c>
      <c r="BQ22" s="121">
        <v>8.1999999999999993</v>
      </c>
      <c r="BR22" s="121">
        <f t="shared" si="5"/>
        <v>0</v>
      </c>
      <c r="BS22" s="195"/>
    </row>
    <row r="23" spans="1:71" s="1" customFormat="1" ht="20.100000000000001" customHeight="1" x14ac:dyDescent="0.25">
      <c r="A23" s="33" t="s">
        <v>368</v>
      </c>
      <c r="B23" s="28" t="s">
        <v>369</v>
      </c>
      <c r="C23" s="28">
        <v>1</v>
      </c>
      <c r="D23" s="129">
        <f>SUM(H23:T23)</f>
        <v>0</v>
      </c>
      <c r="E23" s="41">
        <v>40</v>
      </c>
      <c r="F23" s="12">
        <f>D23*E23*(100-$D$2)/100</f>
        <v>0</v>
      </c>
      <c r="G23" s="14"/>
      <c r="H23" s="172"/>
      <c r="I23" s="173"/>
      <c r="J23" s="174"/>
      <c r="K23" s="175"/>
      <c r="L23" s="271"/>
      <c r="M23" s="176"/>
      <c r="N23" s="163"/>
      <c r="O23" s="197"/>
      <c r="P23" s="198"/>
      <c r="Q23" s="30"/>
      <c r="R23" s="30"/>
      <c r="S23" s="30"/>
      <c r="T23" s="30"/>
      <c r="U23" s="14"/>
      <c r="V23" s="29"/>
      <c r="W23" s="61">
        <f t="shared" si="6"/>
        <v>0</v>
      </c>
      <c r="X23" s="29"/>
      <c r="Y23" s="187"/>
      <c r="Z23" s="187"/>
      <c r="AA23" s="187"/>
      <c r="AB23" s="187"/>
      <c r="AC23" s="29"/>
      <c r="AD23" s="61">
        <v>1</v>
      </c>
      <c r="AE23" s="30"/>
      <c r="AF23" s="30"/>
      <c r="AG23" s="30"/>
      <c r="AH23" s="30"/>
      <c r="AI23" s="29"/>
      <c r="AJ23" s="14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14"/>
      <c r="BL23" s="63"/>
      <c r="BM23" s="95">
        <f>BO23*D23</f>
        <v>0</v>
      </c>
      <c r="BN23" s="63"/>
      <c r="BO23" s="95">
        <v>3</v>
      </c>
      <c r="BQ23" s="121">
        <v>0.7</v>
      </c>
      <c r="BR23" s="121">
        <f>BQ23*D23</f>
        <v>0</v>
      </c>
      <c r="BS23" s="195"/>
    </row>
    <row r="24" spans="1:71" s="1" customFormat="1" ht="20.100000000000001" customHeight="1" x14ac:dyDescent="0.25">
      <c r="A24" s="33" t="s">
        <v>370</v>
      </c>
      <c r="B24" s="28" t="s">
        <v>371</v>
      </c>
      <c r="C24" s="28">
        <v>1</v>
      </c>
      <c r="D24" s="129">
        <f t="shared" ref="D24:D68" si="7">SUM(H24:T24)</f>
        <v>0</v>
      </c>
      <c r="E24" s="41">
        <v>60</v>
      </c>
      <c r="F24" s="12">
        <f t="shared" ref="F24:F68" si="8">D24*E24*(100-$D$2)/100</f>
        <v>0</v>
      </c>
      <c r="G24" s="14"/>
      <c r="H24" s="172"/>
      <c r="I24" s="173"/>
      <c r="J24" s="174"/>
      <c r="K24" s="175"/>
      <c r="L24" s="271"/>
      <c r="M24" s="176"/>
      <c r="N24" s="163"/>
      <c r="O24" s="197"/>
      <c r="P24" s="198"/>
      <c r="Q24" s="30"/>
      <c r="R24" s="30"/>
      <c r="S24" s="30"/>
      <c r="T24" s="30"/>
      <c r="U24" s="14"/>
      <c r="V24" s="29"/>
      <c r="W24" s="61">
        <f t="shared" si="6"/>
        <v>0</v>
      </c>
      <c r="X24" s="29"/>
      <c r="Y24" s="187"/>
      <c r="Z24" s="187"/>
      <c r="AA24" s="187"/>
      <c r="AB24" s="187"/>
      <c r="AC24" s="29"/>
      <c r="AD24" s="61">
        <v>1</v>
      </c>
      <c r="AE24" s="30"/>
      <c r="AF24" s="30"/>
      <c r="AG24" s="30"/>
      <c r="AH24" s="30"/>
      <c r="AI24" s="29"/>
      <c r="AJ24" s="14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14"/>
      <c r="BL24" s="63"/>
      <c r="BM24" s="95">
        <f t="shared" ref="BM24:BM68" si="9">BO24*D24</f>
        <v>0</v>
      </c>
      <c r="BN24" s="63"/>
      <c r="BO24" s="95">
        <v>2</v>
      </c>
      <c r="BQ24" s="121">
        <v>0.8</v>
      </c>
      <c r="BR24" s="121">
        <f t="shared" ref="BR24:BR68" si="10">BQ24*D24</f>
        <v>0</v>
      </c>
    </row>
    <row r="25" spans="1:71" s="1" customFormat="1" ht="20.100000000000001" customHeight="1" x14ac:dyDescent="0.25">
      <c r="A25" s="33" t="s">
        <v>372</v>
      </c>
      <c r="B25" s="28" t="s">
        <v>369</v>
      </c>
      <c r="C25" s="28">
        <v>1</v>
      </c>
      <c r="D25" s="129">
        <f t="shared" si="7"/>
        <v>0</v>
      </c>
      <c r="E25" s="41">
        <v>42.5</v>
      </c>
      <c r="F25" s="12">
        <f t="shared" si="8"/>
        <v>0</v>
      </c>
      <c r="G25" s="14"/>
      <c r="H25" s="172"/>
      <c r="I25" s="173"/>
      <c r="J25" s="174"/>
      <c r="K25" s="175"/>
      <c r="L25" s="271"/>
      <c r="M25" s="176"/>
      <c r="N25" s="163"/>
      <c r="O25" s="197"/>
      <c r="P25" s="198"/>
      <c r="Q25" s="30"/>
      <c r="R25" s="30"/>
      <c r="S25" s="30"/>
      <c r="T25" s="30"/>
      <c r="U25" s="14"/>
      <c r="V25" s="29"/>
      <c r="W25" s="61">
        <f t="shared" si="6"/>
        <v>0</v>
      </c>
      <c r="X25" s="29"/>
      <c r="Y25" s="187"/>
      <c r="Z25" s="187"/>
      <c r="AA25" s="187"/>
      <c r="AB25" s="187"/>
      <c r="AC25" s="29"/>
      <c r="AD25" s="61">
        <v>1</v>
      </c>
      <c r="AE25" s="30"/>
      <c r="AF25" s="30"/>
      <c r="AG25" s="30"/>
      <c r="AH25" s="30"/>
      <c r="AI25" s="29"/>
      <c r="AJ25" s="14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14"/>
      <c r="BL25" s="63"/>
      <c r="BM25" s="95">
        <f t="shared" si="9"/>
        <v>0</v>
      </c>
      <c r="BN25" s="63"/>
      <c r="BO25" s="95">
        <v>2</v>
      </c>
      <c r="BQ25" s="121">
        <v>0.75</v>
      </c>
      <c r="BR25" s="121">
        <f t="shared" si="10"/>
        <v>0</v>
      </c>
    </row>
    <row r="26" spans="1:71" s="1" customFormat="1" ht="20.100000000000001" customHeight="1" x14ac:dyDescent="0.25">
      <c r="A26" s="33" t="s">
        <v>373</v>
      </c>
      <c r="B26" s="28" t="s">
        <v>374</v>
      </c>
      <c r="C26" s="28">
        <v>1</v>
      </c>
      <c r="D26" s="129">
        <f t="shared" si="7"/>
        <v>0</v>
      </c>
      <c r="E26" s="41">
        <v>42.5</v>
      </c>
      <c r="F26" s="12">
        <f t="shared" si="8"/>
        <v>0</v>
      </c>
      <c r="G26" s="14"/>
      <c r="H26" s="172"/>
      <c r="I26" s="173"/>
      <c r="J26" s="174"/>
      <c r="K26" s="175"/>
      <c r="L26" s="271"/>
      <c r="M26" s="176"/>
      <c r="N26" s="163"/>
      <c r="O26" s="197"/>
      <c r="P26" s="198"/>
      <c r="Q26" s="30"/>
      <c r="R26" s="30"/>
      <c r="S26" s="30"/>
      <c r="T26" s="30"/>
      <c r="U26" s="14"/>
      <c r="V26" s="29"/>
      <c r="W26" s="61">
        <f t="shared" si="6"/>
        <v>0</v>
      </c>
      <c r="X26" s="29"/>
      <c r="Y26" s="187"/>
      <c r="Z26" s="187"/>
      <c r="AA26" s="187"/>
      <c r="AB26" s="187"/>
      <c r="AC26" s="29"/>
      <c r="AD26" s="61">
        <v>1</v>
      </c>
      <c r="AE26" s="30"/>
      <c r="AF26" s="30"/>
      <c r="AG26" s="30"/>
      <c r="AH26" s="30"/>
      <c r="AI26" s="29"/>
      <c r="AJ26" s="14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14"/>
      <c r="BL26" s="63"/>
      <c r="BM26" s="95">
        <f t="shared" si="9"/>
        <v>0</v>
      </c>
      <c r="BN26" s="63"/>
      <c r="BO26" s="95">
        <v>2</v>
      </c>
      <c r="BQ26" s="121">
        <v>0.85</v>
      </c>
      <c r="BR26" s="121">
        <f t="shared" si="10"/>
        <v>0</v>
      </c>
    </row>
    <row r="27" spans="1:71" s="1" customFormat="1" ht="20.100000000000001" customHeight="1" x14ac:dyDescent="0.25">
      <c r="A27" s="33" t="s">
        <v>375</v>
      </c>
      <c r="B27" s="28" t="s">
        <v>376</v>
      </c>
      <c r="C27" s="28">
        <v>1</v>
      </c>
      <c r="D27" s="129">
        <f t="shared" si="7"/>
        <v>0</v>
      </c>
      <c r="E27" s="41">
        <v>62.5</v>
      </c>
      <c r="F27" s="12">
        <f t="shared" si="8"/>
        <v>0</v>
      </c>
      <c r="G27" s="14"/>
      <c r="H27" s="172"/>
      <c r="I27" s="173"/>
      <c r="J27" s="174"/>
      <c r="K27" s="175"/>
      <c r="L27" s="271"/>
      <c r="M27" s="176"/>
      <c r="N27" s="163"/>
      <c r="O27" s="197"/>
      <c r="P27" s="198"/>
      <c r="Q27" s="30"/>
      <c r="R27" s="30"/>
      <c r="S27" s="30"/>
      <c r="T27" s="30"/>
      <c r="U27" s="14"/>
      <c r="V27" s="29"/>
      <c r="W27" s="61">
        <f t="shared" si="6"/>
        <v>0</v>
      </c>
      <c r="X27" s="29"/>
      <c r="Y27" s="187"/>
      <c r="Z27" s="187"/>
      <c r="AA27" s="187"/>
      <c r="AB27" s="187"/>
      <c r="AC27" s="29"/>
      <c r="AD27" s="61">
        <v>1</v>
      </c>
      <c r="AE27" s="30"/>
      <c r="AF27" s="30"/>
      <c r="AG27" s="30"/>
      <c r="AH27" s="30"/>
      <c r="AI27" s="29"/>
      <c r="AJ27" s="14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14"/>
      <c r="BL27" s="63"/>
      <c r="BM27" s="95">
        <f t="shared" si="9"/>
        <v>0</v>
      </c>
      <c r="BN27" s="63"/>
      <c r="BO27" s="95">
        <v>2</v>
      </c>
      <c r="BQ27" s="121">
        <v>1</v>
      </c>
      <c r="BR27" s="121">
        <f t="shared" si="10"/>
        <v>0</v>
      </c>
    </row>
    <row r="28" spans="1:71" s="1" customFormat="1" ht="20.100000000000001" customHeight="1" x14ac:dyDescent="0.25">
      <c r="A28" s="33" t="s">
        <v>377</v>
      </c>
      <c r="B28" s="28" t="s">
        <v>378</v>
      </c>
      <c r="C28" s="28">
        <v>1</v>
      </c>
      <c r="D28" s="129">
        <f t="shared" si="7"/>
        <v>0</v>
      </c>
      <c r="E28" s="41">
        <v>47.5</v>
      </c>
      <c r="F28" s="12">
        <f t="shared" si="8"/>
        <v>0</v>
      </c>
      <c r="G28" s="14"/>
      <c r="H28" s="172"/>
      <c r="I28" s="173"/>
      <c r="J28" s="174"/>
      <c r="K28" s="175"/>
      <c r="L28" s="271"/>
      <c r="M28" s="176"/>
      <c r="N28" s="163"/>
      <c r="O28" s="197"/>
      <c r="P28" s="198"/>
      <c r="Q28" s="30"/>
      <c r="R28" s="30"/>
      <c r="S28" s="30"/>
      <c r="T28" s="30"/>
      <c r="U28" s="14"/>
      <c r="V28" s="29"/>
      <c r="W28" s="61">
        <f t="shared" si="6"/>
        <v>0</v>
      </c>
      <c r="X28" s="29"/>
      <c r="Y28" s="187"/>
      <c r="Z28" s="187"/>
      <c r="AA28" s="187"/>
      <c r="AB28" s="187"/>
      <c r="AC28" s="29"/>
      <c r="AD28" s="61">
        <v>1</v>
      </c>
      <c r="AE28" s="30"/>
      <c r="AF28" s="30"/>
      <c r="AG28" s="30"/>
      <c r="AH28" s="30"/>
      <c r="AI28" s="29"/>
      <c r="AJ28" s="14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14"/>
      <c r="BL28" s="63"/>
      <c r="BM28" s="95">
        <f t="shared" si="9"/>
        <v>0</v>
      </c>
      <c r="BN28" s="63"/>
      <c r="BO28" s="95">
        <v>3</v>
      </c>
      <c r="BQ28" s="121">
        <v>1</v>
      </c>
      <c r="BR28" s="121">
        <f t="shared" si="10"/>
        <v>0</v>
      </c>
    </row>
    <row r="29" spans="1:71" s="1" customFormat="1" ht="20.100000000000001" customHeight="1" x14ac:dyDescent="0.25">
      <c r="A29" s="33" t="s">
        <v>379</v>
      </c>
      <c r="B29" s="28" t="s">
        <v>378</v>
      </c>
      <c r="C29" s="28">
        <v>1</v>
      </c>
      <c r="D29" s="129">
        <f t="shared" si="7"/>
        <v>0</v>
      </c>
      <c r="E29" s="41">
        <v>67.5</v>
      </c>
      <c r="F29" s="12">
        <f t="shared" si="8"/>
        <v>0</v>
      </c>
      <c r="G29" s="14"/>
      <c r="H29" s="172"/>
      <c r="I29" s="173"/>
      <c r="J29" s="174"/>
      <c r="K29" s="175"/>
      <c r="L29" s="271"/>
      <c r="M29" s="176"/>
      <c r="N29" s="163"/>
      <c r="O29" s="197"/>
      <c r="P29" s="198"/>
      <c r="Q29" s="30"/>
      <c r="R29" s="30"/>
      <c r="S29" s="30"/>
      <c r="T29" s="30"/>
      <c r="U29" s="14"/>
      <c r="V29" s="29"/>
      <c r="W29" s="61">
        <f t="shared" ref="W29:X44" si="11">AD29*$D29</f>
        <v>0</v>
      </c>
      <c r="X29" s="29"/>
      <c r="Y29" s="187"/>
      <c r="Z29" s="187"/>
      <c r="AA29" s="187"/>
      <c r="AB29" s="187"/>
      <c r="AC29" s="29"/>
      <c r="AD29" s="61">
        <v>1</v>
      </c>
      <c r="AE29" s="30"/>
      <c r="AF29" s="30"/>
      <c r="AG29" s="30"/>
      <c r="AH29" s="30"/>
      <c r="AI29" s="29"/>
      <c r="AJ29" s="14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14"/>
      <c r="BL29" s="63"/>
      <c r="BM29" s="95">
        <f t="shared" si="9"/>
        <v>0</v>
      </c>
      <c r="BN29" s="63"/>
      <c r="BO29" s="95">
        <v>3</v>
      </c>
      <c r="BQ29" s="121">
        <v>1.1000000000000001</v>
      </c>
      <c r="BR29" s="121">
        <f t="shared" si="10"/>
        <v>0</v>
      </c>
    </row>
    <row r="30" spans="1:71" s="1" customFormat="1" ht="20.100000000000001" customHeight="1" x14ac:dyDescent="0.25">
      <c r="A30" s="33" t="s">
        <v>380</v>
      </c>
      <c r="B30" s="28" t="s">
        <v>381</v>
      </c>
      <c r="C30" s="28">
        <v>1</v>
      </c>
      <c r="D30" s="129">
        <f t="shared" si="7"/>
        <v>0</v>
      </c>
      <c r="E30" s="41">
        <v>55</v>
      </c>
      <c r="F30" s="12">
        <f t="shared" si="8"/>
        <v>0</v>
      </c>
      <c r="G30" s="14"/>
      <c r="H30" s="172"/>
      <c r="I30" s="173"/>
      <c r="J30" s="174"/>
      <c r="K30" s="175"/>
      <c r="L30" s="271"/>
      <c r="M30" s="176"/>
      <c r="N30" s="163"/>
      <c r="O30" s="197"/>
      <c r="P30" s="198"/>
      <c r="Q30" s="30"/>
      <c r="R30" s="30"/>
      <c r="S30" s="30"/>
      <c r="T30" s="30"/>
      <c r="U30" s="14"/>
      <c r="V30" s="29"/>
      <c r="W30" s="61">
        <f t="shared" si="11"/>
        <v>0</v>
      </c>
      <c r="X30" s="29"/>
      <c r="Y30" s="187"/>
      <c r="Z30" s="187"/>
      <c r="AA30" s="187"/>
      <c r="AB30" s="187"/>
      <c r="AC30" s="29"/>
      <c r="AD30" s="61">
        <v>1</v>
      </c>
      <c r="AE30" s="30"/>
      <c r="AF30" s="30"/>
      <c r="AG30" s="30"/>
      <c r="AH30" s="30"/>
      <c r="AI30" s="29"/>
      <c r="AJ30" s="14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14"/>
      <c r="BL30" s="63"/>
      <c r="BM30" s="95">
        <f t="shared" si="9"/>
        <v>0</v>
      </c>
      <c r="BN30" s="63"/>
      <c r="BO30" s="95">
        <v>3</v>
      </c>
      <c r="BQ30" s="121">
        <v>1.75</v>
      </c>
      <c r="BR30" s="121">
        <f t="shared" si="10"/>
        <v>0</v>
      </c>
    </row>
    <row r="31" spans="1:71" s="1" customFormat="1" ht="20.100000000000001" customHeight="1" x14ac:dyDescent="0.25">
      <c r="A31" s="33" t="s">
        <v>382</v>
      </c>
      <c r="B31" s="28" t="s">
        <v>381</v>
      </c>
      <c r="C31" s="28">
        <v>1</v>
      </c>
      <c r="D31" s="129">
        <f t="shared" si="7"/>
        <v>0</v>
      </c>
      <c r="E31" s="41">
        <v>77.5</v>
      </c>
      <c r="F31" s="12">
        <f t="shared" si="8"/>
        <v>0</v>
      </c>
      <c r="G31" s="14"/>
      <c r="H31" s="172"/>
      <c r="I31" s="173"/>
      <c r="J31" s="174"/>
      <c r="K31" s="175"/>
      <c r="L31" s="271"/>
      <c r="M31" s="176"/>
      <c r="N31" s="163"/>
      <c r="O31" s="197"/>
      <c r="P31" s="198"/>
      <c r="Q31" s="30"/>
      <c r="R31" s="30"/>
      <c r="S31" s="30"/>
      <c r="T31" s="30"/>
      <c r="U31" s="14"/>
      <c r="V31" s="29"/>
      <c r="W31" s="61">
        <f t="shared" si="11"/>
        <v>0</v>
      </c>
      <c r="X31" s="29"/>
      <c r="Y31" s="187"/>
      <c r="Z31" s="187"/>
      <c r="AA31" s="187"/>
      <c r="AB31" s="187"/>
      <c r="AC31" s="29"/>
      <c r="AD31" s="61">
        <v>1</v>
      </c>
      <c r="AE31" s="30"/>
      <c r="AF31" s="30"/>
      <c r="AG31" s="30"/>
      <c r="AH31" s="30"/>
      <c r="AI31" s="29"/>
      <c r="AJ31" s="14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14"/>
      <c r="BL31" s="63"/>
      <c r="BM31" s="95">
        <f t="shared" si="9"/>
        <v>0</v>
      </c>
      <c r="BN31" s="63"/>
      <c r="BO31" s="95">
        <v>3</v>
      </c>
      <c r="BQ31" s="121">
        <v>1.9</v>
      </c>
      <c r="BR31" s="121">
        <f t="shared" si="10"/>
        <v>0</v>
      </c>
    </row>
    <row r="32" spans="1:71" s="1" customFormat="1" ht="20.100000000000001" customHeight="1" x14ac:dyDescent="0.25">
      <c r="A32" s="33" t="s">
        <v>383</v>
      </c>
      <c r="B32" s="28" t="s">
        <v>381</v>
      </c>
      <c r="C32" s="28">
        <v>1</v>
      </c>
      <c r="D32" s="129">
        <f t="shared" si="7"/>
        <v>0</v>
      </c>
      <c r="E32" s="41">
        <v>50</v>
      </c>
      <c r="F32" s="12">
        <f t="shared" si="8"/>
        <v>0</v>
      </c>
      <c r="G32" s="14"/>
      <c r="H32" s="172"/>
      <c r="I32" s="173"/>
      <c r="J32" s="174"/>
      <c r="K32" s="175"/>
      <c r="L32" s="271"/>
      <c r="M32" s="176"/>
      <c r="N32" s="163"/>
      <c r="O32" s="197"/>
      <c r="P32" s="198"/>
      <c r="Q32" s="30"/>
      <c r="R32" s="30"/>
      <c r="S32" s="30"/>
      <c r="T32" s="30"/>
      <c r="U32" s="14"/>
      <c r="V32" s="29"/>
      <c r="W32" s="61">
        <f t="shared" si="11"/>
        <v>0</v>
      </c>
      <c r="X32" s="29"/>
      <c r="Y32" s="187"/>
      <c r="Z32" s="187"/>
      <c r="AA32" s="187"/>
      <c r="AB32" s="187"/>
      <c r="AC32" s="29"/>
      <c r="AD32" s="61">
        <v>1</v>
      </c>
      <c r="AE32" s="30"/>
      <c r="AF32" s="30"/>
      <c r="AG32" s="30"/>
      <c r="AH32" s="30"/>
      <c r="AI32" s="29"/>
      <c r="AJ32" s="14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14"/>
      <c r="BL32" s="63"/>
      <c r="BM32" s="95">
        <f t="shared" si="9"/>
        <v>0</v>
      </c>
      <c r="BN32" s="63"/>
      <c r="BO32" s="95">
        <v>3</v>
      </c>
      <c r="BQ32" s="121">
        <v>1.05</v>
      </c>
      <c r="BR32" s="121">
        <f t="shared" si="10"/>
        <v>0</v>
      </c>
    </row>
    <row r="33" spans="1:70" s="1" customFormat="1" ht="20.100000000000001" customHeight="1" x14ac:dyDescent="0.25">
      <c r="A33" s="33" t="s">
        <v>384</v>
      </c>
      <c r="B33" s="28" t="s">
        <v>381</v>
      </c>
      <c r="C33" s="28">
        <v>1</v>
      </c>
      <c r="D33" s="129">
        <f t="shared" si="7"/>
        <v>0</v>
      </c>
      <c r="E33" s="41">
        <v>72.5</v>
      </c>
      <c r="F33" s="12">
        <f t="shared" si="8"/>
        <v>0</v>
      </c>
      <c r="G33" s="14"/>
      <c r="H33" s="172"/>
      <c r="I33" s="173"/>
      <c r="J33" s="174"/>
      <c r="K33" s="175"/>
      <c r="L33" s="271"/>
      <c r="M33" s="176"/>
      <c r="N33" s="163"/>
      <c r="O33" s="197"/>
      <c r="P33" s="198"/>
      <c r="Q33" s="30"/>
      <c r="R33" s="30"/>
      <c r="S33" s="30"/>
      <c r="T33" s="30"/>
      <c r="U33" s="14"/>
      <c r="V33" s="29"/>
      <c r="W33" s="61">
        <f t="shared" si="11"/>
        <v>0</v>
      </c>
      <c r="X33" s="29"/>
      <c r="Y33" s="187"/>
      <c r="Z33" s="187"/>
      <c r="AA33" s="187"/>
      <c r="AB33" s="187"/>
      <c r="AC33" s="29"/>
      <c r="AD33" s="61">
        <v>1</v>
      </c>
      <c r="AE33" s="30"/>
      <c r="AF33" s="30"/>
      <c r="AG33" s="30"/>
      <c r="AH33" s="30"/>
      <c r="AI33" s="29"/>
      <c r="AJ33" s="14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14"/>
      <c r="BL33" s="63"/>
      <c r="BM33" s="95">
        <f t="shared" si="9"/>
        <v>0</v>
      </c>
      <c r="BN33" s="63"/>
      <c r="BO33" s="95">
        <v>3</v>
      </c>
      <c r="BQ33" s="121">
        <v>1.2</v>
      </c>
      <c r="BR33" s="121">
        <f t="shared" si="10"/>
        <v>0</v>
      </c>
    </row>
    <row r="34" spans="1:70" s="1" customFormat="1" ht="20.100000000000001" customHeight="1" x14ac:dyDescent="0.25">
      <c r="A34" s="33" t="s">
        <v>385</v>
      </c>
      <c r="B34" s="28" t="s">
        <v>386</v>
      </c>
      <c r="C34" s="28">
        <v>1</v>
      </c>
      <c r="D34" s="129">
        <f t="shared" si="7"/>
        <v>0</v>
      </c>
      <c r="E34" s="41">
        <v>55</v>
      </c>
      <c r="F34" s="12">
        <f t="shared" si="8"/>
        <v>0</v>
      </c>
      <c r="G34" s="14"/>
      <c r="H34" s="172"/>
      <c r="I34" s="173"/>
      <c r="J34" s="174"/>
      <c r="K34" s="175"/>
      <c r="L34" s="271"/>
      <c r="M34" s="176"/>
      <c r="N34" s="163"/>
      <c r="O34" s="197"/>
      <c r="P34" s="198"/>
      <c r="Q34" s="30"/>
      <c r="R34" s="30"/>
      <c r="S34" s="30"/>
      <c r="T34" s="30"/>
      <c r="U34" s="14"/>
      <c r="V34" s="29"/>
      <c r="W34" s="61">
        <f t="shared" si="11"/>
        <v>0</v>
      </c>
      <c r="X34" s="29"/>
      <c r="Y34" s="187"/>
      <c r="Z34" s="187"/>
      <c r="AA34" s="187"/>
      <c r="AB34" s="187"/>
      <c r="AC34" s="29"/>
      <c r="AD34" s="61">
        <v>1</v>
      </c>
      <c r="AE34" s="30"/>
      <c r="AF34" s="30"/>
      <c r="AG34" s="30"/>
      <c r="AH34" s="30"/>
      <c r="AI34" s="29"/>
      <c r="AJ34" s="14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14"/>
      <c r="BL34" s="63"/>
      <c r="BM34" s="95">
        <f t="shared" si="9"/>
        <v>0</v>
      </c>
      <c r="BN34" s="63"/>
      <c r="BO34" s="95">
        <v>3</v>
      </c>
      <c r="BQ34" s="121">
        <v>1.1000000000000001</v>
      </c>
      <c r="BR34" s="121">
        <f t="shared" si="10"/>
        <v>0</v>
      </c>
    </row>
    <row r="35" spans="1:70" s="1" customFormat="1" ht="20.100000000000001" customHeight="1" x14ac:dyDescent="0.25">
      <c r="A35" s="33" t="s">
        <v>387</v>
      </c>
      <c r="B35" s="28" t="s">
        <v>388</v>
      </c>
      <c r="C35" s="28">
        <v>1</v>
      </c>
      <c r="D35" s="129">
        <f t="shared" si="7"/>
        <v>0</v>
      </c>
      <c r="E35" s="12">
        <v>42.5</v>
      </c>
      <c r="F35" s="12">
        <f t="shared" si="8"/>
        <v>0</v>
      </c>
      <c r="G35" s="14"/>
      <c r="H35" s="172"/>
      <c r="I35" s="173"/>
      <c r="J35" s="174"/>
      <c r="K35" s="175"/>
      <c r="L35" s="271"/>
      <c r="M35" s="176"/>
      <c r="N35" s="163"/>
      <c r="O35" s="197"/>
      <c r="P35" s="198"/>
      <c r="Q35" s="30"/>
      <c r="R35" s="30"/>
      <c r="S35" s="30"/>
      <c r="T35" s="30"/>
      <c r="U35" s="14"/>
      <c r="V35" s="29"/>
      <c r="W35" s="61">
        <f t="shared" si="11"/>
        <v>0</v>
      </c>
      <c r="X35" s="29"/>
      <c r="Y35" s="187"/>
      <c r="Z35" s="187"/>
      <c r="AA35" s="187"/>
      <c r="AB35" s="187"/>
      <c r="AC35" s="29"/>
      <c r="AD35" s="61">
        <v>1</v>
      </c>
      <c r="AE35" s="30"/>
      <c r="AF35" s="30"/>
      <c r="AG35" s="30"/>
      <c r="AH35" s="30"/>
      <c r="AI35" s="29"/>
      <c r="AJ35" s="14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14"/>
      <c r="BL35" s="63"/>
      <c r="BM35" s="95">
        <f t="shared" si="9"/>
        <v>0</v>
      </c>
      <c r="BN35" s="63"/>
      <c r="BO35" s="95">
        <v>3</v>
      </c>
      <c r="BQ35" s="121">
        <v>0.85</v>
      </c>
      <c r="BR35" s="121">
        <f t="shared" si="10"/>
        <v>0</v>
      </c>
    </row>
    <row r="36" spans="1:70" s="1" customFormat="1" ht="20.100000000000001" customHeight="1" x14ac:dyDescent="0.25">
      <c r="A36" s="33" t="s">
        <v>389</v>
      </c>
      <c r="B36" s="28" t="s">
        <v>388</v>
      </c>
      <c r="C36" s="28">
        <v>1</v>
      </c>
      <c r="D36" s="129">
        <f t="shared" si="7"/>
        <v>0</v>
      </c>
      <c r="E36" s="12">
        <v>42.5</v>
      </c>
      <c r="F36" s="12">
        <f t="shared" si="8"/>
        <v>0</v>
      </c>
      <c r="G36" s="14"/>
      <c r="H36" s="172"/>
      <c r="I36" s="173"/>
      <c r="J36" s="174"/>
      <c r="K36" s="175"/>
      <c r="L36" s="271"/>
      <c r="M36" s="176"/>
      <c r="N36" s="163"/>
      <c r="O36" s="197"/>
      <c r="P36" s="198"/>
      <c r="Q36" s="30"/>
      <c r="R36" s="30"/>
      <c r="S36" s="30"/>
      <c r="T36" s="30"/>
      <c r="U36" s="14"/>
      <c r="V36" s="29"/>
      <c r="W36" s="61">
        <f t="shared" si="11"/>
        <v>0</v>
      </c>
      <c r="X36" s="29"/>
      <c r="Y36" s="187"/>
      <c r="Z36" s="187"/>
      <c r="AA36" s="187"/>
      <c r="AB36" s="187"/>
      <c r="AC36" s="29"/>
      <c r="AD36" s="61">
        <v>1</v>
      </c>
      <c r="AE36" s="30"/>
      <c r="AF36" s="30"/>
      <c r="AG36" s="30"/>
      <c r="AH36" s="30"/>
      <c r="AI36" s="29"/>
      <c r="AJ36" s="14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14"/>
      <c r="BL36" s="63"/>
      <c r="BM36" s="95">
        <f t="shared" si="9"/>
        <v>0</v>
      </c>
      <c r="BN36" s="63"/>
      <c r="BO36" s="95">
        <v>3</v>
      </c>
      <c r="BQ36" s="121">
        <v>0.95</v>
      </c>
      <c r="BR36" s="121">
        <f t="shared" si="10"/>
        <v>0</v>
      </c>
    </row>
    <row r="37" spans="1:70" s="1" customFormat="1" ht="20.100000000000001" customHeight="1" x14ac:dyDescent="0.25">
      <c r="A37" s="33" t="s">
        <v>390</v>
      </c>
      <c r="B37" s="28" t="s">
        <v>391</v>
      </c>
      <c r="C37" s="28">
        <v>1</v>
      </c>
      <c r="D37" s="129">
        <f t="shared" si="7"/>
        <v>0</v>
      </c>
      <c r="E37" s="12">
        <v>57.5</v>
      </c>
      <c r="F37" s="12">
        <f t="shared" si="8"/>
        <v>0</v>
      </c>
      <c r="G37" s="14"/>
      <c r="H37" s="172"/>
      <c r="I37" s="173"/>
      <c r="J37" s="174"/>
      <c r="K37" s="175"/>
      <c r="L37" s="271"/>
      <c r="M37" s="176"/>
      <c r="N37" s="163"/>
      <c r="O37" s="197"/>
      <c r="P37" s="198"/>
      <c r="Q37" s="30"/>
      <c r="R37" s="30"/>
      <c r="S37" s="30"/>
      <c r="T37" s="30"/>
      <c r="U37" s="14"/>
      <c r="V37" s="29"/>
      <c r="W37" s="61">
        <f t="shared" si="11"/>
        <v>0</v>
      </c>
      <c r="X37" s="29"/>
      <c r="Y37" s="187"/>
      <c r="Z37" s="187"/>
      <c r="AA37" s="187"/>
      <c r="AB37" s="187"/>
      <c r="AC37" s="29"/>
      <c r="AD37" s="61">
        <v>1</v>
      </c>
      <c r="AE37" s="30"/>
      <c r="AF37" s="30"/>
      <c r="AG37" s="30"/>
      <c r="AH37" s="30"/>
      <c r="AI37" s="29"/>
      <c r="AJ37" s="14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14"/>
      <c r="BL37" s="63"/>
      <c r="BM37" s="95">
        <f t="shared" si="9"/>
        <v>0</v>
      </c>
      <c r="BN37" s="63"/>
      <c r="BO37" s="95">
        <v>4</v>
      </c>
      <c r="BQ37" s="121">
        <v>1.7</v>
      </c>
      <c r="BR37" s="121">
        <f t="shared" si="10"/>
        <v>0</v>
      </c>
    </row>
    <row r="38" spans="1:70" s="1" customFormat="1" ht="20.100000000000001" customHeight="1" x14ac:dyDescent="0.25">
      <c r="A38" s="33" t="s">
        <v>392</v>
      </c>
      <c r="B38" s="28" t="s">
        <v>393</v>
      </c>
      <c r="C38" s="28">
        <v>1</v>
      </c>
      <c r="D38" s="129">
        <f t="shared" si="7"/>
        <v>0</v>
      </c>
      <c r="E38" s="12">
        <v>67.5</v>
      </c>
      <c r="F38" s="12">
        <f t="shared" si="8"/>
        <v>0</v>
      </c>
      <c r="G38" s="14"/>
      <c r="H38" s="172"/>
      <c r="I38" s="173"/>
      <c r="J38" s="174"/>
      <c r="K38" s="175"/>
      <c r="L38" s="271"/>
      <c r="M38" s="176"/>
      <c r="N38" s="163"/>
      <c r="O38" s="197"/>
      <c r="P38" s="198"/>
      <c r="Q38" s="30"/>
      <c r="R38" s="30"/>
      <c r="S38" s="30"/>
      <c r="T38" s="30"/>
      <c r="U38" s="14"/>
      <c r="V38" s="29"/>
      <c r="W38" s="61">
        <f t="shared" si="11"/>
        <v>0</v>
      </c>
      <c r="X38" s="29"/>
      <c r="Y38" s="187"/>
      <c r="Z38" s="187"/>
      <c r="AA38" s="187"/>
      <c r="AB38" s="187"/>
      <c r="AC38" s="29"/>
      <c r="AD38" s="61">
        <v>1</v>
      </c>
      <c r="AE38" s="30"/>
      <c r="AF38" s="30"/>
      <c r="AG38" s="30"/>
      <c r="AH38" s="30"/>
      <c r="AI38" s="29"/>
      <c r="AJ38" s="14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14"/>
      <c r="BL38" s="63"/>
      <c r="BM38" s="95">
        <f t="shared" si="9"/>
        <v>0</v>
      </c>
      <c r="BN38" s="63"/>
      <c r="BO38" s="95">
        <v>5</v>
      </c>
      <c r="BQ38" s="121">
        <v>2.15</v>
      </c>
      <c r="BR38" s="121">
        <f t="shared" si="10"/>
        <v>0</v>
      </c>
    </row>
    <row r="39" spans="1:70" s="1" customFormat="1" ht="20.100000000000001" customHeight="1" x14ac:dyDescent="0.25">
      <c r="A39" s="33" t="s">
        <v>394</v>
      </c>
      <c r="B39" s="28" t="s">
        <v>395</v>
      </c>
      <c r="C39" s="28">
        <v>1</v>
      </c>
      <c r="D39" s="129">
        <f t="shared" si="7"/>
        <v>0</v>
      </c>
      <c r="E39" s="41">
        <v>85</v>
      </c>
      <c r="F39" s="12">
        <f t="shared" si="8"/>
        <v>0</v>
      </c>
      <c r="G39" s="14"/>
      <c r="H39" s="172"/>
      <c r="I39" s="173"/>
      <c r="J39" s="174"/>
      <c r="K39" s="175"/>
      <c r="L39" s="271"/>
      <c r="M39" s="176"/>
      <c r="N39" s="163"/>
      <c r="O39" s="197"/>
      <c r="P39" s="198"/>
      <c r="Q39" s="30"/>
      <c r="R39" s="30"/>
      <c r="S39" s="30"/>
      <c r="T39" s="30"/>
      <c r="U39" s="14"/>
      <c r="V39" s="29"/>
      <c r="W39" s="29"/>
      <c r="X39" s="61">
        <f t="shared" si="11"/>
        <v>0</v>
      </c>
      <c r="Y39" s="187"/>
      <c r="Z39" s="187"/>
      <c r="AA39" s="187"/>
      <c r="AB39" s="187"/>
      <c r="AC39" s="29"/>
      <c r="AD39" s="29"/>
      <c r="AE39" s="61">
        <v>1</v>
      </c>
      <c r="AF39" s="30"/>
      <c r="AG39" s="30"/>
      <c r="AH39" s="30"/>
      <c r="AI39" s="29"/>
      <c r="AJ39" s="14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14"/>
      <c r="BL39" s="63"/>
      <c r="BM39" s="95">
        <f t="shared" si="9"/>
        <v>0</v>
      </c>
      <c r="BN39" s="63"/>
      <c r="BO39" s="95">
        <v>3</v>
      </c>
      <c r="BQ39" s="121">
        <v>2.2999999999999998</v>
      </c>
      <c r="BR39" s="121">
        <f t="shared" si="10"/>
        <v>0</v>
      </c>
    </row>
    <row r="40" spans="1:70" s="1" customFormat="1" ht="20.100000000000001" customHeight="1" x14ac:dyDescent="0.25">
      <c r="A40" s="33" t="s">
        <v>396</v>
      </c>
      <c r="B40" s="28" t="s">
        <v>395</v>
      </c>
      <c r="C40" s="28">
        <v>1</v>
      </c>
      <c r="D40" s="129">
        <f t="shared" si="7"/>
        <v>0</v>
      </c>
      <c r="E40" s="41">
        <v>107.5</v>
      </c>
      <c r="F40" s="12">
        <f t="shared" si="8"/>
        <v>0</v>
      </c>
      <c r="G40" s="14"/>
      <c r="H40" s="172"/>
      <c r="I40" s="173"/>
      <c r="J40" s="174"/>
      <c r="K40" s="175"/>
      <c r="L40" s="271"/>
      <c r="M40" s="176"/>
      <c r="N40" s="163"/>
      <c r="O40" s="197"/>
      <c r="P40" s="198"/>
      <c r="Q40" s="30"/>
      <c r="R40" s="30"/>
      <c r="S40" s="30"/>
      <c r="T40" s="30"/>
      <c r="U40" s="14"/>
      <c r="V40" s="29"/>
      <c r="W40" s="29"/>
      <c r="X40" s="61">
        <f t="shared" si="11"/>
        <v>0</v>
      </c>
      <c r="Y40" s="187"/>
      <c r="Z40" s="187"/>
      <c r="AA40" s="187"/>
      <c r="AB40" s="187"/>
      <c r="AC40" s="29"/>
      <c r="AD40" s="29"/>
      <c r="AE40" s="61">
        <v>1</v>
      </c>
      <c r="AF40" s="30"/>
      <c r="AG40" s="30"/>
      <c r="AH40" s="30"/>
      <c r="AI40" s="29"/>
      <c r="AJ40" s="14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14"/>
      <c r="BL40" s="63"/>
      <c r="BM40" s="95">
        <f t="shared" si="9"/>
        <v>0</v>
      </c>
      <c r="BN40" s="63"/>
      <c r="BO40" s="95">
        <v>3</v>
      </c>
      <c r="BQ40" s="121">
        <v>2.4</v>
      </c>
      <c r="BR40" s="121">
        <f t="shared" si="10"/>
        <v>0</v>
      </c>
    </row>
    <row r="41" spans="1:70" s="1" customFormat="1" ht="20.100000000000001" customHeight="1" x14ac:dyDescent="0.25">
      <c r="A41" s="33" t="s">
        <v>397</v>
      </c>
      <c r="B41" s="28" t="s">
        <v>398</v>
      </c>
      <c r="C41" s="28">
        <v>1</v>
      </c>
      <c r="D41" s="129">
        <f t="shared" si="7"/>
        <v>0</v>
      </c>
      <c r="E41" s="41">
        <v>125</v>
      </c>
      <c r="F41" s="12">
        <f t="shared" si="8"/>
        <v>0</v>
      </c>
      <c r="G41" s="14"/>
      <c r="H41" s="172"/>
      <c r="I41" s="173"/>
      <c r="J41" s="174"/>
      <c r="K41" s="175"/>
      <c r="L41" s="271"/>
      <c r="M41" s="176"/>
      <c r="N41" s="163"/>
      <c r="O41" s="197"/>
      <c r="P41" s="198"/>
      <c r="Q41" s="30"/>
      <c r="R41" s="30"/>
      <c r="S41" s="30"/>
      <c r="T41" s="30"/>
      <c r="U41" s="14"/>
      <c r="V41" s="29"/>
      <c r="W41" s="29"/>
      <c r="X41" s="61">
        <f t="shared" si="11"/>
        <v>0</v>
      </c>
      <c r="Y41" s="187"/>
      <c r="Z41" s="187"/>
      <c r="AA41" s="187"/>
      <c r="AB41" s="187"/>
      <c r="AC41" s="29"/>
      <c r="AD41" s="29"/>
      <c r="AE41" s="61">
        <v>1</v>
      </c>
      <c r="AF41" s="30"/>
      <c r="AG41" s="30"/>
      <c r="AH41" s="30"/>
      <c r="AI41" s="29"/>
      <c r="AJ41" s="14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14"/>
      <c r="BL41" s="63"/>
      <c r="BM41" s="95">
        <f t="shared" si="9"/>
        <v>0</v>
      </c>
      <c r="BN41" s="63"/>
      <c r="BO41" s="95">
        <v>4</v>
      </c>
      <c r="BQ41" s="121">
        <v>4.1500000000000004</v>
      </c>
      <c r="BR41" s="121">
        <f t="shared" si="10"/>
        <v>0</v>
      </c>
    </row>
    <row r="42" spans="1:70" s="1" customFormat="1" ht="20.100000000000001" customHeight="1" x14ac:dyDescent="0.25">
      <c r="A42" s="33" t="s">
        <v>399</v>
      </c>
      <c r="B42" s="28" t="s">
        <v>398</v>
      </c>
      <c r="C42" s="28">
        <v>1</v>
      </c>
      <c r="D42" s="129">
        <f t="shared" si="7"/>
        <v>0</v>
      </c>
      <c r="E42" s="41">
        <v>145</v>
      </c>
      <c r="F42" s="12">
        <f t="shared" si="8"/>
        <v>0</v>
      </c>
      <c r="G42" s="14"/>
      <c r="H42" s="172"/>
      <c r="I42" s="173"/>
      <c r="J42" s="174"/>
      <c r="K42" s="175"/>
      <c r="L42" s="271"/>
      <c r="M42" s="176"/>
      <c r="N42" s="163"/>
      <c r="O42" s="197"/>
      <c r="P42" s="198"/>
      <c r="Q42" s="30"/>
      <c r="R42" s="30"/>
      <c r="S42" s="30"/>
      <c r="T42" s="30"/>
      <c r="U42" s="14"/>
      <c r="V42" s="29"/>
      <c r="W42" s="29"/>
      <c r="X42" s="61">
        <f t="shared" si="11"/>
        <v>0</v>
      </c>
      <c r="Y42" s="187"/>
      <c r="Z42" s="187"/>
      <c r="AA42" s="187"/>
      <c r="AB42" s="187"/>
      <c r="AC42" s="29"/>
      <c r="AD42" s="29"/>
      <c r="AE42" s="61">
        <v>1</v>
      </c>
      <c r="AF42" s="30"/>
      <c r="AG42" s="30"/>
      <c r="AH42" s="30"/>
      <c r="AI42" s="29"/>
      <c r="AJ42" s="14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14"/>
      <c r="BL42" s="63"/>
      <c r="BM42" s="95">
        <f t="shared" si="9"/>
        <v>0</v>
      </c>
      <c r="BN42" s="63"/>
      <c r="BO42" s="95">
        <v>4</v>
      </c>
      <c r="BQ42" s="121">
        <v>4.3</v>
      </c>
      <c r="BR42" s="121">
        <f t="shared" si="10"/>
        <v>0</v>
      </c>
    </row>
    <row r="43" spans="1:70" s="1" customFormat="1" ht="20.100000000000001" customHeight="1" x14ac:dyDescent="0.25">
      <c r="A43" s="33" t="s">
        <v>400</v>
      </c>
      <c r="B43" s="28" t="s">
        <v>395</v>
      </c>
      <c r="C43" s="28">
        <v>1</v>
      </c>
      <c r="D43" s="129">
        <f t="shared" si="7"/>
        <v>0</v>
      </c>
      <c r="E43" s="41">
        <v>107.5</v>
      </c>
      <c r="F43" s="12">
        <f t="shared" si="8"/>
        <v>0</v>
      </c>
      <c r="G43" s="14"/>
      <c r="H43" s="172"/>
      <c r="I43" s="173"/>
      <c r="J43" s="174"/>
      <c r="K43" s="175"/>
      <c r="L43" s="271"/>
      <c r="M43" s="176"/>
      <c r="N43" s="163"/>
      <c r="O43" s="197"/>
      <c r="P43" s="198"/>
      <c r="Q43" s="30"/>
      <c r="R43" s="30"/>
      <c r="S43" s="30"/>
      <c r="T43" s="30"/>
      <c r="U43" s="14"/>
      <c r="V43" s="29"/>
      <c r="W43" s="29"/>
      <c r="X43" s="61">
        <f t="shared" si="11"/>
        <v>0</v>
      </c>
      <c r="Y43" s="187"/>
      <c r="Z43" s="187"/>
      <c r="AA43" s="187"/>
      <c r="AB43" s="187"/>
      <c r="AC43" s="29"/>
      <c r="AD43" s="29"/>
      <c r="AE43" s="61">
        <v>1</v>
      </c>
      <c r="AF43" s="30"/>
      <c r="AG43" s="30"/>
      <c r="AH43" s="30"/>
      <c r="AI43" s="29"/>
      <c r="AJ43" s="14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14"/>
      <c r="BL43" s="63"/>
      <c r="BM43" s="95">
        <f t="shared" si="9"/>
        <v>0</v>
      </c>
      <c r="BN43" s="63"/>
      <c r="BO43" s="95">
        <v>4</v>
      </c>
      <c r="BQ43" s="121">
        <v>3.45</v>
      </c>
      <c r="BR43" s="121">
        <f t="shared" si="10"/>
        <v>0</v>
      </c>
    </row>
    <row r="44" spans="1:70" s="1" customFormat="1" ht="20.100000000000001" customHeight="1" x14ac:dyDescent="0.25">
      <c r="A44" s="33" t="s">
        <v>401</v>
      </c>
      <c r="B44" s="28" t="s">
        <v>395</v>
      </c>
      <c r="C44" s="28">
        <v>1</v>
      </c>
      <c r="D44" s="129">
        <f t="shared" si="7"/>
        <v>0</v>
      </c>
      <c r="E44" s="41">
        <v>127.5</v>
      </c>
      <c r="F44" s="12">
        <f t="shared" si="8"/>
        <v>0</v>
      </c>
      <c r="G44" s="14"/>
      <c r="H44" s="172"/>
      <c r="I44" s="173"/>
      <c r="J44" s="174"/>
      <c r="K44" s="175"/>
      <c r="L44" s="271"/>
      <c r="M44" s="176"/>
      <c r="N44" s="163"/>
      <c r="O44" s="197"/>
      <c r="P44" s="198"/>
      <c r="Q44" s="30"/>
      <c r="R44" s="30"/>
      <c r="S44" s="30"/>
      <c r="T44" s="30"/>
      <c r="U44" s="14"/>
      <c r="V44" s="29"/>
      <c r="W44" s="29"/>
      <c r="X44" s="61">
        <f t="shared" si="11"/>
        <v>0</v>
      </c>
      <c r="Y44" s="187"/>
      <c r="Z44" s="187"/>
      <c r="AA44" s="187"/>
      <c r="AB44" s="187"/>
      <c r="AC44" s="29"/>
      <c r="AD44" s="29"/>
      <c r="AE44" s="61">
        <v>1</v>
      </c>
      <c r="AF44" s="30"/>
      <c r="AG44" s="30"/>
      <c r="AH44" s="30"/>
      <c r="AI44" s="29"/>
      <c r="AJ44" s="14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14"/>
      <c r="BL44" s="63"/>
      <c r="BM44" s="95">
        <f t="shared" si="9"/>
        <v>0</v>
      </c>
      <c r="BN44" s="63"/>
      <c r="BO44" s="95">
        <v>4</v>
      </c>
      <c r="BQ44" s="121">
        <v>3.6</v>
      </c>
      <c r="BR44" s="121">
        <f t="shared" si="10"/>
        <v>0</v>
      </c>
    </row>
    <row r="45" spans="1:70" s="1" customFormat="1" ht="20.100000000000001" customHeight="1" x14ac:dyDescent="0.25">
      <c r="A45" s="33" t="s">
        <v>402</v>
      </c>
      <c r="B45" s="28" t="s">
        <v>403</v>
      </c>
      <c r="C45" s="28">
        <v>1</v>
      </c>
      <c r="D45" s="129">
        <f t="shared" si="7"/>
        <v>0</v>
      </c>
      <c r="E45" s="41">
        <v>115</v>
      </c>
      <c r="F45" s="12">
        <f t="shared" si="8"/>
        <v>0</v>
      </c>
      <c r="G45" s="14"/>
      <c r="H45" s="172"/>
      <c r="I45" s="173"/>
      <c r="J45" s="174"/>
      <c r="K45" s="175"/>
      <c r="L45" s="271"/>
      <c r="M45" s="176"/>
      <c r="N45" s="163"/>
      <c r="O45" s="197"/>
      <c r="P45" s="198"/>
      <c r="Q45" s="30"/>
      <c r="R45" s="30"/>
      <c r="S45" s="30"/>
      <c r="T45" s="30"/>
      <c r="U45" s="14"/>
      <c r="V45" s="29"/>
      <c r="W45" s="29"/>
      <c r="X45" s="61">
        <f t="shared" ref="X45:Y60" si="12">AE45*$D45</f>
        <v>0</v>
      </c>
      <c r="Y45" s="187"/>
      <c r="Z45" s="187"/>
      <c r="AA45" s="187"/>
      <c r="AB45" s="187"/>
      <c r="AC45" s="29"/>
      <c r="AD45" s="29"/>
      <c r="AE45" s="61">
        <v>1</v>
      </c>
      <c r="AF45" s="30"/>
      <c r="AG45" s="30"/>
      <c r="AH45" s="30"/>
      <c r="AI45" s="29"/>
      <c r="AJ45" s="14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14"/>
      <c r="BL45" s="63"/>
      <c r="BM45" s="95">
        <f t="shared" si="9"/>
        <v>0</v>
      </c>
      <c r="BN45" s="63"/>
      <c r="BO45" s="95">
        <v>3</v>
      </c>
      <c r="BQ45" s="121">
        <v>3.6</v>
      </c>
      <c r="BR45" s="121">
        <f t="shared" si="10"/>
        <v>0</v>
      </c>
    </row>
    <row r="46" spans="1:70" s="1" customFormat="1" ht="20.100000000000001" customHeight="1" x14ac:dyDescent="0.25">
      <c r="A46" s="33" t="s">
        <v>404</v>
      </c>
      <c r="B46" s="28" t="s">
        <v>405</v>
      </c>
      <c r="C46" s="28">
        <v>1</v>
      </c>
      <c r="D46" s="129">
        <f t="shared" si="7"/>
        <v>0</v>
      </c>
      <c r="E46" s="41">
        <v>130</v>
      </c>
      <c r="F46" s="12">
        <f t="shared" si="8"/>
        <v>0</v>
      </c>
      <c r="G46" s="14"/>
      <c r="H46" s="172"/>
      <c r="I46" s="173"/>
      <c r="J46" s="174"/>
      <c r="K46" s="175"/>
      <c r="L46" s="271"/>
      <c r="M46" s="176"/>
      <c r="N46" s="163"/>
      <c r="O46" s="197"/>
      <c r="P46" s="198"/>
      <c r="Q46" s="30"/>
      <c r="R46" s="30"/>
      <c r="S46" s="30"/>
      <c r="T46" s="30"/>
      <c r="U46" s="14"/>
      <c r="V46" s="29"/>
      <c r="W46" s="29"/>
      <c r="X46" s="61">
        <f t="shared" si="12"/>
        <v>0</v>
      </c>
      <c r="Y46" s="187"/>
      <c r="Z46" s="187"/>
      <c r="AA46" s="187"/>
      <c r="AB46" s="187"/>
      <c r="AC46" s="29"/>
      <c r="AD46" s="29"/>
      <c r="AE46" s="61">
        <v>1</v>
      </c>
      <c r="AF46" s="30"/>
      <c r="AG46" s="30"/>
      <c r="AH46" s="30"/>
      <c r="AI46" s="29"/>
      <c r="AJ46" s="14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14"/>
      <c r="BL46" s="63"/>
      <c r="BM46" s="95">
        <f t="shared" si="9"/>
        <v>0</v>
      </c>
      <c r="BN46" s="63"/>
      <c r="BO46" s="95">
        <v>3</v>
      </c>
      <c r="BQ46" s="121">
        <v>4.3499999999999996</v>
      </c>
      <c r="BR46" s="121">
        <f t="shared" si="10"/>
        <v>0</v>
      </c>
    </row>
    <row r="47" spans="1:70" s="1" customFormat="1" ht="20.100000000000001" customHeight="1" x14ac:dyDescent="0.25">
      <c r="A47" s="33" t="s">
        <v>406</v>
      </c>
      <c r="B47" s="28" t="s">
        <v>407</v>
      </c>
      <c r="C47" s="28">
        <v>1</v>
      </c>
      <c r="D47" s="129">
        <f t="shared" si="7"/>
        <v>0</v>
      </c>
      <c r="E47" s="12">
        <v>80</v>
      </c>
      <c r="F47" s="12">
        <f t="shared" si="8"/>
        <v>0</v>
      </c>
      <c r="G47" s="14"/>
      <c r="H47" s="172"/>
      <c r="I47" s="173"/>
      <c r="J47" s="174"/>
      <c r="K47" s="175"/>
      <c r="L47" s="271"/>
      <c r="M47" s="176"/>
      <c r="N47" s="163"/>
      <c r="O47" s="197"/>
      <c r="P47" s="198"/>
      <c r="Q47" s="30"/>
      <c r="R47" s="30"/>
      <c r="S47" s="30"/>
      <c r="T47" s="30"/>
      <c r="U47" s="14"/>
      <c r="V47" s="29"/>
      <c r="W47" s="29"/>
      <c r="X47" s="61">
        <f t="shared" si="12"/>
        <v>0</v>
      </c>
      <c r="Y47" s="187"/>
      <c r="Z47" s="187"/>
      <c r="AA47" s="187"/>
      <c r="AB47" s="187"/>
      <c r="AC47" s="29"/>
      <c r="AD47" s="29"/>
      <c r="AE47" s="61">
        <v>1</v>
      </c>
      <c r="AF47" s="30"/>
      <c r="AG47" s="30"/>
      <c r="AH47" s="30"/>
      <c r="AI47" s="29"/>
      <c r="AJ47" s="14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14"/>
      <c r="BL47" s="63"/>
      <c r="BM47" s="95">
        <f t="shared" si="9"/>
        <v>0</v>
      </c>
      <c r="BN47" s="63"/>
      <c r="BO47" s="95">
        <v>5</v>
      </c>
      <c r="BQ47" s="121">
        <v>2.7</v>
      </c>
      <c r="BR47" s="121">
        <f t="shared" si="10"/>
        <v>0</v>
      </c>
    </row>
    <row r="48" spans="1:70" s="1" customFormat="1" ht="20.100000000000001" customHeight="1" x14ac:dyDescent="0.25">
      <c r="A48" s="33" t="s">
        <v>408</v>
      </c>
      <c r="B48" s="28" t="s">
        <v>409</v>
      </c>
      <c r="C48" s="28">
        <v>1</v>
      </c>
      <c r="D48" s="129">
        <f t="shared" si="7"/>
        <v>0</v>
      </c>
      <c r="E48" s="12">
        <v>85</v>
      </c>
      <c r="F48" s="12">
        <f t="shared" si="8"/>
        <v>0</v>
      </c>
      <c r="G48" s="14"/>
      <c r="H48" s="172"/>
      <c r="I48" s="173"/>
      <c r="J48" s="174"/>
      <c r="K48" s="175"/>
      <c r="L48" s="271"/>
      <c r="M48" s="176"/>
      <c r="N48" s="163"/>
      <c r="O48" s="197"/>
      <c r="P48" s="198"/>
      <c r="Q48" s="30"/>
      <c r="R48" s="30"/>
      <c r="S48" s="30"/>
      <c r="T48" s="30"/>
      <c r="U48" s="14"/>
      <c r="V48" s="29"/>
      <c r="W48" s="29"/>
      <c r="X48" s="61">
        <f t="shared" si="12"/>
        <v>0</v>
      </c>
      <c r="Y48" s="187"/>
      <c r="Z48" s="187"/>
      <c r="AA48" s="187"/>
      <c r="AB48" s="187"/>
      <c r="AC48" s="29"/>
      <c r="AD48" s="29"/>
      <c r="AE48" s="61">
        <v>1</v>
      </c>
      <c r="AF48" s="30"/>
      <c r="AG48" s="30"/>
      <c r="AH48" s="30"/>
      <c r="AI48" s="29"/>
      <c r="AJ48" s="14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14"/>
      <c r="BL48" s="63"/>
      <c r="BM48" s="95">
        <f t="shared" si="9"/>
        <v>0</v>
      </c>
      <c r="BN48" s="63"/>
      <c r="BO48" s="95">
        <v>5</v>
      </c>
      <c r="BQ48" s="121">
        <v>2.9</v>
      </c>
      <c r="BR48" s="121">
        <f t="shared" si="10"/>
        <v>0</v>
      </c>
    </row>
    <row r="49" spans="1:70" s="1" customFormat="1" ht="20.100000000000001" customHeight="1" x14ac:dyDescent="0.25">
      <c r="A49" s="33" t="s">
        <v>410</v>
      </c>
      <c r="B49" s="28" t="s">
        <v>411</v>
      </c>
      <c r="C49" s="28">
        <v>1</v>
      </c>
      <c r="D49" s="129">
        <f t="shared" si="7"/>
        <v>0</v>
      </c>
      <c r="E49" s="12">
        <v>132.5</v>
      </c>
      <c r="F49" s="12">
        <f t="shared" si="8"/>
        <v>0</v>
      </c>
      <c r="G49" s="14"/>
      <c r="H49" s="172"/>
      <c r="I49" s="173"/>
      <c r="J49" s="174"/>
      <c r="K49" s="175"/>
      <c r="L49" s="271"/>
      <c r="M49" s="176"/>
      <c r="N49" s="163"/>
      <c r="O49" s="197"/>
      <c r="P49" s="198"/>
      <c r="Q49" s="30"/>
      <c r="R49" s="30"/>
      <c r="S49" s="30"/>
      <c r="T49" s="30"/>
      <c r="U49" s="14"/>
      <c r="V49" s="29"/>
      <c r="W49" s="29"/>
      <c r="X49" s="61">
        <f t="shared" si="12"/>
        <v>0</v>
      </c>
      <c r="Y49" s="187"/>
      <c r="Z49" s="187"/>
      <c r="AA49" s="187"/>
      <c r="AB49" s="187"/>
      <c r="AC49" s="29"/>
      <c r="AD49" s="29"/>
      <c r="AE49" s="61">
        <v>1</v>
      </c>
      <c r="AF49" s="30"/>
      <c r="AG49" s="30"/>
      <c r="AH49" s="30"/>
      <c r="AI49" s="29"/>
      <c r="AJ49" s="14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14"/>
      <c r="BL49" s="63"/>
      <c r="BM49" s="95">
        <f t="shared" si="9"/>
        <v>0</v>
      </c>
      <c r="BN49" s="63"/>
      <c r="BO49" s="95">
        <v>8</v>
      </c>
      <c r="BQ49" s="121">
        <v>4.5</v>
      </c>
      <c r="BR49" s="121">
        <f t="shared" si="10"/>
        <v>0</v>
      </c>
    </row>
    <row r="50" spans="1:70" s="1" customFormat="1" ht="20.100000000000001" customHeight="1" x14ac:dyDescent="0.25">
      <c r="A50" s="33" t="s">
        <v>412</v>
      </c>
      <c r="B50" s="28" t="s">
        <v>413</v>
      </c>
      <c r="C50" s="28">
        <v>1</v>
      </c>
      <c r="D50" s="129">
        <f t="shared" si="7"/>
        <v>0</v>
      </c>
      <c r="E50" s="12">
        <v>115</v>
      </c>
      <c r="F50" s="12">
        <f t="shared" si="8"/>
        <v>0</v>
      </c>
      <c r="G50" s="14"/>
      <c r="H50" s="172"/>
      <c r="I50" s="173"/>
      <c r="J50" s="174"/>
      <c r="K50" s="175"/>
      <c r="L50" s="271"/>
      <c r="M50" s="176"/>
      <c r="N50" s="163"/>
      <c r="O50" s="197"/>
      <c r="P50" s="198"/>
      <c r="Q50" s="30"/>
      <c r="R50" s="30"/>
      <c r="S50" s="30"/>
      <c r="T50" s="30"/>
      <c r="U50" s="14"/>
      <c r="V50" s="29"/>
      <c r="W50" s="29"/>
      <c r="X50" s="61">
        <f t="shared" si="12"/>
        <v>0</v>
      </c>
      <c r="Y50" s="187"/>
      <c r="Z50" s="187"/>
      <c r="AA50" s="187"/>
      <c r="AB50" s="187"/>
      <c r="AC50" s="29"/>
      <c r="AD50" s="29"/>
      <c r="AE50" s="61">
        <v>1</v>
      </c>
      <c r="AF50" s="30"/>
      <c r="AG50" s="30"/>
      <c r="AH50" s="30"/>
      <c r="AI50" s="29"/>
      <c r="AJ50" s="14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14"/>
      <c r="BL50" s="63"/>
      <c r="BM50" s="95">
        <f t="shared" si="9"/>
        <v>0</v>
      </c>
      <c r="BN50" s="63"/>
      <c r="BO50" s="95">
        <v>6</v>
      </c>
      <c r="BQ50" s="121">
        <v>3.95</v>
      </c>
      <c r="BR50" s="121">
        <f t="shared" si="10"/>
        <v>0</v>
      </c>
    </row>
    <row r="51" spans="1:70" s="1" customFormat="1" ht="20.100000000000001" customHeight="1" x14ac:dyDescent="0.25">
      <c r="A51" s="33" t="s">
        <v>414</v>
      </c>
      <c r="B51" s="28" t="s">
        <v>415</v>
      </c>
      <c r="C51" s="28">
        <v>1</v>
      </c>
      <c r="D51" s="129">
        <f t="shared" si="7"/>
        <v>0</v>
      </c>
      <c r="E51" s="12">
        <v>110</v>
      </c>
      <c r="F51" s="12">
        <f t="shared" si="8"/>
        <v>0</v>
      </c>
      <c r="G51" s="14"/>
      <c r="H51" s="172"/>
      <c r="I51" s="173"/>
      <c r="J51" s="174"/>
      <c r="K51" s="175"/>
      <c r="L51" s="271"/>
      <c r="M51" s="176"/>
      <c r="N51" s="163"/>
      <c r="O51" s="197"/>
      <c r="P51" s="198"/>
      <c r="Q51" s="30"/>
      <c r="R51" s="30"/>
      <c r="S51" s="30"/>
      <c r="T51" s="30"/>
      <c r="U51" s="14"/>
      <c r="V51" s="29"/>
      <c r="W51" s="29"/>
      <c r="X51" s="61">
        <f t="shared" si="12"/>
        <v>0</v>
      </c>
      <c r="Y51" s="187"/>
      <c r="Z51" s="187"/>
      <c r="AA51" s="187"/>
      <c r="AB51" s="187"/>
      <c r="AC51" s="29"/>
      <c r="AD51" s="29"/>
      <c r="AE51" s="61">
        <v>1</v>
      </c>
      <c r="AF51" s="30"/>
      <c r="AG51" s="30"/>
      <c r="AH51" s="30"/>
      <c r="AI51" s="29"/>
      <c r="AJ51" s="14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14"/>
      <c r="BL51" s="63"/>
      <c r="BM51" s="95">
        <f t="shared" si="9"/>
        <v>0</v>
      </c>
      <c r="BN51" s="63"/>
      <c r="BO51" s="95">
        <v>5</v>
      </c>
      <c r="BQ51" s="121">
        <v>3.4</v>
      </c>
      <c r="BR51" s="121">
        <f t="shared" si="10"/>
        <v>0</v>
      </c>
    </row>
    <row r="52" spans="1:70" s="1" customFormat="1" ht="20.100000000000001" customHeight="1" x14ac:dyDescent="0.25">
      <c r="A52" s="33" t="s">
        <v>416</v>
      </c>
      <c r="B52" s="28" t="s">
        <v>417</v>
      </c>
      <c r="C52" s="28">
        <v>1</v>
      </c>
      <c r="D52" s="129">
        <f t="shared" si="7"/>
        <v>0</v>
      </c>
      <c r="E52" s="223" t="s">
        <v>418</v>
      </c>
      <c r="F52" s="12"/>
      <c r="G52" s="14"/>
      <c r="H52" s="172"/>
      <c r="I52" s="173"/>
      <c r="J52" s="174"/>
      <c r="K52" s="175"/>
      <c r="L52" s="271"/>
      <c r="M52" s="176"/>
      <c r="N52" s="163"/>
      <c r="O52" s="197"/>
      <c r="P52" s="198"/>
      <c r="Q52" s="30"/>
      <c r="R52" s="30"/>
      <c r="S52" s="30"/>
      <c r="T52" s="30"/>
      <c r="U52" s="14"/>
      <c r="V52" s="29"/>
      <c r="W52" s="29"/>
      <c r="X52" s="61">
        <f t="shared" si="12"/>
        <v>0</v>
      </c>
      <c r="Y52" s="187"/>
      <c r="Z52" s="187"/>
      <c r="AA52" s="187"/>
      <c r="AB52" s="187"/>
      <c r="AC52" s="29"/>
      <c r="AD52" s="29"/>
      <c r="AE52" s="61">
        <v>1</v>
      </c>
      <c r="AF52" s="30"/>
      <c r="AG52" s="30"/>
      <c r="AH52" s="30"/>
      <c r="AI52" s="29"/>
      <c r="AJ52" s="14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14"/>
      <c r="BL52" s="63"/>
      <c r="BM52" s="95">
        <f t="shared" si="9"/>
        <v>0</v>
      </c>
      <c r="BN52" s="63"/>
      <c r="BO52" s="95">
        <v>6</v>
      </c>
      <c r="BQ52" s="121">
        <v>5.5</v>
      </c>
      <c r="BR52" s="121">
        <f t="shared" si="10"/>
        <v>0</v>
      </c>
    </row>
    <row r="53" spans="1:70" s="1" customFormat="1" ht="20.100000000000001" customHeight="1" x14ac:dyDescent="0.25">
      <c r="A53" s="33" t="s">
        <v>419</v>
      </c>
      <c r="B53" s="28" t="s">
        <v>420</v>
      </c>
      <c r="C53" s="28">
        <v>1</v>
      </c>
      <c r="D53" s="129">
        <f t="shared" si="7"/>
        <v>0</v>
      </c>
      <c r="E53" s="223" t="s">
        <v>418</v>
      </c>
      <c r="F53" s="12"/>
      <c r="G53" s="14"/>
      <c r="H53" s="172"/>
      <c r="I53" s="173"/>
      <c r="J53" s="174"/>
      <c r="K53" s="175"/>
      <c r="L53" s="271"/>
      <c r="M53" s="176"/>
      <c r="N53" s="163"/>
      <c r="O53" s="197"/>
      <c r="P53" s="198"/>
      <c r="Q53" s="30"/>
      <c r="R53" s="30"/>
      <c r="S53" s="30"/>
      <c r="T53" s="30"/>
      <c r="U53" s="14"/>
      <c r="V53" s="29"/>
      <c r="W53" s="29"/>
      <c r="X53" s="61">
        <f t="shared" si="12"/>
        <v>0</v>
      </c>
      <c r="Y53" s="187"/>
      <c r="Z53" s="187"/>
      <c r="AA53" s="187"/>
      <c r="AB53" s="187"/>
      <c r="AC53" s="29"/>
      <c r="AD53" s="29"/>
      <c r="AE53" s="61">
        <v>1</v>
      </c>
      <c r="AF53" s="30"/>
      <c r="AG53" s="30"/>
      <c r="AH53" s="30"/>
      <c r="AI53" s="29"/>
      <c r="AJ53" s="14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14"/>
      <c r="BL53" s="63"/>
      <c r="BM53" s="95">
        <f t="shared" si="9"/>
        <v>0</v>
      </c>
      <c r="BN53" s="63"/>
      <c r="BO53" s="95">
        <v>8</v>
      </c>
      <c r="BQ53" s="121">
        <v>3.9</v>
      </c>
      <c r="BR53" s="121">
        <f t="shared" si="10"/>
        <v>0</v>
      </c>
    </row>
    <row r="54" spans="1:70" s="1" customFormat="1" ht="20.100000000000001" customHeight="1" x14ac:dyDescent="0.25">
      <c r="A54" s="33" t="s">
        <v>421</v>
      </c>
      <c r="B54" s="28" t="s">
        <v>422</v>
      </c>
      <c r="C54" s="28">
        <v>1</v>
      </c>
      <c r="D54" s="129">
        <f t="shared" si="7"/>
        <v>0</v>
      </c>
      <c r="E54" s="223" t="s">
        <v>418</v>
      </c>
      <c r="F54" s="12"/>
      <c r="G54" s="14"/>
      <c r="H54" s="172"/>
      <c r="I54" s="173"/>
      <c r="J54" s="174"/>
      <c r="K54" s="175"/>
      <c r="L54" s="271"/>
      <c r="M54" s="176"/>
      <c r="N54" s="163"/>
      <c r="O54" s="197"/>
      <c r="P54" s="198"/>
      <c r="Q54" s="30"/>
      <c r="R54" s="30"/>
      <c r="S54" s="30"/>
      <c r="T54" s="30"/>
      <c r="U54" s="14"/>
      <c r="V54" s="29"/>
      <c r="W54" s="29"/>
      <c r="X54" s="61">
        <f t="shared" si="12"/>
        <v>0</v>
      </c>
      <c r="Y54" s="187"/>
      <c r="Z54" s="187"/>
      <c r="AA54" s="187"/>
      <c r="AB54" s="187"/>
      <c r="AC54" s="29"/>
      <c r="AD54" s="29"/>
      <c r="AE54" s="61">
        <v>1</v>
      </c>
      <c r="AF54" s="30"/>
      <c r="AG54" s="30"/>
      <c r="AH54" s="30"/>
      <c r="AI54" s="29"/>
      <c r="AJ54" s="14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14"/>
      <c r="BL54" s="63"/>
      <c r="BM54" s="95">
        <f t="shared" si="9"/>
        <v>0</v>
      </c>
      <c r="BN54" s="63"/>
      <c r="BO54" s="95">
        <v>8</v>
      </c>
      <c r="BQ54" s="121">
        <v>4.8</v>
      </c>
      <c r="BR54" s="121">
        <f t="shared" si="10"/>
        <v>0</v>
      </c>
    </row>
    <row r="55" spans="1:70" s="1" customFormat="1" ht="20.100000000000001" customHeight="1" x14ac:dyDescent="0.25">
      <c r="A55" s="33" t="s">
        <v>423</v>
      </c>
      <c r="B55" s="28" t="s">
        <v>424</v>
      </c>
      <c r="C55" s="28">
        <v>1</v>
      </c>
      <c r="D55" s="129">
        <f t="shared" si="7"/>
        <v>0</v>
      </c>
      <c r="E55" s="223" t="s">
        <v>418</v>
      </c>
      <c r="F55" s="12"/>
      <c r="G55" s="14"/>
      <c r="H55" s="172"/>
      <c r="I55" s="173"/>
      <c r="J55" s="174"/>
      <c r="K55" s="175"/>
      <c r="L55" s="271"/>
      <c r="M55" s="176"/>
      <c r="N55" s="163"/>
      <c r="O55" s="197"/>
      <c r="P55" s="198"/>
      <c r="Q55" s="30"/>
      <c r="R55" s="30"/>
      <c r="S55" s="30"/>
      <c r="T55" s="30"/>
      <c r="U55" s="14"/>
      <c r="V55" s="29"/>
      <c r="W55" s="29"/>
      <c r="X55" s="61">
        <f t="shared" si="12"/>
        <v>0</v>
      </c>
      <c r="Y55" s="187"/>
      <c r="Z55" s="187"/>
      <c r="AA55" s="187"/>
      <c r="AB55" s="187"/>
      <c r="AC55" s="29"/>
      <c r="AD55" s="29"/>
      <c r="AE55" s="61">
        <v>1</v>
      </c>
      <c r="AF55" s="30"/>
      <c r="AG55" s="30"/>
      <c r="AH55" s="30"/>
      <c r="AI55" s="29"/>
      <c r="AJ55" s="14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14"/>
      <c r="BL55" s="63"/>
      <c r="BM55" s="95">
        <f t="shared" si="9"/>
        <v>0</v>
      </c>
      <c r="BN55" s="63"/>
      <c r="BO55" s="95">
        <v>6</v>
      </c>
      <c r="BQ55" s="121">
        <v>3.2</v>
      </c>
      <c r="BR55" s="121">
        <f t="shared" si="10"/>
        <v>0</v>
      </c>
    </row>
    <row r="56" spans="1:70" s="1" customFormat="1" ht="20.100000000000001" customHeight="1" x14ac:dyDescent="0.25">
      <c r="A56" s="33" t="s">
        <v>425</v>
      </c>
      <c r="B56" s="28" t="s">
        <v>426</v>
      </c>
      <c r="C56" s="28">
        <v>1</v>
      </c>
      <c r="D56" s="129">
        <f t="shared" si="7"/>
        <v>0</v>
      </c>
      <c r="E56" s="41">
        <v>95</v>
      </c>
      <c r="F56" s="12">
        <f t="shared" si="8"/>
        <v>0</v>
      </c>
      <c r="G56" s="14"/>
      <c r="H56" s="172"/>
      <c r="I56" s="173"/>
      <c r="J56" s="174"/>
      <c r="K56" s="175"/>
      <c r="L56" s="271"/>
      <c r="M56" s="176"/>
      <c r="N56" s="163"/>
      <c r="O56" s="197"/>
      <c r="P56" s="198"/>
      <c r="Q56" s="30"/>
      <c r="R56" s="30"/>
      <c r="S56" s="30"/>
      <c r="T56" s="30"/>
      <c r="U56" s="14"/>
      <c r="V56" s="29"/>
      <c r="W56" s="29"/>
      <c r="X56" s="29"/>
      <c r="Y56" s="61">
        <f t="shared" si="12"/>
        <v>0</v>
      </c>
      <c r="Z56" s="187"/>
      <c r="AA56" s="187"/>
      <c r="AB56" s="187"/>
      <c r="AC56" s="29"/>
      <c r="AD56" s="29"/>
      <c r="AE56" s="29"/>
      <c r="AF56" s="61">
        <v>1</v>
      </c>
      <c r="AG56" s="30"/>
      <c r="AH56" s="30"/>
      <c r="AI56" s="29"/>
      <c r="AJ56" s="14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14"/>
      <c r="BL56" s="63"/>
      <c r="BM56" s="95">
        <f t="shared" si="9"/>
        <v>0</v>
      </c>
      <c r="BN56" s="63"/>
      <c r="BO56" s="95">
        <v>4</v>
      </c>
      <c r="BQ56" s="121">
        <v>3.4</v>
      </c>
      <c r="BR56" s="121">
        <f t="shared" si="10"/>
        <v>0</v>
      </c>
    </row>
    <row r="57" spans="1:70" s="1" customFormat="1" ht="20.100000000000001" customHeight="1" x14ac:dyDescent="0.25">
      <c r="A57" s="33" t="s">
        <v>427</v>
      </c>
      <c r="B57" s="28" t="s">
        <v>428</v>
      </c>
      <c r="C57" s="28">
        <v>1</v>
      </c>
      <c r="D57" s="129">
        <f t="shared" si="7"/>
        <v>0</v>
      </c>
      <c r="E57" s="41">
        <v>130</v>
      </c>
      <c r="F57" s="12">
        <f t="shared" si="8"/>
        <v>0</v>
      </c>
      <c r="G57" s="14"/>
      <c r="H57" s="172"/>
      <c r="I57" s="173"/>
      <c r="J57" s="174"/>
      <c r="K57" s="175"/>
      <c r="L57" s="271"/>
      <c r="M57" s="176"/>
      <c r="N57" s="163"/>
      <c r="O57" s="197"/>
      <c r="P57" s="198"/>
      <c r="Q57" s="30"/>
      <c r="R57" s="30"/>
      <c r="S57" s="30"/>
      <c r="T57" s="30"/>
      <c r="U57" s="14"/>
      <c r="V57" s="29"/>
      <c r="W57" s="29"/>
      <c r="X57" s="29"/>
      <c r="Y57" s="61">
        <f t="shared" si="12"/>
        <v>0</v>
      </c>
      <c r="Z57" s="187"/>
      <c r="AA57" s="187"/>
      <c r="AB57" s="187"/>
      <c r="AC57" s="29"/>
      <c r="AD57" s="29"/>
      <c r="AE57" s="29"/>
      <c r="AF57" s="61">
        <v>1</v>
      </c>
      <c r="AG57" s="30"/>
      <c r="AH57" s="30"/>
      <c r="AI57" s="29"/>
      <c r="AJ57" s="14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14"/>
      <c r="BL57" s="63"/>
      <c r="BM57" s="95">
        <f t="shared" si="9"/>
        <v>0</v>
      </c>
      <c r="BN57" s="63"/>
      <c r="BO57" s="95">
        <v>4</v>
      </c>
      <c r="BQ57" s="121">
        <v>4.95</v>
      </c>
      <c r="BR57" s="121">
        <f t="shared" si="10"/>
        <v>0</v>
      </c>
    </row>
    <row r="58" spans="1:70" s="1" customFormat="1" ht="20.100000000000001" customHeight="1" x14ac:dyDescent="0.25">
      <c r="A58" s="33" t="s">
        <v>429</v>
      </c>
      <c r="B58" s="28" t="s">
        <v>430</v>
      </c>
      <c r="C58" s="28">
        <v>1</v>
      </c>
      <c r="D58" s="129">
        <f t="shared" si="7"/>
        <v>0</v>
      </c>
      <c r="E58" s="41">
        <v>102.5</v>
      </c>
      <c r="F58" s="12">
        <f t="shared" si="8"/>
        <v>0</v>
      </c>
      <c r="G58" s="14"/>
      <c r="H58" s="172"/>
      <c r="I58" s="173"/>
      <c r="J58" s="174"/>
      <c r="K58" s="175"/>
      <c r="L58" s="271"/>
      <c r="M58" s="176"/>
      <c r="N58" s="163"/>
      <c r="O58" s="197"/>
      <c r="P58" s="198"/>
      <c r="Q58" s="30"/>
      <c r="R58" s="30"/>
      <c r="S58" s="30"/>
      <c r="T58" s="30"/>
      <c r="U58" s="14"/>
      <c r="V58" s="29"/>
      <c r="W58" s="29"/>
      <c r="X58" s="29"/>
      <c r="Y58" s="61">
        <f t="shared" si="12"/>
        <v>0</v>
      </c>
      <c r="Z58" s="187"/>
      <c r="AA58" s="187"/>
      <c r="AB58" s="187"/>
      <c r="AC58" s="29"/>
      <c r="AD58" s="29"/>
      <c r="AE58" s="29"/>
      <c r="AF58" s="61">
        <v>1</v>
      </c>
      <c r="AG58" s="30"/>
      <c r="AH58" s="30"/>
      <c r="AI58" s="29"/>
      <c r="AJ58" s="14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14"/>
      <c r="BL58" s="63"/>
      <c r="BM58" s="95">
        <f t="shared" si="9"/>
        <v>0</v>
      </c>
      <c r="BN58" s="63"/>
      <c r="BO58" s="95">
        <v>4</v>
      </c>
      <c r="BQ58" s="121">
        <v>4</v>
      </c>
      <c r="BR58" s="121">
        <f t="shared" si="10"/>
        <v>0</v>
      </c>
    </row>
    <row r="59" spans="1:70" s="1" customFormat="1" ht="19.5" customHeight="1" x14ac:dyDescent="0.25">
      <c r="A59" s="33" t="s">
        <v>431</v>
      </c>
      <c r="B59" s="28" t="s">
        <v>432</v>
      </c>
      <c r="C59" s="28">
        <v>1</v>
      </c>
      <c r="D59" s="129">
        <f t="shared" si="7"/>
        <v>0</v>
      </c>
      <c r="E59" s="41">
        <v>140</v>
      </c>
      <c r="F59" s="12">
        <f t="shared" si="8"/>
        <v>0</v>
      </c>
      <c r="G59" s="14"/>
      <c r="H59" s="172"/>
      <c r="I59" s="173"/>
      <c r="J59" s="174"/>
      <c r="K59" s="175"/>
      <c r="L59" s="271"/>
      <c r="M59" s="176"/>
      <c r="N59" s="164"/>
      <c r="O59" s="197"/>
      <c r="P59" s="198"/>
      <c r="Q59" s="30"/>
      <c r="R59" s="30"/>
      <c r="S59" s="30"/>
      <c r="T59" s="30"/>
      <c r="U59" s="14"/>
      <c r="V59" s="29"/>
      <c r="W59" s="29"/>
      <c r="X59" s="29"/>
      <c r="Y59" s="61">
        <f t="shared" si="12"/>
        <v>0</v>
      </c>
      <c r="Z59" s="187"/>
      <c r="AA59" s="187"/>
      <c r="AB59" s="187"/>
      <c r="AC59" s="29"/>
      <c r="AD59" s="29"/>
      <c r="AE59" s="29"/>
      <c r="AF59" s="61">
        <v>1</v>
      </c>
      <c r="AG59" s="30"/>
      <c r="AH59" s="30"/>
      <c r="AI59" s="29"/>
      <c r="AJ59" s="14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14"/>
      <c r="BL59" s="63"/>
      <c r="BM59" s="95">
        <f t="shared" si="9"/>
        <v>0</v>
      </c>
      <c r="BN59" s="63"/>
      <c r="BO59" s="95">
        <v>4</v>
      </c>
      <c r="BQ59" s="121">
        <v>5.15</v>
      </c>
      <c r="BR59" s="121">
        <f t="shared" si="10"/>
        <v>0</v>
      </c>
    </row>
    <row r="60" spans="1:70" s="1" customFormat="1" ht="19.5" customHeight="1" x14ac:dyDescent="0.25">
      <c r="A60" s="33" t="s">
        <v>433</v>
      </c>
      <c r="B60" s="28" t="s">
        <v>434</v>
      </c>
      <c r="C60" s="28">
        <v>1</v>
      </c>
      <c r="D60" s="129">
        <f t="shared" si="7"/>
        <v>0</v>
      </c>
      <c r="E60" s="41">
        <v>200</v>
      </c>
      <c r="F60" s="12">
        <f t="shared" si="8"/>
        <v>0</v>
      </c>
      <c r="G60" s="14"/>
      <c r="H60" s="172"/>
      <c r="I60" s="173"/>
      <c r="J60" s="174"/>
      <c r="K60" s="175"/>
      <c r="L60" s="271"/>
      <c r="M60" s="176"/>
      <c r="N60" s="164"/>
      <c r="O60" s="197"/>
      <c r="P60" s="198"/>
      <c r="Q60" s="30"/>
      <c r="R60" s="30"/>
      <c r="S60" s="30"/>
      <c r="T60" s="30"/>
      <c r="U60" s="14"/>
      <c r="V60" s="29"/>
      <c r="W60" s="29"/>
      <c r="X60" s="29"/>
      <c r="Y60" s="61">
        <f t="shared" si="12"/>
        <v>0</v>
      </c>
      <c r="Z60" s="187"/>
      <c r="AA60" s="187"/>
      <c r="AB60" s="187"/>
      <c r="AC60" s="29"/>
      <c r="AD60" s="29"/>
      <c r="AE60" s="29"/>
      <c r="AF60" s="61">
        <v>1</v>
      </c>
      <c r="AG60" s="30"/>
      <c r="AH60" s="30"/>
      <c r="AI60" s="29"/>
      <c r="AJ60" s="14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14"/>
      <c r="BL60" s="63"/>
      <c r="BM60" s="95">
        <f t="shared" si="9"/>
        <v>0</v>
      </c>
      <c r="BN60" s="63"/>
      <c r="BO60" s="95">
        <v>4</v>
      </c>
      <c r="BQ60" s="121">
        <v>6</v>
      </c>
      <c r="BR60" s="121">
        <f t="shared" si="10"/>
        <v>0</v>
      </c>
    </row>
    <row r="61" spans="1:70" s="1" customFormat="1" ht="19.5" customHeight="1" x14ac:dyDescent="0.25">
      <c r="A61" s="33" t="s">
        <v>435</v>
      </c>
      <c r="B61" s="28" t="s">
        <v>436</v>
      </c>
      <c r="C61" s="28">
        <v>1</v>
      </c>
      <c r="D61" s="129">
        <f t="shared" si="7"/>
        <v>0</v>
      </c>
      <c r="E61" s="12">
        <v>217.5</v>
      </c>
      <c r="F61" s="12">
        <f t="shared" si="8"/>
        <v>0</v>
      </c>
      <c r="G61" s="14"/>
      <c r="H61" s="172"/>
      <c r="I61" s="173"/>
      <c r="J61" s="174"/>
      <c r="K61" s="175"/>
      <c r="L61" s="271"/>
      <c r="M61" s="176"/>
      <c r="N61" s="164"/>
      <c r="O61" s="197"/>
      <c r="P61" s="198"/>
      <c r="Q61" s="30"/>
      <c r="R61" s="30"/>
      <c r="S61" s="30"/>
      <c r="T61" s="30"/>
      <c r="U61" s="14"/>
      <c r="V61" s="29"/>
      <c r="W61" s="29"/>
      <c r="X61" s="29"/>
      <c r="Y61" s="61">
        <f t="shared" ref="W61:Z74" si="13">AF61*$D61</f>
        <v>0</v>
      </c>
      <c r="Z61" s="187"/>
      <c r="AA61" s="187"/>
      <c r="AB61" s="187"/>
      <c r="AC61" s="29"/>
      <c r="AD61" s="29"/>
      <c r="AE61" s="29"/>
      <c r="AF61" s="61">
        <v>1</v>
      </c>
      <c r="AG61" s="30"/>
      <c r="AH61" s="30"/>
      <c r="AI61" s="29"/>
      <c r="AJ61" s="14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14"/>
      <c r="BL61" s="63"/>
      <c r="BM61" s="95">
        <f t="shared" si="9"/>
        <v>0</v>
      </c>
      <c r="BN61" s="63"/>
      <c r="BO61" s="95">
        <v>6</v>
      </c>
      <c r="BQ61" s="121">
        <v>9.25</v>
      </c>
      <c r="BR61" s="121">
        <f t="shared" si="10"/>
        <v>0</v>
      </c>
    </row>
    <row r="62" spans="1:70" s="1" customFormat="1" ht="19.5" customHeight="1" x14ac:dyDescent="0.25">
      <c r="A62" s="33" t="s">
        <v>437</v>
      </c>
      <c r="B62" s="28" t="s">
        <v>438</v>
      </c>
      <c r="C62" s="28">
        <v>1</v>
      </c>
      <c r="D62" s="129">
        <f t="shared" si="7"/>
        <v>0</v>
      </c>
      <c r="E62" s="223" t="s">
        <v>418</v>
      </c>
      <c r="F62" s="12"/>
      <c r="G62" s="14"/>
      <c r="H62" s="172"/>
      <c r="I62" s="173"/>
      <c r="J62" s="174"/>
      <c r="K62" s="175"/>
      <c r="L62" s="271"/>
      <c r="M62" s="176"/>
      <c r="N62" s="164"/>
      <c r="O62" s="197"/>
      <c r="P62" s="198"/>
      <c r="Q62" s="30"/>
      <c r="R62" s="30"/>
      <c r="S62" s="30"/>
      <c r="T62" s="30"/>
      <c r="U62" s="14"/>
      <c r="V62" s="29"/>
      <c r="W62" s="29"/>
      <c r="X62" s="29"/>
      <c r="Y62" s="61">
        <f t="shared" si="13"/>
        <v>0</v>
      </c>
      <c r="Z62" s="187"/>
      <c r="AA62" s="187"/>
      <c r="AB62" s="187"/>
      <c r="AC62" s="29"/>
      <c r="AD62" s="29"/>
      <c r="AE62" s="29"/>
      <c r="AF62" s="61">
        <v>1</v>
      </c>
      <c r="AG62" s="30"/>
      <c r="AH62" s="30"/>
      <c r="AI62" s="29"/>
      <c r="AJ62" s="14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14"/>
      <c r="BL62" s="63"/>
      <c r="BM62" s="95">
        <f t="shared" si="9"/>
        <v>0</v>
      </c>
      <c r="BN62" s="63"/>
      <c r="BO62" s="95">
        <v>12</v>
      </c>
      <c r="BQ62" s="121">
        <v>9.1</v>
      </c>
      <c r="BR62" s="121">
        <f t="shared" si="10"/>
        <v>0</v>
      </c>
    </row>
    <row r="63" spans="1:70" s="1" customFormat="1" ht="19.5" customHeight="1" x14ac:dyDescent="0.25">
      <c r="A63" s="33" t="s">
        <v>439</v>
      </c>
      <c r="B63" s="28" t="s">
        <v>440</v>
      </c>
      <c r="C63" s="28">
        <v>1</v>
      </c>
      <c r="D63" s="129">
        <f t="shared" si="7"/>
        <v>0</v>
      </c>
      <c r="E63" s="223" t="s">
        <v>418</v>
      </c>
      <c r="F63" s="12"/>
      <c r="G63" s="14"/>
      <c r="H63" s="172"/>
      <c r="I63" s="173"/>
      <c r="J63" s="174"/>
      <c r="K63" s="175"/>
      <c r="L63" s="271"/>
      <c r="M63" s="176"/>
      <c r="N63" s="164"/>
      <c r="O63" s="197"/>
      <c r="P63" s="198"/>
      <c r="Q63" s="30"/>
      <c r="R63" s="30"/>
      <c r="S63" s="30"/>
      <c r="T63" s="30"/>
      <c r="U63" s="14"/>
      <c r="V63" s="29"/>
      <c r="W63" s="29"/>
      <c r="X63" s="29"/>
      <c r="Y63" s="61">
        <f t="shared" si="13"/>
        <v>0</v>
      </c>
      <c r="Z63" s="187"/>
      <c r="AA63" s="187"/>
      <c r="AB63" s="187"/>
      <c r="AC63" s="29"/>
      <c r="AD63" s="29"/>
      <c r="AE63" s="29"/>
      <c r="AF63" s="61">
        <v>1</v>
      </c>
      <c r="AG63" s="30"/>
      <c r="AH63" s="30"/>
      <c r="AI63" s="29"/>
      <c r="AJ63" s="14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14"/>
      <c r="BL63" s="63"/>
      <c r="BM63" s="95">
        <f t="shared" si="9"/>
        <v>0</v>
      </c>
      <c r="BN63" s="63"/>
      <c r="BO63" s="95">
        <v>12</v>
      </c>
      <c r="BQ63" s="121">
        <v>14</v>
      </c>
      <c r="BR63" s="121">
        <f t="shared" si="10"/>
        <v>0</v>
      </c>
    </row>
    <row r="64" spans="1:70" s="1" customFormat="1" ht="19.5" customHeight="1" x14ac:dyDescent="0.25">
      <c r="A64" s="33" t="s">
        <v>441</v>
      </c>
      <c r="B64" s="28" t="s">
        <v>442</v>
      </c>
      <c r="C64" s="28">
        <v>1</v>
      </c>
      <c r="D64" s="129">
        <f t="shared" si="7"/>
        <v>0</v>
      </c>
      <c r="E64" s="223" t="s">
        <v>418</v>
      </c>
      <c r="F64" s="12"/>
      <c r="G64" s="14"/>
      <c r="H64" s="172"/>
      <c r="I64" s="173"/>
      <c r="J64" s="174"/>
      <c r="K64" s="175"/>
      <c r="L64" s="271"/>
      <c r="M64" s="176"/>
      <c r="N64" s="164"/>
      <c r="O64" s="197"/>
      <c r="P64" s="198"/>
      <c r="Q64" s="30"/>
      <c r="R64" s="30"/>
      <c r="S64" s="30"/>
      <c r="T64" s="30"/>
      <c r="U64" s="14"/>
      <c r="V64" s="29"/>
      <c r="W64" s="29"/>
      <c r="X64" s="29"/>
      <c r="Y64" s="61">
        <f t="shared" si="13"/>
        <v>0</v>
      </c>
      <c r="Z64" s="187"/>
      <c r="AA64" s="187"/>
      <c r="AB64" s="187"/>
      <c r="AC64" s="29"/>
      <c r="AD64" s="29"/>
      <c r="AE64" s="29"/>
      <c r="AF64" s="61">
        <v>1</v>
      </c>
      <c r="AG64" s="30"/>
      <c r="AH64" s="30"/>
      <c r="AI64" s="29"/>
      <c r="AJ64" s="14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14"/>
      <c r="BL64" s="63"/>
      <c r="BM64" s="95">
        <f t="shared" si="9"/>
        <v>0</v>
      </c>
      <c r="BN64" s="63"/>
      <c r="BO64" s="95">
        <v>12</v>
      </c>
      <c r="BQ64" s="121">
        <v>11.5</v>
      </c>
      <c r="BR64" s="121">
        <f t="shared" si="10"/>
        <v>0</v>
      </c>
    </row>
    <row r="65" spans="1:70" s="1" customFormat="1" ht="19.5" customHeight="1" x14ac:dyDescent="0.25">
      <c r="A65" s="33" t="s">
        <v>443</v>
      </c>
      <c r="B65" s="28" t="s">
        <v>444</v>
      </c>
      <c r="C65" s="28">
        <v>1</v>
      </c>
      <c r="D65" s="129">
        <f t="shared" si="7"/>
        <v>0</v>
      </c>
      <c r="E65" s="12">
        <v>192.5</v>
      </c>
      <c r="F65" s="12">
        <f t="shared" si="8"/>
        <v>0</v>
      </c>
      <c r="G65" s="14"/>
      <c r="H65" s="172"/>
      <c r="I65" s="173"/>
      <c r="J65" s="174"/>
      <c r="K65" s="175"/>
      <c r="L65" s="271"/>
      <c r="M65" s="176"/>
      <c r="N65" s="164"/>
      <c r="O65" s="197"/>
      <c r="P65" s="198"/>
      <c r="Q65" s="30"/>
      <c r="R65" s="30"/>
      <c r="S65" s="30"/>
      <c r="T65" s="30"/>
      <c r="U65" s="14"/>
      <c r="V65" s="29"/>
      <c r="W65" s="29"/>
      <c r="X65" s="29"/>
      <c r="Y65" s="61">
        <f t="shared" si="13"/>
        <v>0</v>
      </c>
      <c r="Z65" s="187"/>
      <c r="AA65" s="187"/>
      <c r="AB65" s="187"/>
      <c r="AC65" s="29"/>
      <c r="AD65" s="29"/>
      <c r="AE65" s="29"/>
      <c r="AF65" s="61">
        <v>1</v>
      </c>
      <c r="AG65" s="30"/>
      <c r="AH65" s="30"/>
      <c r="AI65" s="29"/>
      <c r="AJ65" s="14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14"/>
      <c r="BL65" s="63"/>
      <c r="BM65" s="95">
        <f t="shared" si="9"/>
        <v>0</v>
      </c>
      <c r="BN65" s="63"/>
      <c r="BO65" s="95">
        <v>9</v>
      </c>
      <c r="BQ65" s="121">
        <v>6.6</v>
      </c>
      <c r="BR65" s="121">
        <f t="shared" si="10"/>
        <v>0</v>
      </c>
    </row>
    <row r="66" spans="1:70" s="1" customFormat="1" ht="19.5" customHeight="1" x14ac:dyDescent="0.25">
      <c r="A66" s="33" t="s">
        <v>445</v>
      </c>
      <c r="B66" s="28" t="s">
        <v>426</v>
      </c>
      <c r="C66" s="28">
        <v>1</v>
      </c>
      <c r="D66" s="129">
        <f t="shared" si="7"/>
        <v>0</v>
      </c>
      <c r="E66" s="12">
        <v>85</v>
      </c>
      <c r="F66" s="12">
        <f t="shared" si="8"/>
        <v>0</v>
      </c>
      <c r="G66" s="14"/>
      <c r="H66" s="172"/>
      <c r="I66" s="173"/>
      <c r="J66" s="174"/>
      <c r="K66" s="175"/>
      <c r="L66" s="271"/>
      <c r="M66" s="176"/>
      <c r="N66" s="164"/>
      <c r="O66" s="197"/>
      <c r="P66" s="198"/>
      <c r="Q66" s="30"/>
      <c r="R66" s="30"/>
      <c r="S66" s="30"/>
      <c r="T66" s="30"/>
      <c r="U66" s="14"/>
      <c r="V66" s="29"/>
      <c r="W66" s="29"/>
      <c r="X66" s="29"/>
      <c r="Y66" s="61">
        <f t="shared" si="13"/>
        <v>0</v>
      </c>
      <c r="Z66" s="187"/>
      <c r="AA66" s="187"/>
      <c r="AB66" s="187"/>
      <c r="AC66" s="29"/>
      <c r="AD66" s="29"/>
      <c r="AE66" s="29"/>
      <c r="AF66" s="61">
        <v>1</v>
      </c>
      <c r="AG66" s="30"/>
      <c r="AH66" s="30"/>
      <c r="AI66" s="29"/>
      <c r="AJ66" s="14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14"/>
      <c r="BL66" s="63"/>
      <c r="BM66" s="95">
        <f t="shared" si="9"/>
        <v>0</v>
      </c>
      <c r="BN66" s="63"/>
      <c r="BO66" s="95">
        <v>6</v>
      </c>
      <c r="BQ66" s="121">
        <v>2.5</v>
      </c>
      <c r="BR66" s="121">
        <f t="shared" si="10"/>
        <v>0</v>
      </c>
    </row>
    <row r="67" spans="1:70" s="1" customFormat="1" ht="19.5" customHeight="1" x14ac:dyDescent="0.25">
      <c r="A67" s="33" t="s">
        <v>446</v>
      </c>
      <c r="B67" s="28" t="s">
        <v>447</v>
      </c>
      <c r="C67" s="28">
        <v>1</v>
      </c>
      <c r="D67" s="129">
        <f t="shared" si="7"/>
        <v>0</v>
      </c>
      <c r="E67" s="12">
        <v>390</v>
      </c>
      <c r="F67" s="12">
        <f t="shared" si="8"/>
        <v>0</v>
      </c>
      <c r="G67" s="14"/>
      <c r="H67" s="172"/>
      <c r="I67" s="173"/>
      <c r="J67" s="174"/>
      <c r="K67" s="175"/>
      <c r="L67" s="271"/>
      <c r="M67" s="176"/>
      <c r="N67" s="164"/>
      <c r="O67" s="197"/>
      <c r="P67" s="198"/>
      <c r="Q67" s="30"/>
      <c r="R67" s="30"/>
      <c r="S67" s="30"/>
      <c r="T67" s="30"/>
      <c r="U67" s="14"/>
      <c r="V67" s="29"/>
      <c r="W67" s="29"/>
      <c r="X67" s="29"/>
      <c r="Y67" s="29"/>
      <c r="Z67" s="61">
        <f t="shared" si="13"/>
        <v>0</v>
      </c>
      <c r="AA67" s="187"/>
      <c r="AB67" s="187"/>
      <c r="AC67" s="29"/>
      <c r="AD67" s="29"/>
      <c r="AE67" s="29"/>
      <c r="AF67" s="29"/>
      <c r="AG67" s="61">
        <v>1</v>
      </c>
      <c r="AH67" s="30"/>
      <c r="AI67" s="29"/>
      <c r="AJ67" s="14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14"/>
      <c r="BL67" s="63"/>
      <c r="BM67" s="95">
        <f t="shared" si="9"/>
        <v>0</v>
      </c>
      <c r="BN67" s="63"/>
      <c r="BO67" s="95">
        <v>12</v>
      </c>
      <c r="BQ67" s="121">
        <v>13.7</v>
      </c>
      <c r="BR67" s="121">
        <f t="shared" si="10"/>
        <v>0</v>
      </c>
    </row>
    <row r="68" spans="1:70" s="1" customFormat="1" ht="19.5" customHeight="1" x14ac:dyDescent="0.25">
      <c r="A68" s="33" t="s">
        <v>448</v>
      </c>
      <c r="B68" s="28" t="s">
        <v>449</v>
      </c>
      <c r="C68" s="28">
        <v>1</v>
      </c>
      <c r="D68" s="129">
        <f t="shared" si="7"/>
        <v>0</v>
      </c>
      <c r="E68" s="12">
        <v>405</v>
      </c>
      <c r="F68" s="12">
        <f t="shared" si="8"/>
        <v>0</v>
      </c>
      <c r="G68" s="14"/>
      <c r="H68" s="172"/>
      <c r="I68" s="173"/>
      <c r="J68" s="174"/>
      <c r="K68" s="175"/>
      <c r="L68" s="271"/>
      <c r="M68" s="176"/>
      <c r="N68" s="164"/>
      <c r="O68" s="197"/>
      <c r="P68" s="198"/>
      <c r="Q68" s="30"/>
      <c r="R68" s="30"/>
      <c r="S68" s="30"/>
      <c r="T68" s="30"/>
      <c r="U68" s="14"/>
      <c r="V68" s="29"/>
      <c r="W68" s="29"/>
      <c r="X68" s="29"/>
      <c r="Y68" s="29"/>
      <c r="Z68" s="61">
        <f t="shared" si="13"/>
        <v>0</v>
      </c>
      <c r="AA68" s="187"/>
      <c r="AB68" s="187"/>
      <c r="AC68" s="29"/>
      <c r="AD68" s="29"/>
      <c r="AE68" s="29"/>
      <c r="AF68" s="29"/>
      <c r="AG68" s="61">
        <v>1</v>
      </c>
      <c r="AH68" s="30"/>
      <c r="AI68" s="29"/>
      <c r="AJ68" s="14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14"/>
      <c r="BL68" s="63"/>
      <c r="BM68" s="95">
        <f t="shared" si="9"/>
        <v>0</v>
      </c>
      <c r="BN68" s="63"/>
      <c r="BO68" s="95">
        <v>14</v>
      </c>
      <c r="BQ68" s="121">
        <v>15.1</v>
      </c>
      <c r="BR68" s="121">
        <f t="shared" si="10"/>
        <v>0</v>
      </c>
    </row>
    <row r="69" spans="1:70" s="1" customFormat="1" ht="20.100000000000001" customHeight="1" x14ac:dyDescent="0.25">
      <c r="A69" s="33" t="s">
        <v>450</v>
      </c>
      <c r="B69" s="28" t="s">
        <v>451</v>
      </c>
      <c r="C69" s="45">
        <v>2</v>
      </c>
      <c r="D69" s="129">
        <f>SUM(H69:T69)</f>
        <v>0</v>
      </c>
      <c r="E69" s="41">
        <v>100</v>
      </c>
      <c r="F69" s="12">
        <f t="shared" ref="F69:F74" si="14">D69*E69*(100-$D$2)/100</f>
        <v>0</v>
      </c>
      <c r="G69" s="14"/>
      <c r="H69" s="172"/>
      <c r="I69" s="173"/>
      <c r="J69" s="174"/>
      <c r="K69" s="175"/>
      <c r="L69" s="271"/>
      <c r="M69" s="176"/>
      <c r="N69" s="171"/>
      <c r="O69" s="197"/>
      <c r="P69" s="198"/>
      <c r="Q69" s="30"/>
      <c r="R69" s="30"/>
      <c r="S69" s="30"/>
      <c r="T69" s="30"/>
      <c r="U69" s="14"/>
      <c r="V69" s="29"/>
      <c r="W69" s="61">
        <f t="shared" si="13"/>
        <v>0</v>
      </c>
      <c r="X69" s="29"/>
      <c r="Y69" s="29"/>
      <c r="Z69" s="29"/>
      <c r="AA69" s="187"/>
      <c r="AB69" s="187"/>
      <c r="AC69" s="29"/>
      <c r="AD69" s="61">
        <v>2</v>
      </c>
      <c r="AE69" s="29"/>
      <c r="AF69" s="30"/>
      <c r="AG69" s="30"/>
      <c r="AH69" s="30"/>
      <c r="AI69" s="29"/>
      <c r="AJ69" s="14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14"/>
      <c r="BL69" s="63"/>
      <c r="BM69" s="95">
        <f t="shared" ref="BM69:BM74" si="15">BO69*D69</f>
        <v>0</v>
      </c>
      <c r="BN69" s="63"/>
      <c r="BO69" s="95">
        <v>5</v>
      </c>
      <c r="BQ69" s="121">
        <v>1.65</v>
      </c>
      <c r="BR69" s="121">
        <f t="shared" ref="BR69:BR74" si="16">BQ69*D69</f>
        <v>0</v>
      </c>
    </row>
    <row r="70" spans="1:70" s="1" customFormat="1" ht="20.100000000000001" customHeight="1" x14ac:dyDescent="0.25">
      <c r="A70" s="33" t="s">
        <v>452</v>
      </c>
      <c r="B70" s="45" t="s">
        <v>453</v>
      </c>
      <c r="C70" s="45">
        <v>2</v>
      </c>
      <c r="D70" s="129">
        <f>SUM(H70:T70)</f>
        <v>0</v>
      </c>
      <c r="E70" s="41">
        <v>127.5</v>
      </c>
      <c r="F70" s="12">
        <f t="shared" si="14"/>
        <v>0</v>
      </c>
      <c r="G70" s="14"/>
      <c r="H70" s="172"/>
      <c r="I70" s="173"/>
      <c r="J70" s="174"/>
      <c r="K70" s="175"/>
      <c r="L70" s="271"/>
      <c r="M70" s="176"/>
      <c r="N70" s="163"/>
      <c r="O70" s="197"/>
      <c r="P70" s="198"/>
      <c r="Q70" s="30"/>
      <c r="R70" s="30"/>
      <c r="S70" s="30"/>
      <c r="T70" s="30"/>
      <c r="U70" s="14"/>
      <c r="V70" s="29"/>
      <c r="W70" s="29"/>
      <c r="X70" s="61">
        <f t="shared" si="13"/>
        <v>0</v>
      </c>
      <c r="Y70" s="29"/>
      <c r="Z70" s="29"/>
      <c r="AA70" s="187"/>
      <c r="AB70" s="187"/>
      <c r="AC70" s="29"/>
      <c r="AD70" s="29"/>
      <c r="AE70" s="61">
        <v>2</v>
      </c>
      <c r="AF70" s="30"/>
      <c r="AG70" s="30"/>
      <c r="AH70" s="30"/>
      <c r="AI70" s="29"/>
      <c r="AJ70" s="14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14"/>
      <c r="BL70" s="63"/>
      <c r="BM70" s="95">
        <f t="shared" si="15"/>
        <v>0</v>
      </c>
      <c r="BN70" s="63"/>
      <c r="BO70" s="95">
        <v>6</v>
      </c>
      <c r="BQ70" s="121">
        <v>3.4</v>
      </c>
      <c r="BR70" s="121">
        <f t="shared" si="16"/>
        <v>0</v>
      </c>
    </row>
    <row r="71" spans="1:70" s="1" customFormat="1" ht="20.100000000000001" customHeight="1" x14ac:dyDescent="0.25">
      <c r="A71" s="33" t="s">
        <v>454</v>
      </c>
      <c r="B71" s="45" t="s">
        <v>455</v>
      </c>
      <c r="C71" s="45">
        <v>2</v>
      </c>
      <c r="D71" s="129">
        <f t="shared" ref="D71:D72" si="17">SUM(H71:T71)</f>
        <v>0</v>
      </c>
      <c r="E71" s="41">
        <v>150</v>
      </c>
      <c r="F71" s="12">
        <f t="shared" si="14"/>
        <v>0</v>
      </c>
      <c r="G71" s="14"/>
      <c r="H71" s="172"/>
      <c r="I71" s="173"/>
      <c r="J71" s="174"/>
      <c r="K71" s="175"/>
      <c r="L71" s="271"/>
      <c r="M71" s="176"/>
      <c r="N71" s="163"/>
      <c r="O71" s="197"/>
      <c r="P71" s="198"/>
      <c r="Q71" s="30"/>
      <c r="R71" s="30"/>
      <c r="S71" s="30"/>
      <c r="T71" s="30"/>
      <c r="U71" s="14"/>
      <c r="V71" s="29"/>
      <c r="W71" s="29"/>
      <c r="X71" s="61">
        <f t="shared" si="13"/>
        <v>0</v>
      </c>
      <c r="Y71" s="29"/>
      <c r="Z71" s="29"/>
      <c r="AA71" s="187"/>
      <c r="AB71" s="187"/>
      <c r="AC71" s="29"/>
      <c r="AD71" s="29"/>
      <c r="AE71" s="61">
        <v>2</v>
      </c>
      <c r="AF71" s="30"/>
      <c r="AG71" s="30"/>
      <c r="AH71" s="30"/>
      <c r="AI71" s="29"/>
      <c r="AJ71" s="14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14"/>
      <c r="BL71" s="63"/>
      <c r="BM71" s="95">
        <f t="shared" si="15"/>
        <v>0</v>
      </c>
      <c r="BN71" s="63"/>
      <c r="BO71" s="95">
        <v>10</v>
      </c>
      <c r="BQ71" s="121">
        <v>4</v>
      </c>
      <c r="BR71" s="121">
        <f t="shared" si="16"/>
        <v>0</v>
      </c>
    </row>
    <row r="72" spans="1:70" s="1" customFormat="1" ht="20.100000000000001" customHeight="1" x14ac:dyDescent="0.25">
      <c r="A72" s="33" t="s">
        <v>456</v>
      </c>
      <c r="B72" s="45" t="s">
        <v>457</v>
      </c>
      <c r="C72" s="28">
        <v>2</v>
      </c>
      <c r="D72" s="129">
        <f t="shared" si="17"/>
        <v>0</v>
      </c>
      <c r="E72" s="41">
        <v>247.5</v>
      </c>
      <c r="F72" s="12">
        <f t="shared" si="14"/>
        <v>0</v>
      </c>
      <c r="G72" s="14"/>
      <c r="H72" s="172"/>
      <c r="I72" s="173"/>
      <c r="J72" s="174"/>
      <c r="K72" s="175"/>
      <c r="L72" s="271"/>
      <c r="M72" s="176"/>
      <c r="N72" s="163"/>
      <c r="O72" s="197"/>
      <c r="P72" s="198"/>
      <c r="Q72" s="30"/>
      <c r="R72" s="30"/>
      <c r="S72" s="30"/>
      <c r="T72" s="30"/>
      <c r="U72" s="14"/>
      <c r="V72" s="29"/>
      <c r="W72" s="29"/>
      <c r="X72" s="29"/>
      <c r="Y72" s="61">
        <f t="shared" si="13"/>
        <v>0</v>
      </c>
      <c r="Z72" s="29"/>
      <c r="AA72" s="187"/>
      <c r="AB72" s="187"/>
      <c r="AC72" s="29"/>
      <c r="AD72" s="29"/>
      <c r="AE72" s="29"/>
      <c r="AF72" s="61">
        <v>2</v>
      </c>
      <c r="AG72" s="30"/>
      <c r="AH72" s="30"/>
      <c r="AI72" s="29"/>
      <c r="AJ72" s="14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14"/>
      <c r="BL72" s="63"/>
      <c r="BM72" s="95">
        <f t="shared" si="15"/>
        <v>0</v>
      </c>
      <c r="BN72" s="63"/>
      <c r="BO72" s="95">
        <v>8</v>
      </c>
      <c r="BQ72" s="121">
        <v>9.6</v>
      </c>
      <c r="BR72" s="121">
        <f t="shared" si="16"/>
        <v>0</v>
      </c>
    </row>
    <row r="73" spans="1:70" s="1" customFormat="1" ht="20.100000000000001" customHeight="1" x14ac:dyDescent="0.25">
      <c r="A73" s="36" t="s">
        <v>458</v>
      </c>
      <c r="B73" s="28" t="s">
        <v>459</v>
      </c>
      <c r="C73" s="28">
        <v>2</v>
      </c>
      <c r="D73" s="129">
        <f>SUM(H73:T73)</f>
        <v>0</v>
      </c>
      <c r="E73" s="12">
        <v>247.5</v>
      </c>
      <c r="F73" s="12">
        <f t="shared" si="14"/>
        <v>0</v>
      </c>
      <c r="G73" s="14"/>
      <c r="H73" s="172"/>
      <c r="I73" s="173"/>
      <c r="J73" s="174"/>
      <c r="K73" s="175"/>
      <c r="L73" s="271"/>
      <c r="M73" s="176"/>
      <c r="N73" s="163"/>
      <c r="O73" s="197"/>
      <c r="P73" s="198"/>
      <c r="Q73" s="30"/>
      <c r="R73" s="30"/>
      <c r="S73" s="30"/>
      <c r="T73" s="30"/>
      <c r="U73" s="14"/>
      <c r="V73" s="29"/>
      <c r="W73" s="29"/>
      <c r="X73" s="29"/>
      <c r="Y73" s="61">
        <f t="shared" si="13"/>
        <v>0</v>
      </c>
      <c r="Z73" s="29"/>
      <c r="AA73" s="187"/>
      <c r="AB73" s="187"/>
      <c r="AC73" s="29"/>
      <c r="AD73" s="29"/>
      <c r="AE73" s="29"/>
      <c r="AF73" s="61">
        <v>2</v>
      </c>
      <c r="AG73" s="30"/>
      <c r="AH73" s="30"/>
      <c r="AI73" s="29"/>
      <c r="AJ73" s="14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14"/>
      <c r="BL73" s="63"/>
      <c r="BM73" s="95">
        <f t="shared" si="15"/>
        <v>0</v>
      </c>
      <c r="BN73" s="63"/>
      <c r="BO73" s="95">
        <v>10</v>
      </c>
      <c r="BQ73" s="121">
        <v>7.85</v>
      </c>
      <c r="BR73" s="121">
        <f t="shared" si="16"/>
        <v>0</v>
      </c>
    </row>
    <row r="74" spans="1:70" s="1" customFormat="1" ht="20.100000000000001" customHeight="1" x14ac:dyDescent="0.25">
      <c r="A74" s="36" t="s">
        <v>460</v>
      </c>
      <c r="B74" s="28" t="s">
        <v>461</v>
      </c>
      <c r="C74" s="28">
        <v>2</v>
      </c>
      <c r="D74" s="152">
        <f>SUM(H74:T74)</f>
        <v>0</v>
      </c>
      <c r="E74" s="12">
        <v>260</v>
      </c>
      <c r="F74" s="12">
        <f t="shared" si="14"/>
        <v>0</v>
      </c>
      <c r="G74" s="14"/>
      <c r="H74" s="172"/>
      <c r="I74" s="173"/>
      <c r="J74" s="174"/>
      <c r="K74" s="175"/>
      <c r="L74" s="271"/>
      <c r="M74" s="176"/>
      <c r="N74" s="163"/>
      <c r="O74" s="197"/>
      <c r="P74" s="198"/>
      <c r="Q74" s="30"/>
      <c r="R74" s="30"/>
      <c r="S74" s="30"/>
      <c r="T74" s="30"/>
      <c r="U74" s="14"/>
      <c r="V74" s="29"/>
      <c r="W74" s="29"/>
      <c r="X74" s="29"/>
      <c r="Y74" s="61">
        <f t="shared" si="13"/>
        <v>0</v>
      </c>
      <c r="Z74" s="29"/>
      <c r="AA74" s="187"/>
      <c r="AB74" s="187"/>
      <c r="AC74" s="29"/>
      <c r="AD74" s="29"/>
      <c r="AE74" s="29"/>
      <c r="AF74" s="61">
        <v>2</v>
      </c>
      <c r="AG74" s="30"/>
      <c r="AH74" s="30"/>
      <c r="AI74" s="29"/>
      <c r="AJ74" s="14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14"/>
      <c r="BL74" s="63"/>
      <c r="BM74" s="95">
        <f t="shared" si="15"/>
        <v>0</v>
      </c>
      <c r="BN74" s="63"/>
      <c r="BO74" s="95">
        <v>12</v>
      </c>
      <c r="BQ74" s="121">
        <v>8.1999999999999993</v>
      </c>
      <c r="BR74" s="121">
        <f t="shared" si="16"/>
        <v>0</v>
      </c>
    </row>
    <row r="75" spans="1:70" s="1" customFormat="1" ht="20.100000000000001" customHeight="1" x14ac:dyDescent="0.25">
      <c r="F75" s="151">
        <f>SUM(F12:F74)</f>
        <v>0</v>
      </c>
      <c r="G75" s="3"/>
      <c r="H75" s="11">
        <f>SUM(H12:H74)</f>
        <v>0</v>
      </c>
      <c r="I75" s="11">
        <f t="shared" ref="I75:O75" si="18">SUM(I12:I74)</f>
        <v>0</v>
      </c>
      <c r="J75" s="11">
        <f t="shared" si="18"/>
        <v>0</v>
      </c>
      <c r="K75" s="11">
        <f t="shared" si="18"/>
        <v>0</v>
      </c>
      <c r="L75" s="11">
        <f t="shared" si="18"/>
        <v>0</v>
      </c>
      <c r="M75" s="11">
        <f t="shared" si="18"/>
        <v>0</v>
      </c>
      <c r="N75" s="11">
        <f t="shared" si="18"/>
        <v>0</v>
      </c>
      <c r="O75" s="11">
        <f t="shared" si="18"/>
        <v>0</v>
      </c>
      <c r="P75" s="11">
        <f>SUM(P12:P74)</f>
        <v>0</v>
      </c>
      <c r="Q75" s="30"/>
      <c r="R75" s="30"/>
      <c r="S75" s="30"/>
      <c r="T75" s="30"/>
      <c r="U75" s="3"/>
      <c r="V75" s="188"/>
      <c r="W75" s="178">
        <f>SUM(W12:W74)</f>
        <v>0</v>
      </c>
      <c r="X75" s="178">
        <f t="shared" ref="X75:Z75" si="19">SUM(X12:X74)</f>
        <v>0</v>
      </c>
      <c r="Y75" s="178">
        <f t="shared" si="19"/>
        <v>0</v>
      </c>
      <c r="Z75" s="178">
        <f t="shared" si="19"/>
        <v>0</v>
      </c>
      <c r="AA75" s="188"/>
      <c r="AB75" s="188"/>
      <c r="AC75" s="30"/>
      <c r="AD75" s="30"/>
      <c r="AE75" s="30"/>
      <c r="AF75" s="30"/>
      <c r="AG75" s="30"/>
      <c r="AH75" s="30"/>
      <c r="AI75" s="30"/>
      <c r="AJ75" s="3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"/>
      <c r="BL75" s="63"/>
      <c r="BM75" s="11">
        <f>SUM(BM12:BM74)</f>
        <v>0</v>
      </c>
      <c r="BN75" s="63"/>
      <c r="BO75" s="63"/>
      <c r="BQ75" s="63"/>
      <c r="BR75" s="189">
        <f>SUM(BR12:BR74)</f>
        <v>0</v>
      </c>
    </row>
  </sheetData>
  <sheetProtection algorithmName="SHA-512" hashValue="/5CGQdJfWsBaw3UeQ917ccqhRqILmpMOQIgePIthcU9y4NlL99eVOUXWHSkPK5FKo4WGyN+/3IH/dHi57aJg2Q==" saltValue="sqXg3au8HlSAHo2ZoVDfzg==" spinCount="100000" sheet="1" objects="1" scenarios="1" selectLockedCells="1"/>
  <mergeCells count="6">
    <mergeCell ref="AK10:AW10"/>
    <mergeCell ref="BL10:BM10"/>
    <mergeCell ref="BQ10:BR10"/>
    <mergeCell ref="A5:A6"/>
    <mergeCell ref="H6:L6"/>
    <mergeCell ref="V10:AB10"/>
  </mergeCells>
  <phoneticPr fontId="28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S93"/>
  <sheetViews>
    <sheetView topLeftCell="A49" zoomScale="70" zoomScaleNormal="70" workbookViewId="0">
      <selection activeCell="H58" sqref="H58:S92"/>
    </sheetView>
  </sheetViews>
  <sheetFormatPr defaultColWidth="11.5546875" defaultRowHeight="14.4" x14ac:dyDescent="0.3"/>
  <cols>
    <col min="1" max="1" width="47.44140625" customWidth="1"/>
    <col min="2" max="2" width="28" customWidth="1"/>
    <col min="3" max="3" width="16" customWidth="1"/>
    <col min="4" max="4" width="15.109375" customWidth="1"/>
    <col min="5" max="5" width="22.5546875" bestFit="1" customWidth="1"/>
    <col min="6" max="6" width="13.6640625" customWidth="1"/>
    <col min="7" max="7" width="4.44140625" customWidth="1"/>
    <col min="8" max="20" width="11.44140625" customWidth="1"/>
    <col min="21" max="26" width="8.6640625" customWidth="1"/>
    <col min="27" max="27" width="8.109375" bestFit="1" customWidth="1"/>
    <col min="28" max="28" width="8.109375" customWidth="1"/>
    <col min="29" max="29" width="5" bestFit="1" customWidth="1"/>
    <col min="30" max="30" width="3.44140625" bestFit="1" customWidth="1"/>
    <col min="31" max="31" width="3.5546875" bestFit="1" customWidth="1"/>
    <col min="32" max="32" width="3.109375" bestFit="1" customWidth="1"/>
    <col min="33" max="33" width="4.88671875" bestFit="1" customWidth="1"/>
    <col min="34" max="34" width="6.44140625" bestFit="1" customWidth="1"/>
    <col min="35" max="35" width="8.109375" bestFit="1" customWidth="1"/>
    <col min="36" max="36" width="8.109375" customWidth="1"/>
    <col min="37" max="37" width="4.44140625" customWidth="1"/>
    <col min="38" max="47" width="8.6640625" customWidth="1"/>
    <col min="48" max="49" width="10" bestFit="1" customWidth="1"/>
    <col min="50" max="50" width="9.88671875" customWidth="1"/>
    <col min="51" max="54" width="8.88671875" hidden="1" customWidth="1"/>
    <col min="55" max="55" width="0.33203125" hidden="1" customWidth="1"/>
    <col min="56" max="57" width="8.88671875" hidden="1" customWidth="1"/>
    <col min="58" max="60" width="10" hidden="1" customWidth="1"/>
    <col min="61" max="61" width="0.109375" hidden="1" customWidth="1"/>
    <col min="62" max="62" width="10" hidden="1" customWidth="1"/>
    <col min="63" max="63" width="0.109375" hidden="1" customWidth="1"/>
    <col min="64" max="64" width="4.44140625" customWidth="1"/>
    <col min="65" max="65" width="8.6640625" customWidth="1"/>
    <col min="66" max="66" width="8.88671875" customWidth="1"/>
    <col min="67" max="68" width="8.88671875" bestFit="1" customWidth="1"/>
    <col min="69" max="69" width="4.44140625" customWidth="1"/>
    <col min="70" max="70" width="5.6640625" bestFit="1" customWidth="1"/>
    <col min="71" max="71" width="13.109375" customWidth="1"/>
  </cols>
  <sheetData>
    <row r="1" spans="1:71" s="1" customFormat="1" ht="20.100000000000001" customHeight="1" x14ac:dyDescent="0.25">
      <c r="C1" s="55"/>
      <c r="D1" s="56"/>
      <c r="F1" s="14"/>
      <c r="H1" s="136" t="s">
        <v>36</v>
      </c>
      <c r="I1" s="136"/>
      <c r="J1" s="136"/>
      <c r="K1" s="136"/>
      <c r="L1" s="145"/>
      <c r="U1" s="114" t="s">
        <v>37</v>
      </c>
      <c r="V1" s="211"/>
      <c r="W1" s="211"/>
      <c r="X1" s="211"/>
      <c r="Y1" s="211"/>
      <c r="Z1" s="133">
        <f>BS31+BS56+BS93</f>
        <v>0</v>
      </c>
      <c r="AC1" s="14"/>
      <c r="AD1" s="14"/>
      <c r="AE1" s="14"/>
      <c r="AF1" s="14"/>
      <c r="AG1" s="14"/>
      <c r="AH1" s="14"/>
      <c r="AI1" s="14"/>
      <c r="AJ1" s="14"/>
      <c r="BK1" s="14"/>
    </row>
    <row r="2" spans="1:71" s="1" customFormat="1" ht="21" x14ac:dyDescent="0.4">
      <c r="A2" s="57" t="s">
        <v>38</v>
      </c>
      <c r="B2" s="57"/>
      <c r="C2" s="274">
        <f>F31+F56+F93</f>
        <v>0</v>
      </c>
      <c r="D2" s="204"/>
      <c r="F2" s="14"/>
      <c r="H2" s="49" t="s">
        <v>13</v>
      </c>
      <c r="I2" s="49" t="s">
        <v>14</v>
      </c>
      <c r="J2" s="49" t="s">
        <v>15</v>
      </c>
      <c r="K2" s="49" t="s">
        <v>16</v>
      </c>
      <c r="L2" s="49" t="s">
        <v>17</v>
      </c>
      <c r="M2" s="49" t="s">
        <v>18</v>
      </c>
      <c r="N2" s="49" t="s">
        <v>19</v>
      </c>
      <c r="O2" s="49" t="s">
        <v>20</v>
      </c>
      <c r="P2" s="32" t="s">
        <v>21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BK2" s="14"/>
    </row>
    <row r="3" spans="1:71" s="1" customFormat="1" ht="19.5" customHeight="1" x14ac:dyDescent="0.4">
      <c r="A3" s="54"/>
      <c r="B3" s="54"/>
      <c r="C3" s="275">
        <f>F31+F56</f>
        <v>0</v>
      </c>
      <c r="D3" s="104"/>
      <c r="E3" s="47"/>
      <c r="G3" s="14"/>
      <c r="H3" s="185">
        <f t="shared" ref="H3:O3" si="0">U31+U56+U93</f>
        <v>0</v>
      </c>
      <c r="I3" s="185">
        <f t="shared" si="0"/>
        <v>0</v>
      </c>
      <c r="J3" s="185">
        <f t="shared" si="0"/>
        <v>0</v>
      </c>
      <c r="K3" s="185">
        <f t="shared" si="0"/>
        <v>0</v>
      </c>
      <c r="L3" s="185">
        <f t="shared" si="0"/>
        <v>0</v>
      </c>
      <c r="M3" s="185">
        <f t="shared" si="0"/>
        <v>0</v>
      </c>
      <c r="N3" s="185">
        <f t="shared" si="0"/>
        <v>0</v>
      </c>
      <c r="O3" s="185">
        <f t="shared" si="0"/>
        <v>0</v>
      </c>
      <c r="P3" s="108">
        <f>SUM(H3:N3)</f>
        <v>0</v>
      </c>
      <c r="T3" s="14"/>
      <c r="W3" s="14"/>
      <c r="X3" s="14"/>
      <c r="Y3" s="14"/>
      <c r="Z3" s="14"/>
      <c r="AA3" s="14"/>
      <c r="AB3" s="14"/>
      <c r="AC3" s="91"/>
      <c r="AD3" s="14"/>
      <c r="AE3" s="14"/>
      <c r="AF3" s="14"/>
      <c r="AG3" s="14"/>
      <c r="AH3" s="14"/>
      <c r="AI3" s="14"/>
      <c r="AJ3" s="14"/>
      <c r="AK3" s="14"/>
      <c r="BL3" s="14"/>
    </row>
    <row r="4" spans="1:71" s="1" customFormat="1" ht="19.5" customHeight="1" x14ac:dyDescent="0.4">
      <c r="A4" s="54"/>
      <c r="B4" s="54"/>
      <c r="C4" s="275">
        <f>F93</f>
        <v>0</v>
      </c>
      <c r="D4" s="104"/>
      <c r="E4" s="227" t="s">
        <v>462</v>
      </c>
      <c r="G4" s="14"/>
      <c r="H4" s="59"/>
      <c r="I4" s="59"/>
      <c r="J4" s="59"/>
      <c r="K4" s="59"/>
      <c r="L4" s="59"/>
      <c r="M4" s="59"/>
      <c r="N4" s="59"/>
      <c r="T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BL4" s="14"/>
    </row>
    <row r="5" spans="1:71" s="1" customFormat="1" ht="19.5" customHeight="1" x14ac:dyDescent="0.25">
      <c r="A5" s="304" t="s">
        <v>463</v>
      </c>
      <c r="B5" s="54"/>
      <c r="C5" s="54"/>
      <c r="D5" s="83"/>
      <c r="E5" s="47"/>
      <c r="F5" s="47"/>
      <c r="G5" s="14"/>
      <c r="H5" s="47"/>
      <c r="I5" s="47"/>
      <c r="T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BL5" s="14"/>
    </row>
    <row r="6" spans="1:71" s="1" customFormat="1" ht="19.5" customHeight="1" x14ac:dyDescent="0.25">
      <c r="A6" s="304"/>
      <c r="B6" s="54"/>
      <c r="C6" s="54"/>
      <c r="D6" s="54"/>
      <c r="E6" s="47"/>
      <c r="G6" s="14"/>
      <c r="H6" s="302" t="s">
        <v>180</v>
      </c>
      <c r="I6" s="302"/>
      <c r="J6" s="302"/>
      <c r="K6" s="302"/>
      <c r="L6" s="302"/>
      <c r="R6" s="14"/>
      <c r="S6" s="14"/>
      <c r="T6" s="14"/>
      <c r="U6" s="215" t="s">
        <v>181</v>
      </c>
      <c r="V6" s="215"/>
      <c r="W6" s="215"/>
      <c r="X6" s="215"/>
      <c r="Y6" s="215"/>
      <c r="AA6" s="96"/>
      <c r="AB6" s="96"/>
      <c r="AD6" s="14"/>
      <c r="AE6" s="14"/>
      <c r="AF6" s="14"/>
      <c r="AG6" s="14"/>
      <c r="AH6" s="14"/>
      <c r="AI6" s="14"/>
      <c r="AJ6" s="14"/>
      <c r="AK6" s="14"/>
      <c r="BL6" s="14"/>
    </row>
    <row r="7" spans="1:71" s="1" customFormat="1" ht="19.5" customHeight="1" x14ac:dyDescent="0.25">
      <c r="A7" s="54"/>
      <c r="B7" s="54"/>
      <c r="C7" s="54"/>
      <c r="D7" s="54"/>
      <c r="E7" s="47"/>
      <c r="H7" s="109" t="s">
        <v>24</v>
      </c>
      <c r="I7" s="32" t="s">
        <v>25</v>
      </c>
      <c r="J7" s="32" t="s">
        <v>26</v>
      </c>
      <c r="K7" s="32" t="s">
        <v>27</v>
      </c>
      <c r="L7" s="32" t="s">
        <v>28</v>
      </c>
      <c r="M7" s="32" t="s">
        <v>29</v>
      </c>
      <c r="N7" s="32" t="s">
        <v>30</v>
      </c>
      <c r="O7" s="32" t="s">
        <v>31</v>
      </c>
      <c r="P7" s="32" t="s">
        <v>32</v>
      </c>
      <c r="Q7" s="32" t="s">
        <v>33</v>
      </c>
      <c r="R7" s="32" t="s">
        <v>42</v>
      </c>
      <c r="S7" s="32" t="s">
        <v>21</v>
      </c>
      <c r="U7" s="105" t="s">
        <v>26</v>
      </c>
      <c r="V7" s="92" t="s">
        <v>27</v>
      </c>
      <c r="W7" s="88" t="s">
        <v>21</v>
      </c>
      <c r="X7" s="91"/>
      <c r="Y7" s="14"/>
      <c r="Z7" s="14"/>
      <c r="AA7" s="14"/>
      <c r="AB7" s="14"/>
      <c r="AC7" s="14"/>
      <c r="AD7" s="14"/>
      <c r="AE7" s="14"/>
      <c r="AF7" s="14"/>
    </row>
    <row r="8" spans="1:71" s="1" customFormat="1" ht="19.5" customHeight="1" x14ac:dyDescent="0.25">
      <c r="A8" s="54"/>
      <c r="B8" s="54"/>
      <c r="C8" s="54"/>
      <c r="D8" s="54"/>
      <c r="E8" s="47"/>
      <c r="F8" s="47"/>
      <c r="H8" s="52">
        <f t="shared" ref="H8:R8" si="1">AL31+AL56+AL93</f>
        <v>0</v>
      </c>
      <c r="I8" s="52">
        <f t="shared" si="1"/>
        <v>0</v>
      </c>
      <c r="J8" s="52">
        <f t="shared" si="1"/>
        <v>0</v>
      </c>
      <c r="K8" s="52">
        <f t="shared" si="1"/>
        <v>0</v>
      </c>
      <c r="L8" s="52">
        <f t="shared" si="1"/>
        <v>0</v>
      </c>
      <c r="M8" s="52">
        <f t="shared" si="1"/>
        <v>0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120">
        <f>SUM(H8:R8)</f>
        <v>0</v>
      </c>
      <c r="U8" s="178">
        <f>BM31+BM56+BM93</f>
        <v>0</v>
      </c>
      <c r="V8" s="178">
        <f>BN31+BN56+BN93</f>
        <v>0</v>
      </c>
      <c r="W8" s="108">
        <f>SUM(U8:V8)</f>
        <v>0</v>
      </c>
      <c r="X8" s="14"/>
      <c r="Y8" s="14"/>
      <c r="Z8" s="14"/>
      <c r="AA8" s="14"/>
      <c r="AB8" s="14"/>
      <c r="AC8" s="14"/>
      <c r="AD8" s="14"/>
      <c r="AE8" s="14"/>
      <c r="AF8" s="14"/>
    </row>
    <row r="9" spans="1:71" s="1" customFormat="1" ht="12" customHeight="1" x14ac:dyDescent="0.25">
      <c r="A9" s="54"/>
      <c r="B9" s="54"/>
      <c r="G9" s="14"/>
      <c r="N9" s="2"/>
      <c r="T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BL9" s="14"/>
    </row>
    <row r="10" spans="1:71" s="1" customFormat="1" ht="117.75" customHeight="1" x14ac:dyDescent="0.25">
      <c r="A10" s="205"/>
      <c r="B10" s="206" t="s">
        <v>336</v>
      </c>
      <c r="C10" s="207" t="s">
        <v>44</v>
      </c>
      <c r="D10" s="207" t="s">
        <v>45</v>
      </c>
      <c r="E10" s="207" t="s">
        <v>46</v>
      </c>
      <c r="F10" s="207" t="s">
        <v>47</v>
      </c>
      <c r="G10" s="14"/>
      <c r="H10" s="247" t="s">
        <v>464</v>
      </c>
      <c r="I10" s="248" t="s">
        <v>465</v>
      </c>
      <c r="J10" s="249" t="s">
        <v>466</v>
      </c>
      <c r="K10" s="250" t="s">
        <v>340</v>
      </c>
      <c r="L10" s="251" t="s">
        <v>52</v>
      </c>
      <c r="M10" s="252" t="s">
        <v>467</v>
      </c>
      <c r="N10" s="253" t="s">
        <v>468</v>
      </c>
      <c r="O10" s="254" t="s">
        <v>469</v>
      </c>
      <c r="P10" s="255" t="s">
        <v>470</v>
      </c>
      <c r="Q10" s="256" t="s">
        <v>471</v>
      </c>
      <c r="R10" s="257" t="s">
        <v>472</v>
      </c>
      <c r="S10" s="258" t="s">
        <v>473</v>
      </c>
      <c r="T10" s="14"/>
      <c r="U10" s="319" t="s">
        <v>61</v>
      </c>
      <c r="V10" s="320"/>
      <c r="W10" s="320"/>
      <c r="X10" s="320"/>
      <c r="Y10" s="320"/>
      <c r="Z10" s="320"/>
      <c r="AA10" s="320"/>
      <c r="AB10" s="320"/>
      <c r="AC10" s="51"/>
      <c r="AD10" s="14"/>
      <c r="AE10" s="14"/>
      <c r="AF10" s="14"/>
      <c r="AG10" s="14"/>
      <c r="AH10" s="14"/>
      <c r="AI10" s="14"/>
      <c r="AJ10" s="14"/>
      <c r="AK10" s="14"/>
      <c r="AL10" s="310" t="s">
        <v>62</v>
      </c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BL10" s="14"/>
      <c r="BM10" s="316" t="s">
        <v>63</v>
      </c>
      <c r="BN10" s="317"/>
      <c r="BR10" s="305" t="s">
        <v>64</v>
      </c>
      <c r="BS10" s="305"/>
    </row>
    <row r="11" spans="1:71" s="1" customFormat="1" ht="20.100000000000001" customHeight="1" x14ac:dyDescent="0.25">
      <c r="A11" s="37" t="s">
        <v>474</v>
      </c>
      <c r="B11" s="25"/>
      <c r="C11" s="25"/>
      <c r="D11" s="25"/>
      <c r="E11" s="17"/>
      <c r="F11" s="17"/>
      <c r="G11" s="3"/>
      <c r="H11" s="25"/>
      <c r="I11" s="25"/>
      <c r="J11" s="25"/>
      <c r="K11" s="25"/>
      <c r="L11" s="25"/>
      <c r="M11" s="25"/>
      <c r="N11" s="98"/>
      <c r="O11" s="98"/>
      <c r="P11" s="25"/>
      <c r="Q11" s="25"/>
      <c r="R11" s="25"/>
      <c r="S11" s="25"/>
      <c r="T11" s="3"/>
      <c r="U11" s="10" t="s">
        <v>13</v>
      </c>
      <c r="V11" s="10" t="s">
        <v>14</v>
      </c>
      <c r="W11" s="10" t="s">
        <v>15</v>
      </c>
      <c r="X11" s="10" t="s">
        <v>16</v>
      </c>
      <c r="Y11" s="10" t="s">
        <v>17</v>
      </c>
      <c r="Z11" s="10" t="s">
        <v>18</v>
      </c>
      <c r="AA11" s="10" t="s">
        <v>19</v>
      </c>
      <c r="AB11" s="10" t="s">
        <v>20</v>
      </c>
      <c r="AC11" s="18" t="s">
        <v>13</v>
      </c>
      <c r="AD11" s="18" t="s">
        <v>14</v>
      </c>
      <c r="AE11" s="18" t="s">
        <v>15</v>
      </c>
      <c r="AF11" s="18" t="s">
        <v>16</v>
      </c>
      <c r="AG11" s="18" t="s">
        <v>17</v>
      </c>
      <c r="AH11" s="18" t="s">
        <v>18</v>
      </c>
      <c r="AI11" s="18" t="s">
        <v>19</v>
      </c>
      <c r="AJ11" s="18" t="s">
        <v>20</v>
      </c>
      <c r="AK11" s="3"/>
      <c r="AL11" s="10" t="s">
        <v>24</v>
      </c>
      <c r="AM11" s="107" t="s">
        <v>25</v>
      </c>
      <c r="AN11" s="107" t="s">
        <v>26</v>
      </c>
      <c r="AO11" s="107" t="s">
        <v>347</v>
      </c>
      <c r="AP11" s="107" t="s">
        <v>27</v>
      </c>
      <c r="AQ11" s="107" t="s">
        <v>348</v>
      </c>
      <c r="AR11" s="107" t="s">
        <v>28</v>
      </c>
      <c r="AS11" s="107" t="s">
        <v>29</v>
      </c>
      <c r="AT11" s="107" t="s">
        <v>30</v>
      </c>
      <c r="AU11" s="107" t="s">
        <v>31</v>
      </c>
      <c r="AV11" s="107" t="s">
        <v>32</v>
      </c>
      <c r="AW11" s="107" t="s">
        <v>33</v>
      </c>
      <c r="AX11" s="107" t="s">
        <v>42</v>
      </c>
      <c r="AY11" s="18" t="s">
        <v>24</v>
      </c>
      <c r="AZ11" s="18" t="s">
        <v>25</v>
      </c>
      <c r="BA11" s="18" t="s">
        <v>26</v>
      </c>
      <c r="BB11" s="18" t="s">
        <v>347</v>
      </c>
      <c r="BC11" s="18" t="s">
        <v>27</v>
      </c>
      <c r="BD11" s="18" t="s">
        <v>348</v>
      </c>
      <c r="BE11" s="18" t="s">
        <v>28</v>
      </c>
      <c r="BF11" s="18" t="s">
        <v>29</v>
      </c>
      <c r="BG11" s="18" t="s">
        <v>30</v>
      </c>
      <c r="BH11" s="18" t="s">
        <v>31</v>
      </c>
      <c r="BI11" s="18" t="s">
        <v>32</v>
      </c>
      <c r="BJ11" s="18" t="s">
        <v>33</v>
      </c>
      <c r="BK11" s="18" t="s">
        <v>42</v>
      </c>
      <c r="BL11" s="3"/>
      <c r="BM11" s="94" t="s">
        <v>26</v>
      </c>
      <c r="BN11" s="94" t="s">
        <v>27</v>
      </c>
      <c r="BO11" s="53" t="s">
        <v>26</v>
      </c>
      <c r="BP11" s="53" t="s">
        <v>27</v>
      </c>
      <c r="BR11" s="94" t="s">
        <v>66</v>
      </c>
      <c r="BS11" s="94" t="s">
        <v>67</v>
      </c>
    </row>
    <row r="12" spans="1:71" s="1" customFormat="1" ht="20.100000000000001" customHeight="1" x14ac:dyDescent="0.25">
      <c r="A12" s="33" t="s">
        <v>475</v>
      </c>
      <c r="B12" s="45" t="s">
        <v>476</v>
      </c>
      <c r="C12" s="45">
        <v>1</v>
      </c>
      <c r="D12" s="129">
        <f t="shared" ref="D12:D30" si="2">SUM(H12:S12)</f>
        <v>0</v>
      </c>
      <c r="E12" s="41">
        <v>205</v>
      </c>
      <c r="F12" s="12">
        <f t="shared" ref="F12:F30" si="3">D12*E12*(100-$D$3)/100</f>
        <v>0</v>
      </c>
      <c r="G12" s="14"/>
      <c r="H12" s="276"/>
      <c r="I12" s="277"/>
      <c r="J12" s="278"/>
      <c r="K12" s="279"/>
      <c r="L12" s="280"/>
      <c r="M12" s="281"/>
      <c r="N12" s="245"/>
      <c r="O12" s="246"/>
      <c r="P12" s="282"/>
      <c r="Q12" s="283"/>
      <c r="R12" s="284"/>
      <c r="S12" s="285"/>
      <c r="T12" s="14"/>
      <c r="U12" s="29"/>
      <c r="V12" s="29"/>
      <c r="W12" s="29"/>
      <c r="X12" s="29"/>
      <c r="Y12" s="29"/>
      <c r="Z12" s="29"/>
      <c r="AA12" s="61">
        <f t="shared" ref="AA12:AA17" si="4">AI12*$D12</f>
        <v>0</v>
      </c>
      <c r="AB12" s="29"/>
      <c r="AC12" s="61"/>
      <c r="AD12" s="61"/>
      <c r="AE12" s="61"/>
      <c r="AF12" s="61"/>
      <c r="AG12" s="61"/>
      <c r="AH12" s="61"/>
      <c r="AI12" s="61">
        <v>1</v>
      </c>
      <c r="AJ12" s="61"/>
      <c r="AK12" s="14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14"/>
      <c r="BM12" s="63"/>
      <c r="BN12" s="95">
        <f t="shared" ref="BN12:BN17" si="5">BP12*D12</f>
        <v>0</v>
      </c>
      <c r="BO12" s="95"/>
      <c r="BP12" s="95">
        <v>7</v>
      </c>
      <c r="BR12" s="121">
        <v>2.35</v>
      </c>
      <c r="BS12" s="121">
        <f t="shared" ref="BS12:BS30" si="6">BR12*D12</f>
        <v>0</v>
      </c>
    </row>
    <row r="13" spans="1:71" s="1" customFormat="1" ht="20.100000000000001" customHeight="1" x14ac:dyDescent="0.25">
      <c r="A13" s="33" t="s">
        <v>477</v>
      </c>
      <c r="B13" s="45" t="s">
        <v>478</v>
      </c>
      <c r="C13" s="45">
        <v>1</v>
      </c>
      <c r="D13" s="129">
        <f t="shared" si="2"/>
        <v>0</v>
      </c>
      <c r="E13" s="41">
        <v>205</v>
      </c>
      <c r="F13" s="12">
        <f t="shared" si="3"/>
        <v>0</v>
      </c>
      <c r="G13" s="14"/>
      <c r="H13" s="276"/>
      <c r="I13" s="277"/>
      <c r="J13" s="278"/>
      <c r="K13" s="279"/>
      <c r="L13" s="280"/>
      <c r="M13" s="281"/>
      <c r="N13" s="245"/>
      <c r="O13" s="246"/>
      <c r="P13" s="282"/>
      <c r="Q13" s="283"/>
      <c r="R13" s="284"/>
      <c r="S13" s="285"/>
      <c r="T13" s="14"/>
      <c r="U13" s="29"/>
      <c r="V13" s="29"/>
      <c r="W13" s="29"/>
      <c r="X13" s="29"/>
      <c r="Y13" s="29"/>
      <c r="Z13" s="29"/>
      <c r="AA13" s="61">
        <f t="shared" si="4"/>
        <v>0</v>
      </c>
      <c r="AB13" s="29"/>
      <c r="AC13" s="61"/>
      <c r="AD13" s="61"/>
      <c r="AE13" s="61"/>
      <c r="AF13" s="61"/>
      <c r="AG13" s="61"/>
      <c r="AH13" s="61"/>
      <c r="AI13" s="61">
        <v>1</v>
      </c>
      <c r="AJ13" s="61"/>
      <c r="AK13" s="14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14"/>
      <c r="BM13" s="63"/>
      <c r="BN13" s="95">
        <f t="shared" si="5"/>
        <v>0</v>
      </c>
      <c r="BO13" s="95"/>
      <c r="BP13" s="95">
        <v>7</v>
      </c>
      <c r="BR13" s="121">
        <v>2.5</v>
      </c>
      <c r="BS13" s="121">
        <f t="shared" si="6"/>
        <v>0</v>
      </c>
    </row>
    <row r="14" spans="1:71" s="1" customFormat="1" ht="20.100000000000001" customHeight="1" x14ac:dyDescent="0.25">
      <c r="A14" s="33" t="s">
        <v>479</v>
      </c>
      <c r="B14" s="28" t="s">
        <v>480</v>
      </c>
      <c r="C14" s="28">
        <v>1</v>
      </c>
      <c r="D14" s="129">
        <f t="shared" si="2"/>
        <v>0</v>
      </c>
      <c r="E14" s="41">
        <v>205</v>
      </c>
      <c r="F14" s="12">
        <f t="shared" si="3"/>
        <v>0</v>
      </c>
      <c r="G14" s="14"/>
      <c r="H14" s="276"/>
      <c r="I14" s="277"/>
      <c r="J14" s="278"/>
      <c r="K14" s="279"/>
      <c r="L14" s="280"/>
      <c r="M14" s="281"/>
      <c r="N14" s="245"/>
      <c r="O14" s="246"/>
      <c r="P14" s="282"/>
      <c r="Q14" s="283"/>
      <c r="R14" s="284"/>
      <c r="S14" s="285"/>
      <c r="T14" s="14"/>
      <c r="U14" s="29"/>
      <c r="V14" s="29"/>
      <c r="W14" s="29"/>
      <c r="X14" s="29"/>
      <c r="Y14" s="29"/>
      <c r="Z14" s="29"/>
      <c r="AA14" s="61">
        <f t="shared" si="4"/>
        <v>0</v>
      </c>
      <c r="AB14" s="29"/>
      <c r="AC14" s="61"/>
      <c r="AD14" s="61"/>
      <c r="AE14" s="61"/>
      <c r="AF14" s="61"/>
      <c r="AG14" s="61"/>
      <c r="AH14" s="61"/>
      <c r="AI14" s="61">
        <v>1</v>
      </c>
      <c r="AJ14" s="61"/>
      <c r="AK14" s="14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14"/>
      <c r="BM14" s="63"/>
      <c r="BN14" s="95">
        <f t="shared" si="5"/>
        <v>0</v>
      </c>
      <c r="BO14" s="95"/>
      <c r="BP14" s="95">
        <v>7</v>
      </c>
      <c r="BR14" s="121">
        <v>2.6</v>
      </c>
      <c r="BS14" s="121">
        <f t="shared" si="6"/>
        <v>0</v>
      </c>
    </row>
    <row r="15" spans="1:71" s="1" customFormat="1" ht="20.100000000000001" customHeight="1" x14ac:dyDescent="0.25">
      <c r="A15" s="33" t="s">
        <v>481</v>
      </c>
      <c r="B15" s="45" t="s">
        <v>482</v>
      </c>
      <c r="C15" s="45">
        <v>1</v>
      </c>
      <c r="D15" s="129">
        <f t="shared" si="2"/>
        <v>0</v>
      </c>
      <c r="E15" s="41">
        <v>205</v>
      </c>
      <c r="F15" s="12">
        <f t="shared" si="3"/>
        <v>0</v>
      </c>
      <c r="G15" s="14"/>
      <c r="H15" s="276"/>
      <c r="I15" s="277"/>
      <c r="J15" s="278"/>
      <c r="K15" s="279"/>
      <c r="L15" s="280"/>
      <c r="M15" s="281"/>
      <c r="N15" s="245"/>
      <c r="O15" s="246"/>
      <c r="P15" s="282"/>
      <c r="Q15" s="283"/>
      <c r="R15" s="284"/>
      <c r="S15" s="285"/>
      <c r="T15" s="14"/>
      <c r="U15" s="29"/>
      <c r="V15" s="29"/>
      <c r="W15" s="29"/>
      <c r="X15" s="29"/>
      <c r="Y15" s="29"/>
      <c r="Z15" s="29"/>
      <c r="AA15" s="61">
        <f t="shared" si="4"/>
        <v>0</v>
      </c>
      <c r="AB15" s="29"/>
      <c r="AC15" s="61"/>
      <c r="AD15" s="61"/>
      <c r="AE15" s="61"/>
      <c r="AF15" s="61"/>
      <c r="AG15" s="61"/>
      <c r="AH15" s="61"/>
      <c r="AI15" s="61">
        <v>1</v>
      </c>
      <c r="AJ15" s="61"/>
      <c r="AK15" s="14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14"/>
      <c r="BM15" s="63"/>
      <c r="BN15" s="95">
        <f t="shared" si="5"/>
        <v>0</v>
      </c>
      <c r="BO15" s="95"/>
      <c r="BP15" s="95">
        <v>7</v>
      </c>
      <c r="BR15" s="121">
        <v>2.2999999999999998</v>
      </c>
      <c r="BS15" s="121">
        <f t="shared" si="6"/>
        <v>0</v>
      </c>
    </row>
    <row r="16" spans="1:71" s="1" customFormat="1" ht="20.100000000000001" customHeight="1" x14ac:dyDescent="0.25">
      <c r="A16" s="33" t="s">
        <v>483</v>
      </c>
      <c r="B16" s="28" t="s">
        <v>484</v>
      </c>
      <c r="C16" s="28">
        <v>1</v>
      </c>
      <c r="D16" s="129">
        <f t="shared" si="2"/>
        <v>0</v>
      </c>
      <c r="E16" s="41">
        <v>205</v>
      </c>
      <c r="F16" s="12">
        <f t="shared" si="3"/>
        <v>0</v>
      </c>
      <c r="G16" s="14"/>
      <c r="H16" s="276"/>
      <c r="I16" s="277"/>
      <c r="J16" s="278"/>
      <c r="K16" s="279"/>
      <c r="L16" s="280"/>
      <c r="M16" s="281"/>
      <c r="N16" s="245"/>
      <c r="O16" s="246"/>
      <c r="P16" s="282"/>
      <c r="Q16" s="283"/>
      <c r="R16" s="284"/>
      <c r="S16" s="285"/>
      <c r="T16" s="14"/>
      <c r="U16" s="29"/>
      <c r="V16" s="29"/>
      <c r="W16" s="29"/>
      <c r="X16" s="29"/>
      <c r="Y16" s="29"/>
      <c r="Z16" s="29"/>
      <c r="AA16" s="61">
        <f t="shared" si="4"/>
        <v>0</v>
      </c>
      <c r="AB16" s="29"/>
      <c r="AC16" s="61"/>
      <c r="AD16" s="61"/>
      <c r="AE16" s="61"/>
      <c r="AF16" s="61"/>
      <c r="AG16" s="61"/>
      <c r="AH16" s="61"/>
      <c r="AI16" s="61">
        <v>1</v>
      </c>
      <c r="AJ16" s="61"/>
      <c r="AK16" s="14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14"/>
      <c r="BM16" s="63"/>
      <c r="BN16" s="95">
        <f t="shared" si="5"/>
        <v>0</v>
      </c>
      <c r="BO16" s="95"/>
      <c r="BP16" s="95">
        <v>7</v>
      </c>
      <c r="BR16" s="121">
        <v>2.35</v>
      </c>
      <c r="BS16" s="121">
        <f t="shared" si="6"/>
        <v>0</v>
      </c>
    </row>
    <row r="17" spans="1:71" s="1" customFormat="1" ht="20.100000000000001" customHeight="1" x14ac:dyDescent="0.25">
      <c r="A17" s="157" t="s">
        <v>485</v>
      </c>
      <c r="B17" s="28"/>
      <c r="C17" s="28">
        <v>5</v>
      </c>
      <c r="D17" s="129">
        <f t="shared" si="2"/>
        <v>0</v>
      </c>
      <c r="E17" s="12">
        <v>975</v>
      </c>
      <c r="F17" s="12">
        <f t="shared" si="3"/>
        <v>0</v>
      </c>
      <c r="G17" s="14"/>
      <c r="H17" s="276"/>
      <c r="I17" s="277"/>
      <c r="J17" s="278"/>
      <c r="K17" s="279"/>
      <c r="L17" s="280"/>
      <c r="M17" s="281"/>
      <c r="N17" s="245"/>
      <c r="O17" s="246"/>
      <c r="P17" s="282"/>
      <c r="Q17" s="283"/>
      <c r="R17" s="284"/>
      <c r="S17" s="285"/>
      <c r="T17" s="14"/>
      <c r="U17" s="29"/>
      <c r="V17" s="29"/>
      <c r="W17" s="29"/>
      <c r="X17" s="29"/>
      <c r="Y17" s="29"/>
      <c r="Z17" s="29"/>
      <c r="AA17" s="61">
        <f t="shared" si="4"/>
        <v>0</v>
      </c>
      <c r="AB17" s="29"/>
      <c r="AC17" s="61"/>
      <c r="AD17" s="61"/>
      <c r="AE17" s="61"/>
      <c r="AF17" s="61"/>
      <c r="AG17" s="61"/>
      <c r="AH17" s="61"/>
      <c r="AI17" s="61">
        <v>5</v>
      </c>
      <c r="AJ17" s="61"/>
      <c r="AK17" s="14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14"/>
      <c r="BM17" s="63"/>
      <c r="BN17" s="95">
        <f t="shared" si="5"/>
        <v>0</v>
      </c>
      <c r="BO17" s="95"/>
      <c r="BP17" s="95">
        <v>35</v>
      </c>
      <c r="BR17" s="121">
        <v>12.2</v>
      </c>
      <c r="BS17" s="121">
        <f t="shared" si="6"/>
        <v>0</v>
      </c>
    </row>
    <row r="18" spans="1:71" s="1" customFormat="1" ht="20.100000000000001" customHeight="1" x14ac:dyDescent="0.25">
      <c r="A18" s="33" t="s">
        <v>486</v>
      </c>
      <c r="B18" s="45" t="s">
        <v>487</v>
      </c>
      <c r="C18" s="28">
        <v>1</v>
      </c>
      <c r="D18" s="129">
        <f t="shared" si="2"/>
        <v>0</v>
      </c>
      <c r="E18" s="41">
        <v>165</v>
      </c>
      <c r="F18" s="12">
        <f t="shared" si="3"/>
        <v>0</v>
      </c>
      <c r="G18" s="14"/>
      <c r="H18" s="276"/>
      <c r="I18" s="277"/>
      <c r="J18" s="278"/>
      <c r="K18" s="279"/>
      <c r="L18" s="280"/>
      <c r="M18" s="281"/>
      <c r="N18" s="245"/>
      <c r="O18" s="246"/>
      <c r="P18" s="282"/>
      <c r="Q18" s="283"/>
      <c r="R18" s="284"/>
      <c r="S18" s="285"/>
      <c r="T18" s="14"/>
      <c r="U18" s="29"/>
      <c r="V18" s="29"/>
      <c r="W18" s="29"/>
      <c r="X18" s="29"/>
      <c r="Y18" s="29"/>
      <c r="Z18" s="61">
        <f t="shared" ref="Z18:Z23" si="7">AH18*$D18</f>
        <v>0</v>
      </c>
      <c r="AA18" s="29"/>
      <c r="AB18" s="29"/>
      <c r="AC18" s="61"/>
      <c r="AD18" s="61"/>
      <c r="AE18" s="61"/>
      <c r="AF18" s="61"/>
      <c r="AG18" s="61"/>
      <c r="AH18" s="61">
        <v>1</v>
      </c>
      <c r="AI18" s="61"/>
      <c r="AJ18" s="61"/>
      <c r="AK18" s="14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14"/>
      <c r="BM18" s="95">
        <f t="shared" ref="BM18:BM23" si="8">BO18*D18</f>
        <v>0</v>
      </c>
      <c r="BN18" s="63"/>
      <c r="BO18" s="95">
        <v>5</v>
      </c>
      <c r="BP18" s="95"/>
      <c r="BR18" s="121">
        <v>1.1000000000000001</v>
      </c>
      <c r="BS18" s="121">
        <f t="shared" si="6"/>
        <v>0</v>
      </c>
    </row>
    <row r="19" spans="1:71" s="1" customFormat="1" ht="20.100000000000001" customHeight="1" x14ac:dyDescent="0.25">
      <c r="A19" s="33" t="s">
        <v>488</v>
      </c>
      <c r="B19" s="45" t="s">
        <v>489</v>
      </c>
      <c r="C19" s="28">
        <v>1</v>
      </c>
      <c r="D19" s="129">
        <f t="shared" si="2"/>
        <v>0</v>
      </c>
      <c r="E19" s="41">
        <v>165</v>
      </c>
      <c r="F19" s="12">
        <f t="shared" si="3"/>
        <v>0</v>
      </c>
      <c r="G19" s="14"/>
      <c r="H19" s="276"/>
      <c r="I19" s="277"/>
      <c r="J19" s="278"/>
      <c r="K19" s="279"/>
      <c r="L19" s="280"/>
      <c r="M19" s="281"/>
      <c r="N19" s="245"/>
      <c r="O19" s="246"/>
      <c r="P19" s="282"/>
      <c r="Q19" s="283"/>
      <c r="R19" s="284"/>
      <c r="S19" s="285"/>
      <c r="T19" s="14"/>
      <c r="U19" s="29"/>
      <c r="V19" s="29"/>
      <c r="W19" s="29"/>
      <c r="X19" s="29"/>
      <c r="Y19" s="29"/>
      <c r="Z19" s="61">
        <f t="shared" si="7"/>
        <v>0</v>
      </c>
      <c r="AA19" s="29"/>
      <c r="AB19" s="29"/>
      <c r="AC19" s="61"/>
      <c r="AD19" s="61"/>
      <c r="AE19" s="61"/>
      <c r="AF19" s="61"/>
      <c r="AG19" s="61"/>
      <c r="AH19" s="61">
        <v>1</v>
      </c>
      <c r="AI19" s="61"/>
      <c r="AJ19" s="61"/>
      <c r="AK19" s="14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14"/>
      <c r="BM19" s="95">
        <f t="shared" si="8"/>
        <v>0</v>
      </c>
      <c r="BN19" s="63"/>
      <c r="BO19" s="95">
        <v>5</v>
      </c>
      <c r="BP19" s="95"/>
      <c r="BR19" s="121">
        <v>1.3</v>
      </c>
      <c r="BS19" s="121">
        <f t="shared" si="6"/>
        <v>0</v>
      </c>
    </row>
    <row r="20" spans="1:71" s="1" customFormat="1" ht="20.100000000000001" customHeight="1" x14ac:dyDescent="0.25">
      <c r="A20" s="33" t="s">
        <v>490</v>
      </c>
      <c r="B20" s="45" t="s">
        <v>491</v>
      </c>
      <c r="C20" s="28">
        <v>1</v>
      </c>
      <c r="D20" s="129">
        <f t="shared" si="2"/>
        <v>0</v>
      </c>
      <c r="E20" s="41">
        <v>165</v>
      </c>
      <c r="F20" s="12">
        <f t="shared" si="3"/>
        <v>0</v>
      </c>
      <c r="G20" s="14"/>
      <c r="H20" s="276"/>
      <c r="I20" s="277"/>
      <c r="J20" s="278"/>
      <c r="K20" s="279"/>
      <c r="L20" s="280"/>
      <c r="M20" s="281"/>
      <c r="N20" s="245"/>
      <c r="O20" s="246"/>
      <c r="P20" s="282"/>
      <c r="Q20" s="283"/>
      <c r="R20" s="284"/>
      <c r="S20" s="285"/>
      <c r="T20" s="14"/>
      <c r="U20" s="29"/>
      <c r="V20" s="29"/>
      <c r="W20" s="29"/>
      <c r="X20" s="29"/>
      <c r="Y20" s="29"/>
      <c r="Z20" s="61">
        <f t="shared" si="7"/>
        <v>0</v>
      </c>
      <c r="AA20" s="29"/>
      <c r="AB20" s="29"/>
      <c r="AC20" s="61"/>
      <c r="AD20" s="61"/>
      <c r="AE20" s="61"/>
      <c r="AF20" s="61"/>
      <c r="AG20" s="61"/>
      <c r="AH20" s="61">
        <v>1</v>
      </c>
      <c r="AI20" s="61"/>
      <c r="AJ20" s="61"/>
      <c r="AK20" s="14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14"/>
      <c r="BM20" s="95">
        <f t="shared" si="8"/>
        <v>0</v>
      </c>
      <c r="BN20" s="63"/>
      <c r="BO20" s="95">
        <v>5</v>
      </c>
      <c r="BP20" s="95"/>
      <c r="BR20" s="121">
        <v>1.2</v>
      </c>
      <c r="BS20" s="121">
        <f t="shared" si="6"/>
        <v>0</v>
      </c>
    </row>
    <row r="21" spans="1:71" s="1" customFormat="1" ht="20.100000000000001" customHeight="1" x14ac:dyDescent="0.25">
      <c r="A21" s="33" t="s">
        <v>492</v>
      </c>
      <c r="B21" s="45" t="s">
        <v>493</v>
      </c>
      <c r="C21" s="28">
        <v>1</v>
      </c>
      <c r="D21" s="129">
        <f t="shared" si="2"/>
        <v>0</v>
      </c>
      <c r="E21" s="41">
        <v>175</v>
      </c>
      <c r="F21" s="12">
        <f t="shared" si="3"/>
        <v>0</v>
      </c>
      <c r="G21" s="14"/>
      <c r="H21" s="276"/>
      <c r="I21" s="277"/>
      <c r="J21" s="278"/>
      <c r="K21" s="279"/>
      <c r="L21" s="280"/>
      <c r="M21" s="281"/>
      <c r="N21" s="245"/>
      <c r="O21" s="246"/>
      <c r="P21" s="282"/>
      <c r="Q21" s="283"/>
      <c r="R21" s="284"/>
      <c r="S21" s="285"/>
      <c r="T21" s="14"/>
      <c r="U21" s="29"/>
      <c r="V21" s="29"/>
      <c r="W21" s="29"/>
      <c r="X21" s="29"/>
      <c r="Y21" s="29"/>
      <c r="Z21" s="61">
        <f t="shared" si="7"/>
        <v>0</v>
      </c>
      <c r="AA21" s="29"/>
      <c r="AB21" s="29"/>
      <c r="AC21" s="61"/>
      <c r="AD21" s="61"/>
      <c r="AE21" s="61"/>
      <c r="AF21" s="61"/>
      <c r="AG21" s="61"/>
      <c r="AH21" s="61">
        <v>1</v>
      </c>
      <c r="AI21" s="61"/>
      <c r="AJ21" s="61"/>
      <c r="AK21" s="14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14"/>
      <c r="BM21" s="95">
        <f t="shared" si="8"/>
        <v>0</v>
      </c>
      <c r="BN21" s="63"/>
      <c r="BO21" s="95">
        <v>6</v>
      </c>
      <c r="BP21" s="95"/>
      <c r="BR21" s="121">
        <v>1.3</v>
      </c>
      <c r="BS21" s="121">
        <f t="shared" si="6"/>
        <v>0</v>
      </c>
    </row>
    <row r="22" spans="1:71" s="1" customFormat="1" ht="20.100000000000001" customHeight="1" x14ac:dyDescent="0.25">
      <c r="A22" s="33" t="s">
        <v>494</v>
      </c>
      <c r="B22" s="45" t="s">
        <v>495</v>
      </c>
      <c r="C22" s="28">
        <v>1</v>
      </c>
      <c r="D22" s="129">
        <f t="shared" si="2"/>
        <v>0</v>
      </c>
      <c r="E22" s="41">
        <v>170</v>
      </c>
      <c r="F22" s="12">
        <f t="shared" si="3"/>
        <v>0</v>
      </c>
      <c r="G22" s="14"/>
      <c r="H22" s="276"/>
      <c r="I22" s="277"/>
      <c r="J22" s="278"/>
      <c r="K22" s="279"/>
      <c r="L22" s="280"/>
      <c r="M22" s="281"/>
      <c r="N22" s="245"/>
      <c r="O22" s="246"/>
      <c r="P22" s="282"/>
      <c r="Q22" s="283"/>
      <c r="R22" s="284"/>
      <c r="S22" s="285"/>
      <c r="T22" s="14"/>
      <c r="U22" s="29"/>
      <c r="V22" s="29"/>
      <c r="W22" s="29"/>
      <c r="X22" s="29"/>
      <c r="Y22" s="29"/>
      <c r="Z22" s="61">
        <f t="shared" si="7"/>
        <v>0</v>
      </c>
      <c r="AA22" s="29"/>
      <c r="AB22" s="29"/>
      <c r="AC22" s="61"/>
      <c r="AD22" s="61"/>
      <c r="AE22" s="61"/>
      <c r="AF22" s="61"/>
      <c r="AG22" s="61"/>
      <c r="AH22" s="61">
        <v>1</v>
      </c>
      <c r="AI22" s="61"/>
      <c r="AJ22" s="61"/>
      <c r="AK22" s="14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14"/>
      <c r="BM22" s="95">
        <f t="shared" si="8"/>
        <v>0</v>
      </c>
      <c r="BN22" s="63"/>
      <c r="BO22" s="95">
        <v>5</v>
      </c>
      <c r="BP22" s="95"/>
      <c r="BR22" s="121">
        <v>1.4</v>
      </c>
      <c r="BS22" s="121">
        <f t="shared" si="6"/>
        <v>0</v>
      </c>
    </row>
    <row r="23" spans="1:71" s="1" customFormat="1" ht="20.100000000000001" customHeight="1" x14ac:dyDescent="0.25">
      <c r="A23" s="159" t="s">
        <v>496</v>
      </c>
      <c r="B23" s="28"/>
      <c r="C23" s="28">
        <v>5</v>
      </c>
      <c r="D23" s="129">
        <f t="shared" si="2"/>
        <v>0</v>
      </c>
      <c r="E23" s="41">
        <v>795</v>
      </c>
      <c r="F23" s="12">
        <f t="shared" si="3"/>
        <v>0</v>
      </c>
      <c r="G23" s="14"/>
      <c r="H23" s="276"/>
      <c r="I23" s="277"/>
      <c r="J23" s="278"/>
      <c r="K23" s="279"/>
      <c r="L23" s="280"/>
      <c r="M23" s="281"/>
      <c r="N23" s="245"/>
      <c r="O23" s="246"/>
      <c r="P23" s="282"/>
      <c r="Q23" s="283"/>
      <c r="R23" s="284"/>
      <c r="S23" s="285"/>
      <c r="T23" s="14"/>
      <c r="U23" s="29"/>
      <c r="V23" s="29"/>
      <c r="W23" s="29"/>
      <c r="X23" s="29"/>
      <c r="Y23" s="29"/>
      <c r="Z23" s="61">
        <f t="shared" si="7"/>
        <v>0</v>
      </c>
      <c r="AA23" s="29"/>
      <c r="AB23" s="29"/>
      <c r="AC23" s="61"/>
      <c r="AD23" s="61"/>
      <c r="AE23" s="61"/>
      <c r="AF23" s="61"/>
      <c r="AG23" s="61"/>
      <c r="AH23" s="61">
        <v>5</v>
      </c>
      <c r="AI23" s="61"/>
      <c r="AJ23" s="61"/>
      <c r="AK23" s="14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14"/>
      <c r="BM23" s="95">
        <f t="shared" si="8"/>
        <v>0</v>
      </c>
      <c r="BN23" s="63"/>
      <c r="BO23" s="95">
        <v>26</v>
      </c>
      <c r="BP23" s="95"/>
      <c r="BR23" s="121">
        <v>6.3</v>
      </c>
      <c r="BS23" s="121">
        <f t="shared" si="6"/>
        <v>0</v>
      </c>
    </row>
    <row r="24" spans="1:71" s="1" customFormat="1" ht="20.100000000000001" customHeight="1" x14ac:dyDescent="0.25">
      <c r="A24" s="33" t="s">
        <v>497</v>
      </c>
      <c r="B24" s="27" t="s">
        <v>498</v>
      </c>
      <c r="C24" s="28">
        <v>1</v>
      </c>
      <c r="D24" s="129">
        <f t="shared" si="2"/>
        <v>0</v>
      </c>
      <c r="E24" s="12">
        <v>245</v>
      </c>
      <c r="F24" s="12">
        <f t="shared" si="3"/>
        <v>0</v>
      </c>
      <c r="G24" s="14"/>
      <c r="H24" s="276"/>
      <c r="I24" s="277"/>
      <c r="J24" s="278"/>
      <c r="K24" s="279"/>
      <c r="L24" s="280"/>
      <c r="M24" s="281"/>
      <c r="N24" s="245"/>
      <c r="O24" s="246"/>
      <c r="P24" s="282"/>
      <c r="Q24" s="283"/>
      <c r="R24" s="284"/>
      <c r="S24" s="285"/>
      <c r="T24" s="14"/>
      <c r="U24" s="29"/>
      <c r="V24" s="29"/>
      <c r="W24" s="29"/>
      <c r="X24" s="29"/>
      <c r="Y24" s="29"/>
      <c r="Z24" s="29"/>
      <c r="AA24" s="61">
        <f t="shared" ref="AA24:AA30" si="9">AI24*$D24</f>
        <v>0</v>
      </c>
      <c r="AB24" s="29"/>
      <c r="AC24" s="61"/>
      <c r="AD24" s="61"/>
      <c r="AE24" s="61"/>
      <c r="AF24" s="61"/>
      <c r="AG24" s="61"/>
      <c r="AH24" s="61"/>
      <c r="AI24" s="61">
        <v>1</v>
      </c>
      <c r="AJ24" s="61"/>
      <c r="AK24" s="14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14"/>
      <c r="BM24" s="63"/>
      <c r="BN24" s="95">
        <f>BP24*D24</f>
        <v>0</v>
      </c>
      <c r="BO24" s="95"/>
      <c r="BP24" s="95">
        <v>7</v>
      </c>
      <c r="BR24" s="121">
        <v>4.5999999999999996</v>
      </c>
      <c r="BS24" s="121">
        <f t="shared" si="6"/>
        <v>0</v>
      </c>
    </row>
    <row r="25" spans="1:71" s="1" customFormat="1" ht="20.100000000000001" customHeight="1" x14ac:dyDescent="0.25">
      <c r="A25" s="237" t="s">
        <v>499</v>
      </c>
      <c r="B25" s="27"/>
      <c r="C25" s="28">
        <v>1</v>
      </c>
      <c r="D25" s="129">
        <f t="shared" si="2"/>
        <v>0</v>
      </c>
      <c r="E25" s="12">
        <v>215</v>
      </c>
      <c r="F25" s="12">
        <f t="shared" si="3"/>
        <v>0</v>
      </c>
      <c r="G25" s="14"/>
      <c r="H25" s="276"/>
      <c r="I25" s="277"/>
      <c r="J25" s="278"/>
      <c r="K25" s="279"/>
      <c r="L25" s="280"/>
      <c r="M25" s="281"/>
      <c r="N25" s="245"/>
      <c r="O25" s="246"/>
      <c r="P25" s="282"/>
      <c r="Q25" s="283"/>
      <c r="R25" s="284"/>
      <c r="S25" s="285"/>
      <c r="T25" s="14"/>
      <c r="U25" s="29"/>
      <c r="V25" s="29"/>
      <c r="W25" s="29"/>
      <c r="X25" s="29"/>
      <c r="Y25" s="29"/>
      <c r="Z25" s="29"/>
      <c r="AA25" s="61">
        <f t="shared" si="9"/>
        <v>0</v>
      </c>
      <c r="AB25" s="29"/>
      <c r="AC25" s="61"/>
      <c r="AD25" s="61"/>
      <c r="AE25" s="61"/>
      <c r="AF25" s="61"/>
      <c r="AG25" s="61"/>
      <c r="AH25" s="61"/>
      <c r="AI25" s="61">
        <v>1</v>
      </c>
      <c r="AJ25" s="61"/>
      <c r="AK25" s="14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14"/>
      <c r="BM25" s="95">
        <f>BO25*D25</f>
        <v>0</v>
      </c>
      <c r="BN25" s="63"/>
      <c r="BO25" s="95">
        <v>8</v>
      </c>
      <c r="BP25" s="95"/>
      <c r="BR25" s="121">
        <v>2.2999999999999998</v>
      </c>
      <c r="BS25" s="121">
        <f t="shared" si="6"/>
        <v>0</v>
      </c>
    </row>
    <row r="26" spans="1:71" s="1" customFormat="1" ht="20.100000000000001" customHeight="1" x14ac:dyDescent="0.25">
      <c r="A26" s="237" t="s">
        <v>500</v>
      </c>
      <c r="B26" s="27"/>
      <c r="C26" s="28">
        <v>1</v>
      </c>
      <c r="D26" s="129">
        <f t="shared" si="2"/>
        <v>0</v>
      </c>
      <c r="E26" s="12">
        <v>205</v>
      </c>
      <c r="F26" s="12">
        <f t="shared" si="3"/>
        <v>0</v>
      </c>
      <c r="G26" s="14"/>
      <c r="H26" s="276"/>
      <c r="I26" s="277"/>
      <c r="J26" s="278"/>
      <c r="K26" s="279"/>
      <c r="L26" s="280"/>
      <c r="M26" s="281"/>
      <c r="N26" s="245"/>
      <c r="O26" s="246"/>
      <c r="P26" s="282"/>
      <c r="Q26" s="283"/>
      <c r="R26" s="284"/>
      <c r="S26" s="285"/>
      <c r="T26" s="14"/>
      <c r="U26" s="29"/>
      <c r="V26" s="29"/>
      <c r="W26" s="29"/>
      <c r="X26" s="29"/>
      <c r="Y26" s="29"/>
      <c r="Z26" s="29"/>
      <c r="AA26" s="61">
        <f t="shared" si="9"/>
        <v>0</v>
      </c>
      <c r="AB26" s="29"/>
      <c r="AC26" s="61"/>
      <c r="AD26" s="61"/>
      <c r="AE26" s="61"/>
      <c r="AF26" s="61"/>
      <c r="AG26" s="61"/>
      <c r="AH26" s="61"/>
      <c r="AI26" s="61">
        <v>1</v>
      </c>
      <c r="AJ26" s="61"/>
      <c r="AK26" s="14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14"/>
      <c r="BM26" s="95">
        <f>BO26*D26</f>
        <v>0</v>
      </c>
      <c r="BN26" s="63"/>
      <c r="BO26" s="95">
        <v>6</v>
      </c>
      <c r="BP26" s="95"/>
      <c r="BR26" s="121">
        <v>1.8</v>
      </c>
      <c r="BS26" s="121">
        <f t="shared" si="6"/>
        <v>0</v>
      </c>
    </row>
    <row r="27" spans="1:71" s="1" customFormat="1" ht="20.100000000000001" customHeight="1" x14ac:dyDescent="0.25">
      <c r="A27" s="237" t="s">
        <v>501</v>
      </c>
      <c r="B27" s="27"/>
      <c r="C27" s="28">
        <v>1</v>
      </c>
      <c r="D27" s="129">
        <f t="shared" si="2"/>
        <v>0</v>
      </c>
      <c r="E27" s="12">
        <v>210</v>
      </c>
      <c r="F27" s="12">
        <f t="shared" si="3"/>
        <v>0</v>
      </c>
      <c r="G27" s="14"/>
      <c r="H27" s="276"/>
      <c r="I27" s="277"/>
      <c r="J27" s="278"/>
      <c r="K27" s="279"/>
      <c r="L27" s="280"/>
      <c r="M27" s="281"/>
      <c r="N27" s="245"/>
      <c r="O27" s="246"/>
      <c r="P27" s="282"/>
      <c r="Q27" s="283"/>
      <c r="R27" s="284"/>
      <c r="S27" s="285"/>
      <c r="T27" s="14"/>
      <c r="U27" s="29"/>
      <c r="V27" s="29"/>
      <c r="W27" s="29"/>
      <c r="X27" s="29"/>
      <c r="Y27" s="29"/>
      <c r="Z27" s="29"/>
      <c r="AA27" s="61">
        <f t="shared" si="9"/>
        <v>0</v>
      </c>
      <c r="AB27" s="29"/>
      <c r="AC27" s="61"/>
      <c r="AD27" s="61"/>
      <c r="AE27" s="61"/>
      <c r="AF27" s="61"/>
      <c r="AG27" s="61"/>
      <c r="AH27" s="61"/>
      <c r="AI27" s="61">
        <v>1</v>
      </c>
      <c r="AJ27" s="61"/>
      <c r="AK27" s="14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14"/>
      <c r="BM27" s="95">
        <f>BO27*D27</f>
        <v>0</v>
      </c>
      <c r="BN27" s="63"/>
      <c r="BO27" s="95">
        <v>6</v>
      </c>
      <c r="BP27" s="95"/>
      <c r="BR27" s="121">
        <v>2</v>
      </c>
      <c r="BS27" s="121">
        <f t="shared" si="6"/>
        <v>0</v>
      </c>
    </row>
    <row r="28" spans="1:71" s="1" customFormat="1" ht="20.100000000000001" customHeight="1" x14ac:dyDescent="0.25">
      <c r="A28" s="237" t="s">
        <v>502</v>
      </c>
      <c r="B28" s="27"/>
      <c r="C28" s="28">
        <v>1</v>
      </c>
      <c r="D28" s="129">
        <f t="shared" si="2"/>
        <v>0</v>
      </c>
      <c r="E28" s="12">
        <v>200</v>
      </c>
      <c r="F28" s="12">
        <f t="shared" si="3"/>
        <v>0</v>
      </c>
      <c r="G28" s="14"/>
      <c r="H28" s="276"/>
      <c r="I28" s="277"/>
      <c r="J28" s="278"/>
      <c r="K28" s="279"/>
      <c r="L28" s="280"/>
      <c r="M28" s="281"/>
      <c r="N28" s="245"/>
      <c r="O28" s="246"/>
      <c r="P28" s="282"/>
      <c r="Q28" s="283"/>
      <c r="R28" s="284"/>
      <c r="S28" s="285"/>
      <c r="T28" s="14"/>
      <c r="U28" s="29"/>
      <c r="V28" s="29"/>
      <c r="W28" s="29"/>
      <c r="X28" s="29"/>
      <c r="Y28" s="29"/>
      <c r="Z28" s="29"/>
      <c r="AA28" s="61">
        <f t="shared" si="9"/>
        <v>0</v>
      </c>
      <c r="AB28" s="29"/>
      <c r="AC28" s="61"/>
      <c r="AD28" s="61"/>
      <c r="AE28" s="61"/>
      <c r="AF28" s="61"/>
      <c r="AG28" s="61"/>
      <c r="AH28" s="61"/>
      <c r="AI28" s="61">
        <v>1</v>
      </c>
      <c r="AJ28" s="61"/>
      <c r="AK28" s="14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14"/>
      <c r="BM28" s="95">
        <f>BO28*D28</f>
        <v>0</v>
      </c>
      <c r="BN28" s="63"/>
      <c r="BO28" s="95">
        <v>6</v>
      </c>
      <c r="BP28" s="95"/>
      <c r="BR28" s="121">
        <v>1.6</v>
      </c>
      <c r="BS28" s="121">
        <f t="shared" si="6"/>
        <v>0</v>
      </c>
    </row>
    <row r="29" spans="1:71" s="1" customFormat="1" ht="20.100000000000001" customHeight="1" x14ac:dyDescent="0.3">
      <c r="A29" s="159" t="s">
        <v>503</v>
      </c>
      <c r="B29" s="28"/>
      <c r="C29" s="28">
        <v>5</v>
      </c>
      <c r="D29" s="129">
        <f t="shared" si="2"/>
        <v>0</v>
      </c>
      <c r="E29" s="12">
        <v>1012.5</v>
      </c>
      <c r="F29" s="12">
        <f t="shared" si="3"/>
        <v>0</v>
      </c>
      <c r="G29" s="14"/>
      <c r="H29" s="276"/>
      <c r="I29" s="277"/>
      <c r="J29" s="278"/>
      <c r="K29" s="279"/>
      <c r="L29" s="280"/>
      <c r="M29" s="281"/>
      <c r="N29" s="245"/>
      <c r="O29" s="246"/>
      <c r="P29" s="282"/>
      <c r="Q29" s="283"/>
      <c r="R29" s="284"/>
      <c r="S29" s="285"/>
      <c r="T29" s="14"/>
      <c r="U29" s="29"/>
      <c r="V29" s="29"/>
      <c r="W29" s="29"/>
      <c r="X29" s="29"/>
      <c r="Y29" s="29"/>
      <c r="Z29" s="29"/>
      <c r="AA29" s="61">
        <f t="shared" si="9"/>
        <v>0</v>
      </c>
      <c r="AB29" s="29"/>
      <c r="AC29" s="61"/>
      <c r="AD29" s="61"/>
      <c r="AE29" s="61"/>
      <c r="AF29" s="61"/>
      <c r="AG29" s="61"/>
      <c r="AH29" s="61"/>
      <c r="AI29" s="61">
        <v>5</v>
      </c>
      <c r="AJ29" s="61"/>
      <c r="AK29" s="14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14"/>
      <c r="BM29" s="95">
        <f>BO29*D29</f>
        <v>0</v>
      </c>
      <c r="BN29" s="63"/>
      <c r="BO29" s="95">
        <v>26</v>
      </c>
      <c r="BP29" s="95">
        <v>7</v>
      </c>
      <c r="BR29" s="241">
        <v>12.3</v>
      </c>
      <c r="BS29" s="121">
        <f t="shared" si="6"/>
        <v>0</v>
      </c>
    </row>
    <row r="30" spans="1:71" s="1" customFormat="1" ht="20.100000000000001" customHeight="1" x14ac:dyDescent="0.25">
      <c r="A30" s="209" t="s">
        <v>504</v>
      </c>
      <c r="B30" s="28" t="s">
        <v>505</v>
      </c>
      <c r="C30" s="28">
        <v>1</v>
      </c>
      <c r="D30" s="129">
        <f t="shared" si="2"/>
        <v>0</v>
      </c>
      <c r="E30" s="12">
        <v>270</v>
      </c>
      <c r="F30" s="12">
        <f t="shared" si="3"/>
        <v>0</v>
      </c>
      <c r="G30" s="14"/>
      <c r="H30" s="276"/>
      <c r="I30" s="277"/>
      <c r="J30" s="278"/>
      <c r="K30" s="279"/>
      <c r="L30" s="280"/>
      <c r="M30" s="281"/>
      <c r="N30" s="245"/>
      <c r="O30" s="246"/>
      <c r="P30" s="282"/>
      <c r="Q30" s="283"/>
      <c r="R30" s="284"/>
      <c r="S30" s="285"/>
      <c r="T30" s="14"/>
      <c r="U30" s="29"/>
      <c r="V30" s="29"/>
      <c r="W30" s="29"/>
      <c r="X30" s="29"/>
      <c r="Y30" s="29"/>
      <c r="Z30" s="29"/>
      <c r="AA30" s="61">
        <f t="shared" si="9"/>
        <v>0</v>
      </c>
      <c r="AB30" s="29"/>
      <c r="AC30" s="61"/>
      <c r="AD30" s="61"/>
      <c r="AE30" s="61"/>
      <c r="AF30" s="61"/>
      <c r="AG30" s="61"/>
      <c r="AH30" s="61"/>
      <c r="AI30" s="61">
        <v>1</v>
      </c>
      <c r="AJ30" s="61"/>
      <c r="AK30" s="14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14"/>
      <c r="BM30" s="63"/>
      <c r="BN30" s="95">
        <f>BP30*D30</f>
        <v>0</v>
      </c>
      <c r="BO30" s="95"/>
      <c r="BP30" s="95">
        <v>10</v>
      </c>
      <c r="BR30" s="121">
        <v>5</v>
      </c>
      <c r="BS30" s="121">
        <f t="shared" si="6"/>
        <v>0</v>
      </c>
    </row>
    <row r="31" spans="1:71" s="1" customFormat="1" ht="20.100000000000001" customHeight="1" x14ac:dyDescent="0.25">
      <c r="F31" s="131">
        <f>SUM(F12:F30)</f>
        <v>0</v>
      </c>
      <c r="G31" s="3"/>
      <c r="H31" s="11">
        <f t="shared" ref="H31:S31" si="10">SUM(H12:H30)</f>
        <v>0</v>
      </c>
      <c r="I31" s="11">
        <f t="shared" si="10"/>
        <v>0</v>
      </c>
      <c r="J31" s="11">
        <f t="shared" si="10"/>
        <v>0</v>
      </c>
      <c r="K31" s="11">
        <f t="shared" si="10"/>
        <v>0</v>
      </c>
      <c r="L31" s="11">
        <f t="shared" si="10"/>
        <v>0</v>
      </c>
      <c r="M31" s="11">
        <f t="shared" si="10"/>
        <v>0</v>
      </c>
      <c r="N31" s="11">
        <f t="shared" si="10"/>
        <v>0</v>
      </c>
      <c r="O31" s="11">
        <f t="shared" si="10"/>
        <v>0</v>
      </c>
      <c r="P31" s="11">
        <f t="shared" si="10"/>
        <v>0</v>
      </c>
      <c r="Q31" s="11">
        <f t="shared" si="10"/>
        <v>0</v>
      </c>
      <c r="R31" s="11">
        <f t="shared" si="10"/>
        <v>0</v>
      </c>
      <c r="S31" s="11">
        <f t="shared" si="10"/>
        <v>0</v>
      </c>
      <c r="T31" s="3"/>
      <c r="U31" s="30"/>
      <c r="V31" s="30"/>
      <c r="W31" s="30"/>
      <c r="X31" s="30"/>
      <c r="Y31" s="30"/>
      <c r="Z31" s="18">
        <f>SUM(Z12:Z30)</f>
        <v>0</v>
      </c>
      <c r="AA31" s="18">
        <f>SUM(AA12:AA30)</f>
        <v>0</v>
      </c>
      <c r="AB31" s="29"/>
      <c r="AC31" s="30"/>
      <c r="AD31" s="30"/>
      <c r="AE31" s="30"/>
      <c r="AF31" s="30"/>
      <c r="AG31" s="30"/>
      <c r="AH31" s="30"/>
      <c r="AI31" s="30"/>
      <c r="AJ31" s="30"/>
      <c r="AK31" s="3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"/>
      <c r="BM31" s="11">
        <f>SUM(BM12:BM30)</f>
        <v>0</v>
      </c>
      <c r="BN31" s="11">
        <f>SUM(BN12:BN30)</f>
        <v>0</v>
      </c>
      <c r="BO31" s="63"/>
      <c r="BP31" s="63"/>
      <c r="BR31" s="63"/>
      <c r="BS31" s="123">
        <f>SUM(BS12:BS30)</f>
        <v>0</v>
      </c>
    </row>
    <row r="32" spans="1:71" s="1" customFormat="1" ht="20.100000000000001" customHeight="1" x14ac:dyDescent="0.25">
      <c r="A32" s="37" t="s">
        <v>506</v>
      </c>
      <c r="B32" s="25"/>
      <c r="C32" s="25"/>
      <c r="D32" s="25"/>
      <c r="E32" s="17"/>
      <c r="F32" s="17"/>
      <c r="G32" s="3"/>
      <c r="H32" s="25"/>
      <c r="I32" s="25"/>
      <c r="J32" s="25"/>
      <c r="K32" s="25"/>
      <c r="L32" s="25"/>
      <c r="M32" s="25"/>
      <c r="N32" s="98"/>
      <c r="O32" s="98"/>
      <c r="P32" s="25"/>
      <c r="Q32" s="25"/>
      <c r="R32" s="25"/>
      <c r="S32" s="25"/>
      <c r="T32" s="3"/>
      <c r="U32" s="10" t="s">
        <v>13</v>
      </c>
      <c r="V32" s="10" t="s">
        <v>14</v>
      </c>
      <c r="W32" s="10" t="s">
        <v>15</v>
      </c>
      <c r="X32" s="10" t="s">
        <v>16</v>
      </c>
      <c r="Y32" s="10" t="s">
        <v>17</v>
      </c>
      <c r="Z32" s="10" t="s">
        <v>18</v>
      </c>
      <c r="AA32" s="10" t="s">
        <v>19</v>
      </c>
      <c r="AB32" s="10"/>
      <c r="AC32" s="18" t="s">
        <v>13</v>
      </c>
      <c r="AD32" s="18" t="s">
        <v>14</v>
      </c>
      <c r="AE32" s="18" t="s">
        <v>15</v>
      </c>
      <c r="AF32" s="18" t="s">
        <v>16</v>
      </c>
      <c r="AG32" s="18" t="s">
        <v>17</v>
      </c>
      <c r="AH32" s="18" t="s">
        <v>18</v>
      </c>
      <c r="AI32" s="18" t="s">
        <v>19</v>
      </c>
      <c r="AJ32" s="18" t="s">
        <v>20</v>
      </c>
      <c r="AK32" s="3"/>
      <c r="AL32" s="10" t="s">
        <v>24</v>
      </c>
      <c r="AM32" s="107" t="s">
        <v>25</v>
      </c>
      <c r="AN32" s="107" t="s">
        <v>26</v>
      </c>
      <c r="AO32" s="107" t="s">
        <v>347</v>
      </c>
      <c r="AP32" s="107" t="s">
        <v>27</v>
      </c>
      <c r="AQ32" s="107" t="s">
        <v>348</v>
      </c>
      <c r="AR32" s="107" t="s">
        <v>28</v>
      </c>
      <c r="AS32" s="107" t="s">
        <v>29</v>
      </c>
      <c r="AT32" s="107" t="s">
        <v>30</v>
      </c>
      <c r="AU32" s="107" t="s">
        <v>31</v>
      </c>
      <c r="AV32" s="107" t="s">
        <v>32</v>
      </c>
      <c r="AW32" s="107" t="s">
        <v>33</v>
      </c>
      <c r="AX32" s="107" t="s">
        <v>42</v>
      </c>
      <c r="AY32" s="18" t="s">
        <v>24</v>
      </c>
      <c r="AZ32" s="18" t="s">
        <v>25</v>
      </c>
      <c r="BA32" s="18" t="s">
        <v>26</v>
      </c>
      <c r="BB32" s="18" t="s">
        <v>347</v>
      </c>
      <c r="BC32" s="18" t="s">
        <v>27</v>
      </c>
      <c r="BD32" s="18" t="s">
        <v>348</v>
      </c>
      <c r="BE32" s="18" t="s">
        <v>28</v>
      </c>
      <c r="BF32" s="18" t="s">
        <v>29</v>
      </c>
      <c r="BG32" s="18" t="s">
        <v>30</v>
      </c>
      <c r="BH32" s="18" t="s">
        <v>31</v>
      </c>
      <c r="BI32" s="18" t="s">
        <v>32</v>
      </c>
      <c r="BJ32" s="18" t="s">
        <v>33</v>
      </c>
      <c r="BK32" s="18" t="s">
        <v>42</v>
      </c>
      <c r="BL32" s="3"/>
      <c r="BM32" s="94" t="s">
        <v>26</v>
      </c>
      <c r="BN32" s="94" t="s">
        <v>27</v>
      </c>
      <c r="BO32" s="53" t="s">
        <v>26</v>
      </c>
      <c r="BP32" s="53" t="s">
        <v>27</v>
      </c>
      <c r="BR32" s="94" t="s">
        <v>66</v>
      </c>
      <c r="BS32" s="94" t="s">
        <v>67</v>
      </c>
    </row>
    <row r="33" spans="1:71" s="1" customFormat="1" ht="20.100000000000001" customHeight="1" x14ac:dyDescent="0.25">
      <c r="A33" s="33" t="s">
        <v>507</v>
      </c>
      <c r="B33" s="45" t="s">
        <v>487</v>
      </c>
      <c r="C33" s="45">
        <v>1</v>
      </c>
      <c r="D33" s="129">
        <f t="shared" ref="D33:D55" si="11">SUM(H33:S33)</f>
        <v>0</v>
      </c>
      <c r="E33" s="41">
        <v>200</v>
      </c>
      <c r="F33" s="12">
        <f>D33*E33*(100-$D$3)/100</f>
        <v>0</v>
      </c>
      <c r="G33" s="14"/>
      <c r="H33" s="276"/>
      <c r="I33" s="277"/>
      <c r="J33" s="278"/>
      <c r="K33" s="279"/>
      <c r="L33" s="280"/>
      <c r="M33" s="281"/>
      <c r="N33" s="245"/>
      <c r="O33" s="246"/>
      <c r="P33" s="282"/>
      <c r="Q33" s="283"/>
      <c r="R33" s="284"/>
      <c r="S33" s="285"/>
      <c r="T33" s="14"/>
      <c r="U33" s="29"/>
      <c r="V33" s="29"/>
      <c r="W33" s="29"/>
      <c r="X33" s="29"/>
      <c r="Y33" s="29"/>
      <c r="Z33" s="61">
        <f>AH33*$D33</f>
        <v>0</v>
      </c>
      <c r="AA33" s="29"/>
      <c r="AB33" s="29"/>
      <c r="AC33" s="61"/>
      <c r="AD33" s="61"/>
      <c r="AE33" s="61"/>
      <c r="AF33" s="61"/>
      <c r="AG33" s="61"/>
      <c r="AH33" s="61">
        <v>1</v>
      </c>
      <c r="AI33" s="61"/>
      <c r="AJ33" s="61"/>
      <c r="AK33" s="14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14"/>
      <c r="BM33" s="95">
        <f t="shared" ref="BM33:BM55" si="12">BO33*D33</f>
        <v>0</v>
      </c>
      <c r="BN33" s="63"/>
      <c r="BO33" s="95">
        <v>5</v>
      </c>
      <c r="BP33" s="95"/>
      <c r="BR33" s="121">
        <v>1.1000000000000001</v>
      </c>
      <c r="BS33" s="121">
        <f t="shared" ref="BS33:BS55" si="13">BR33*D33</f>
        <v>0</v>
      </c>
    </row>
    <row r="34" spans="1:71" s="1" customFormat="1" ht="20.100000000000001" customHeight="1" x14ac:dyDescent="0.25">
      <c r="A34" s="33" t="s">
        <v>508</v>
      </c>
      <c r="B34" s="45" t="s">
        <v>489</v>
      </c>
      <c r="C34" s="45">
        <v>1</v>
      </c>
      <c r="D34" s="129">
        <f t="shared" si="11"/>
        <v>0</v>
      </c>
      <c r="E34" s="41">
        <v>200</v>
      </c>
      <c r="F34" s="12">
        <f>D34*E34*(100-$D$3)/100</f>
        <v>0</v>
      </c>
      <c r="G34" s="14"/>
      <c r="H34" s="276"/>
      <c r="I34" s="277"/>
      <c r="J34" s="278"/>
      <c r="K34" s="279"/>
      <c r="L34" s="280"/>
      <c r="M34" s="281"/>
      <c r="N34" s="245"/>
      <c r="O34" s="246"/>
      <c r="P34" s="282"/>
      <c r="Q34" s="283"/>
      <c r="R34" s="284"/>
      <c r="S34" s="285"/>
      <c r="T34" s="14"/>
      <c r="U34" s="29"/>
      <c r="V34" s="29"/>
      <c r="W34" s="29"/>
      <c r="X34" s="29"/>
      <c r="Y34" s="29"/>
      <c r="Z34" s="61">
        <f t="shared" ref="Z34:AA49" si="14">AH34*$D34</f>
        <v>0</v>
      </c>
      <c r="AA34" s="29"/>
      <c r="AB34" s="29"/>
      <c r="AC34" s="61"/>
      <c r="AD34" s="61"/>
      <c r="AE34" s="61"/>
      <c r="AF34" s="61"/>
      <c r="AG34" s="61"/>
      <c r="AH34" s="61">
        <v>1</v>
      </c>
      <c r="AI34" s="61"/>
      <c r="AJ34" s="61"/>
      <c r="AK34" s="14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14"/>
      <c r="BM34" s="95">
        <f t="shared" si="12"/>
        <v>0</v>
      </c>
      <c r="BN34" s="63"/>
      <c r="BO34" s="95">
        <v>5</v>
      </c>
      <c r="BP34" s="95"/>
      <c r="BR34" s="121">
        <v>1.3</v>
      </c>
      <c r="BS34" s="121">
        <f t="shared" si="13"/>
        <v>0</v>
      </c>
    </row>
    <row r="35" spans="1:71" s="1" customFormat="1" ht="20.100000000000001" customHeight="1" x14ac:dyDescent="0.25">
      <c r="A35" s="33" t="s">
        <v>509</v>
      </c>
      <c r="B35" s="45" t="s">
        <v>491</v>
      </c>
      <c r="C35" s="28">
        <v>1</v>
      </c>
      <c r="D35" s="129">
        <f t="shared" si="11"/>
        <v>0</v>
      </c>
      <c r="E35" s="41">
        <v>200</v>
      </c>
      <c r="F35" s="12">
        <f t="shared" ref="F35:F55" si="15">D35*E35*(100-$D$3)/100</f>
        <v>0</v>
      </c>
      <c r="G35" s="14"/>
      <c r="H35" s="276"/>
      <c r="I35" s="277"/>
      <c r="J35" s="278"/>
      <c r="K35" s="279"/>
      <c r="L35" s="280"/>
      <c r="M35" s="281"/>
      <c r="N35" s="245"/>
      <c r="O35" s="246"/>
      <c r="P35" s="282"/>
      <c r="Q35" s="283"/>
      <c r="R35" s="284"/>
      <c r="S35" s="285"/>
      <c r="T35" s="14"/>
      <c r="U35" s="29"/>
      <c r="V35" s="29"/>
      <c r="W35" s="29"/>
      <c r="X35" s="29"/>
      <c r="Y35" s="29"/>
      <c r="Z35" s="61">
        <f t="shared" si="14"/>
        <v>0</v>
      </c>
      <c r="AA35" s="29"/>
      <c r="AB35" s="29"/>
      <c r="AC35" s="61"/>
      <c r="AD35" s="61"/>
      <c r="AE35" s="61"/>
      <c r="AF35" s="61"/>
      <c r="AG35" s="61"/>
      <c r="AH35" s="61">
        <v>1</v>
      </c>
      <c r="AI35" s="61"/>
      <c r="AJ35" s="61"/>
      <c r="AK35" s="14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14"/>
      <c r="BM35" s="95">
        <f t="shared" si="12"/>
        <v>0</v>
      </c>
      <c r="BN35" s="63"/>
      <c r="BO35" s="95">
        <v>5</v>
      </c>
      <c r="BP35" s="95"/>
      <c r="BR35" s="121">
        <v>1.2</v>
      </c>
      <c r="BS35" s="121">
        <f t="shared" si="13"/>
        <v>0</v>
      </c>
    </row>
    <row r="36" spans="1:71" s="1" customFormat="1" ht="20.100000000000001" customHeight="1" x14ac:dyDescent="0.25">
      <c r="A36" s="33" t="s">
        <v>510</v>
      </c>
      <c r="B36" s="45" t="s">
        <v>493</v>
      </c>
      <c r="C36" s="45">
        <v>1</v>
      </c>
      <c r="D36" s="129">
        <f t="shared" si="11"/>
        <v>0</v>
      </c>
      <c r="E36" s="41">
        <v>205</v>
      </c>
      <c r="F36" s="12">
        <f t="shared" si="15"/>
        <v>0</v>
      </c>
      <c r="G36" s="14"/>
      <c r="H36" s="276"/>
      <c r="I36" s="277"/>
      <c r="J36" s="278"/>
      <c r="K36" s="279"/>
      <c r="L36" s="280"/>
      <c r="M36" s="281"/>
      <c r="N36" s="245"/>
      <c r="O36" s="246"/>
      <c r="P36" s="282"/>
      <c r="Q36" s="283"/>
      <c r="R36" s="284"/>
      <c r="S36" s="285"/>
      <c r="T36" s="14"/>
      <c r="U36" s="29"/>
      <c r="V36" s="29"/>
      <c r="W36" s="29"/>
      <c r="X36" s="29"/>
      <c r="Y36" s="29"/>
      <c r="Z36" s="61">
        <f t="shared" si="14"/>
        <v>0</v>
      </c>
      <c r="AA36" s="29"/>
      <c r="AB36" s="29"/>
      <c r="AC36" s="61"/>
      <c r="AD36" s="61"/>
      <c r="AE36" s="61"/>
      <c r="AF36" s="61"/>
      <c r="AG36" s="61"/>
      <c r="AH36" s="61">
        <v>1</v>
      </c>
      <c r="AI36" s="61"/>
      <c r="AJ36" s="61"/>
      <c r="AK36" s="14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14"/>
      <c r="BM36" s="95">
        <f t="shared" si="12"/>
        <v>0</v>
      </c>
      <c r="BN36" s="63"/>
      <c r="BO36" s="95">
        <v>6</v>
      </c>
      <c r="BP36" s="95"/>
      <c r="BR36" s="121">
        <v>1.3</v>
      </c>
      <c r="BS36" s="121">
        <f t="shared" si="13"/>
        <v>0</v>
      </c>
    </row>
    <row r="37" spans="1:71" s="1" customFormat="1" ht="20.100000000000001" customHeight="1" x14ac:dyDescent="0.25">
      <c r="A37" s="33" t="s">
        <v>511</v>
      </c>
      <c r="B37" s="45" t="s">
        <v>495</v>
      </c>
      <c r="C37" s="28">
        <v>1</v>
      </c>
      <c r="D37" s="129">
        <f t="shared" si="11"/>
        <v>0</v>
      </c>
      <c r="E37" s="41">
        <v>200</v>
      </c>
      <c r="F37" s="12">
        <f t="shared" si="15"/>
        <v>0</v>
      </c>
      <c r="G37" s="14"/>
      <c r="H37" s="276"/>
      <c r="I37" s="277"/>
      <c r="J37" s="278"/>
      <c r="K37" s="279"/>
      <c r="L37" s="280"/>
      <c r="M37" s="281"/>
      <c r="N37" s="245"/>
      <c r="O37" s="246"/>
      <c r="P37" s="282"/>
      <c r="Q37" s="283"/>
      <c r="R37" s="284"/>
      <c r="S37" s="285"/>
      <c r="T37" s="14"/>
      <c r="U37" s="29"/>
      <c r="V37" s="29"/>
      <c r="W37" s="29"/>
      <c r="X37" s="29"/>
      <c r="Y37" s="29"/>
      <c r="Z37" s="61">
        <f t="shared" si="14"/>
        <v>0</v>
      </c>
      <c r="AA37" s="29"/>
      <c r="AB37" s="29"/>
      <c r="AC37" s="61"/>
      <c r="AD37" s="61"/>
      <c r="AE37" s="61"/>
      <c r="AF37" s="61"/>
      <c r="AG37" s="61"/>
      <c r="AH37" s="61">
        <v>1</v>
      </c>
      <c r="AI37" s="61"/>
      <c r="AJ37" s="61"/>
      <c r="AK37" s="14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14"/>
      <c r="BM37" s="95">
        <f t="shared" si="12"/>
        <v>0</v>
      </c>
      <c r="BN37" s="63"/>
      <c r="BO37" s="95">
        <v>5</v>
      </c>
      <c r="BP37" s="95"/>
      <c r="BR37" s="121">
        <v>1.4</v>
      </c>
      <c r="BS37" s="121">
        <f t="shared" si="13"/>
        <v>0</v>
      </c>
    </row>
    <row r="38" spans="1:71" s="1" customFormat="1" ht="18.75" customHeight="1" x14ac:dyDescent="0.25">
      <c r="A38" s="159" t="s">
        <v>512</v>
      </c>
      <c r="B38" s="28"/>
      <c r="C38" s="28">
        <v>5</v>
      </c>
      <c r="D38" s="129">
        <f t="shared" si="11"/>
        <v>0</v>
      </c>
      <c r="E38" s="12">
        <v>955</v>
      </c>
      <c r="F38" s="12">
        <f t="shared" si="15"/>
        <v>0</v>
      </c>
      <c r="G38" s="14"/>
      <c r="H38" s="276"/>
      <c r="I38" s="277"/>
      <c r="J38" s="278"/>
      <c r="K38" s="279"/>
      <c r="L38" s="280"/>
      <c r="M38" s="281"/>
      <c r="N38" s="245"/>
      <c r="O38" s="246"/>
      <c r="P38" s="282"/>
      <c r="Q38" s="283"/>
      <c r="R38" s="284"/>
      <c r="S38" s="285"/>
      <c r="T38" s="14"/>
      <c r="U38" s="29"/>
      <c r="V38" s="29"/>
      <c r="W38" s="29"/>
      <c r="X38" s="29"/>
      <c r="Y38" s="29"/>
      <c r="Z38" s="61">
        <f t="shared" si="14"/>
        <v>0</v>
      </c>
      <c r="AA38" s="29"/>
      <c r="AB38" s="29"/>
      <c r="AC38" s="61"/>
      <c r="AD38" s="61"/>
      <c r="AE38" s="61"/>
      <c r="AF38" s="61"/>
      <c r="AG38" s="61"/>
      <c r="AH38" s="61">
        <v>5</v>
      </c>
      <c r="AI38" s="61"/>
      <c r="AJ38" s="61"/>
      <c r="AK38" s="14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14"/>
      <c r="BM38" s="95">
        <f t="shared" si="12"/>
        <v>0</v>
      </c>
      <c r="BN38" s="63"/>
      <c r="BO38" s="95">
        <v>26</v>
      </c>
      <c r="BP38" s="95"/>
      <c r="BR38" s="121">
        <v>6.3</v>
      </c>
      <c r="BS38" s="121">
        <f t="shared" si="13"/>
        <v>0</v>
      </c>
    </row>
    <row r="39" spans="1:71" s="1" customFormat="1" ht="18.75" customHeight="1" x14ac:dyDescent="0.25">
      <c r="A39" s="238" t="s">
        <v>513</v>
      </c>
      <c r="B39" s="45" t="s">
        <v>476</v>
      </c>
      <c r="C39" s="45">
        <v>1</v>
      </c>
      <c r="D39" s="129">
        <f t="shared" si="11"/>
        <v>0</v>
      </c>
      <c r="E39" s="12">
        <v>250</v>
      </c>
      <c r="F39" s="12">
        <f t="shared" si="15"/>
        <v>0</v>
      </c>
      <c r="G39" s="14"/>
      <c r="H39" s="276"/>
      <c r="I39" s="277"/>
      <c r="J39" s="278"/>
      <c r="K39" s="279"/>
      <c r="L39" s="280"/>
      <c r="M39" s="281"/>
      <c r="N39" s="245"/>
      <c r="O39" s="246"/>
      <c r="P39" s="282"/>
      <c r="Q39" s="283"/>
      <c r="R39" s="284"/>
      <c r="S39" s="285"/>
      <c r="T39" s="14"/>
      <c r="U39" s="29"/>
      <c r="V39" s="29"/>
      <c r="W39" s="29"/>
      <c r="X39" s="29"/>
      <c r="Y39" s="29"/>
      <c r="Z39" s="29"/>
      <c r="AA39" s="61">
        <f t="shared" si="14"/>
        <v>0</v>
      </c>
      <c r="AB39" s="29"/>
      <c r="AC39" s="61"/>
      <c r="AD39" s="61"/>
      <c r="AE39" s="61"/>
      <c r="AF39" s="61"/>
      <c r="AG39" s="61"/>
      <c r="AH39" s="61"/>
      <c r="AI39" s="61">
        <v>1</v>
      </c>
      <c r="AJ39" s="61"/>
      <c r="AK39" s="14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14"/>
      <c r="BM39" s="95">
        <f t="shared" si="12"/>
        <v>0</v>
      </c>
      <c r="BN39" s="63"/>
      <c r="BO39" s="95">
        <v>7</v>
      </c>
      <c r="BP39" s="95"/>
      <c r="BR39" s="121">
        <v>2.5</v>
      </c>
      <c r="BS39" s="121">
        <f t="shared" si="13"/>
        <v>0</v>
      </c>
    </row>
    <row r="40" spans="1:71" s="1" customFormat="1" ht="18.75" customHeight="1" x14ac:dyDescent="0.25">
      <c r="A40" s="238" t="s">
        <v>514</v>
      </c>
      <c r="B40" s="45" t="s">
        <v>478</v>
      </c>
      <c r="C40" s="45">
        <v>1</v>
      </c>
      <c r="D40" s="129">
        <f t="shared" si="11"/>
        <v>0</v>
      </c>
      <c r="E40" s="12">
        <v>250</v>
      </c>
      <c r="F40" s="12">
        <f t="shared" si="15"/>
        <v>0</v>
      </c>
      <c r="G40" s="14"/>
      <c r="H40" s="276"/>
      <c r="I40" s="277"/>
      <c r="J40" s="278"/>
      <c r="K40" s="279"/>
      <c r="L40" s="280"/>
      <c r="M40" s="281"/>
      <c r="N40" s="245"/>
      <c r="O40" s="246"/>
      <c r="P40" s="282"/>
      <c r="Q40" s="283"/>
      <c r="R40" s="284"/>
      <c r="S40" s="285"/>
      <c r="T40" s="14"/>
      <c r="U40" s="29"/>
      <c r="V40" s="29"/>
      <c r="W40" s="29"/>
      <c r="X40" s="29"/>
      <c r="Y40" s="29"/>
      <c r="Z40" s="29"/>
      <c r="AA40" s="61">
        <f t="shared" si="14"/>
        <v>0</v>
      </c>
      <c r="AB40" s="29"/>
      <c r="AC40" s="61"/>
      <c r="AD40" s="61"/>
      <c r="AE40" s="61"/>
      <c r="AF40" s="61"/>
      <c r="AG40" s="61"/>
      <c r="AH40" s="61"/>
      <c r="AI40" s="61">
        <v>1</v>
      </c>
      <c r="AJ40" s="61"/>
      <c r="AK40" s="14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14"/>
      <c r="BM40" s="95">
        <f t="shared" si="12"/>
        <v>0</v>
      </c>
      <c r="BN40" s="63"/>
      <c r="BO40" s="95">
        <v>7</v>
      </c>
      <c r="BP40" s="95"/>
      <c r="BR40" s="121">
        <v>2.6</v>
      </c>
      <c r="BS40" s="121">
        <f t="shared" si="13"/>
        <v>0</v>
      </c>
    </row>
    <row r="41" spans="1:71" s="1" customFormat="1" ht="18.75" customHeight="1" x14ac:dyDescent="0.25">
      <c r="A41" s="238" t="s">
        <v>515</v>
      </c>
      <c r="B41" s="28" t="s">
        <v>480</v>
      </c>
      <c r="C41" s="28">
        <v>1</v>
      </c>
      <c r="D41" s="129">
        <f t="shared" si="11"/>
        <v>0</v>
      </c>
      <c r="E41" s="12">
        <v>250</v>
      </c>
      <c r="F41" s="12">
        <f t="shared" si="15"/>
        <v>0</v>
      </c>
      <c r="G41" s="14"/>
      <c r="H41" s="276"/>
      <c r="I41" s="277"/>
      <c r="J41" s="278"/>
      <c r="K41" s="279"/>
      <c r="L41" s="280"/>
      <c r="M41" s="281"/>
      <c r="N41" s="245"/>
      <c r="O41" s="246"/>
      <c r="P41" s="282"/>
      <c r="Q41" s="283"/>
      <c r="R41" s="284"/>
      <c r="S41" s="285"/>
      <c r="T41" s="14"/>
      <c r="U41" s="29"/>
      <c r="V41" s="29"/>
      <c r="W41" s="29"/>
      <c r="X41" s="29"/>
      <c r="Y41" s="29"/>
      <c r="Z41" s="29"/>
      <c r="AA41" s="61">
        <f t="shared" si="14"/>
        <v>0</v>
      </c>
      <c r="AB41" s="29"/>
      <c r="AC41" s="61"/>
      <c r="AD41" s="61"/>
      <c r="AE41" s="61"/>
      <c r="AF41" s="61"/>
      <c r="AG41" s="61"/>
      <c r="AH41" s="61"/>
      <c r="AI41" s="61">
        <v>1</v>
      </c>
      <c r="AJ41" s="61"/>
      <c r="AK41" s="14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14"/>
      <c r="BM41" s="95">
        <f t="shared" si="12"/>
        <v>0</v>
      </c>
      <c r="BN41" s="63"/>
      <c r="BO41" s="95">
        <v>7</v>
      </c>
      <c r="BP41" s="95"/>
      <c r="BR41" s="121">
        <v>2.6</v>
      </c>
      <c r="BS41" s="121">
        <f t="shared" si="13"/>
        <v>0</v>
      </c>
    </row>
    <row r="42" spans="1:71" s="1" customFormat="1" ht="18.75" customHeight="1" x14ac:dyDescent="0.25">
      <c r="A42" s="238" t="s">
        <v>516</v>
      </c>
      <c r="B42" s="45" t="s">
        <v>482</v>
      </c>
      <c r="C42" s="45">
        <v>1</v>
      </c>
      <c r="D42" s="129">
        <f t="shared" si="11"/>
        <v>0</v>
      </c>
      <c r="E42" s="12">
        <v>250</v>
      </c>
      <c r="F42" s="12">
        <f t="shared" si="15"/>
        <v>0</v>
      </c>
      <c r="G42" s="14"/>
      <c r="H42" s="276"/>
      <c r="I42" s="277"/>
      <c r="J42" s="278"/>
      <c r="K42" s="279"/>
      <c r="L42" s="280"/>
      <c r="M42" s="281"/>
      <c r="N42" s="245"/>
      <c r="O42" s="246"/>
      <c r="P42" s="282"/>
      <c r="Q42" s="283"/>
      <c r="R42" s="284"/>
      <c r="S42" s="285"/>
      <c r="T42" s="14"/>
      <c r="U42" s="29"/>
      <c r="V42" s="29"/>
      <c r="W42" s="29"/>
      <c r="X42" s="29"/>
      <c r="Y42" s="29"/>
      <c r="Z42" s="29"/>
      <c r="AA42" s="61">
        <f t="shared" si="14"/>
        <v>0</v>
      </c>
      <c r="AB42" s="29"/>
      <c r="AC42" s="61"/>
      <c r="AD42" s="61"/>
      <c r="AE42" s="61"/>
      <c r="AF42" s="61"/>
      <c r="AG42" s="61"/>
      <c r="AH42" s="61"/>
      <c r="AI42" s="61">
        <v>1</v>
      </c>
      <c r="AJ42" s="61"/>
      <c r="AK42" s="14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14"/>
      <c r="BM42" s="95">
        <f t="shared" si="12"/>
        <v>0</v>
      </c>
      <c r="BN42" s="63"/>
      <c r="BO42" s="95">
        <v>7</v>
      </c>
      <c r="BP42" s="95"/>
      <c r="BR42" s="121">
        <v>2.6</v>
      </c>
      <c r="BS42" s="121">
        <f t="shared" si="13"/>
        <v>0</v>
      </c>
    </row>
    <row r="43" spans="1:71" s="1" customFormat="1" ht="18.75" customHeight="1" x14ac:dyDescent="0.25">
      <c r="A43" s="238" t="s">
        <v>517</v>
      </c>
      <c r="B43" s="28" t="s">
        <v>484</v>
      </c>
      <c r="C43" s="28">
        <v>1</v>
      </c>
      <c r="D43" s="129">
        <f t="shared" si="11"/>
        <v>0</v>
      </c>
      <c r="E43" s="12">
        <v>250</v>
      </c>
      <c r="F43" s="12">
        <f t="shared" si="15"/>
        <v>0</v>
      </c>
      <c r="G43" s="14"/>
      <c r="H43" s="276"/>
      <c r="I43" s="277"/>
      <c r="J43" s="278"/>
      <c r="K43" s="279"/>
      <c r="L43" s="280"/>
      <c r="M43" s="281"/>
      <c r="N43" s="245"/>
      <c r="O43" s="246"/>
      <c r="P43" s="282"/>
      <c r="Q43" s="283"/>
      <c r="R43" s="284"/>
      <c r="S43" s="285"/>
      <c r="T43" s="14"/>
      <c r="U43" s="29"/>
      <c r="V43" s="29"/>
      <c r="W43" s="29"/>
      <c r="X43" s="29"/>
      <c r="Y43" s="29"/>
      <c r="Z43" s="29"/>
      <c r="AA43" s="61">
        <f t="shared" si="14"/>
        <v>0</v>
      </c>
      <c r="AB43" s="29"/>
      <c r="AC43" s="61"/>
      <c r="AD43" s="61"/>
      <c r="AE43" s="61"/>
      <c r="AF43" s="61"/>
      <c r="AG43" s="61"/>
      <c r="AH43" s="61"/>
      <c r="AI43" s="61">
        <v>1</v>
      </c>
      <c r="AJ43" s="61"/>
      <c r="AK43" s="14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14"/>
      <c r="BM43" s="95">
        <f t="shared" si="12"/>
        <v>0</v>
      </c>
      <c r="BN43" s="63"/>
      <c r="BO43" s="95">
        <v>7</v>
      </c>
      <c r="BP43" s="95"/>
      <c r="BR43" s="121">
        <v>2.6</v>
      </c>
      <c r="BS43" s="121">
        <f t="shared" si="13"/>
        <v>0</v>
      </c>
    </row>
    <row r="44" spans="1:71" s="1" customFormat="1" ht="18.75" customHeight="1" x14ac:dyDescent="0.25">
      <c r="A44" s="239" t="s">
        <v>518</v>
      </c>
      <c r="B44" s="27"/>
      <c r="C44" s="28">
        <v>5</v>
      </c>
      <c r="D44" s="129">
        <f t="shared" si="11"/>
        <v>0</v>
      </c>
      <c r="E44" s="12">
        <v>1187.5</v>
      </c>
      <c r="F44" s="12">
        <f t="shared" si="15"/>
        <v>0</v>
      </c>
      <c r="G44" s="14"/>
      <c r="H44" s="276"/>
      <c r="I44" s="277"/>
      <c r="J44" s="278"/>
      <c r="K44" s="279"/>
      <c r="L44" s="280"/>
      <c r="M44" s="281"/>
      <c r="N44" s="245"/>
      <c r="O44" s="246"/>
      <c r="P44" s="282"/>
      <c r="Q44" s="283"/>
      <c r="R44" s="284"/>
      <c r="S44" s="285"/>
      <c r="T44" s="14"/>
      <c r="U44" s="29"/>
      <c r="V44" s="29"/>
      <c r="W44" s="29"/>
      <c r="X44" s="29"/>
      <c r="Y44" s="29"/>
      <c r="Z44" s="29"/>
      <c r="AA44" s="61">
        <f t="shared" si="14"/>
        <v>0</v>
      </c>
      <c r="AB44" s="29"/>
      <c r="AC44" s="61"/>
      <c r="AD44" s="61"/>
      <c r="AE44" s="61"/>
      <c r="AF44" s="61"/>
      <c r="AG44" s="61"/>
      <c r="AH44" s="61"/>
      <c r="AI44" s="61">
        <v>5</v>
      </c>
      <c r="AJ44" s="61"/>
      <c r="AK44" s="14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14"/>
      <c r="BM44" s="95">
        <f t="shared" si="12"/>
        <v>0</v>
      </c>
      <c r="BN44" s="63"/>
      <c r="BO44" s="95">
        <v>35</v>
      </c>
      <c r="BP44" s="95"/>
      <c r="BR44" s="121">
        <v>12.899999999999999</v>
      </c>
      <c r="BS44" s="121">
        <f t="shared" si="13"/>
        <v>0</v>
      </c>
    </row>
    <row r="45" spans="1:71" s="1" customFormat="1" ht="18.75" customHeight="1" x14ac:dyDescent="0.25">
      <c r="A45" s="237" t="s">
        <v>519</v>
      </c>
      <c r="B45" s="27" t="s">
        <v>19</v>
      </c>
      <c r="C45" s="45">
        <v>1</v>
      </c>
      <c r="D45" s="129">
        <f t="shared" si="11"/>
        <v>0</v>
      </c>
      <c r="E45" s="12">
        <v>300</v>
      </c>
      <c r="F45" s="12">
        <f t="shared" si="15"/>
        <v>0</v>
      </c>
      <c r="G45" s="14"/>
      <c r="H45" s="276"/>
      <c r="I45" s="277"/>
      <c r="J45" s="278"/>
      <c r="K45" s="279"/>
      <c r="L45" s="280"/>
      <c r="M45" s="281"/>
      <c r="N45" s="245"/>
      <c r="O45" s="246"/>
      <c r="P45" s="282"/>
      <c r="Q45" s="283"/>
      <c r="R45" s="284"/>
      <c r="S45" s="285"/>
      <c r="T45" s="14"/>
      <c r="U45" s="29"/>
      <c r="V45" s="29"/>
      <c r="W45" s="29"/>
      <c r="X45" s="29"/>
      <c r="Y45" s="29"/>
      <c r="Z45" s="29"/>
      <c r="AA45" s="61">
        <f t="shared" si="14"/>
        <v>0</v>
      </c>
      <c r="AB45" s="29"/>
      <c r="AC45" s="61"/>
      <c r="AD45" s="61"/>
      <c r="AE45" s="61"/>
      <c r="AF45" s="61"/>
      <c r="AG45" s="61"/>
      <c r="AH45" s="61"/>
      <c r="AI45" s="61">
        <v>1</v>
      </c>
      <c r="AJ45" s="61"/>
      <c r="AK45" s="14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14"/>
      <c r="BM45" s="95">
        <f t="shared" si="12"/>
        <v>0</v>
      </c>
      <c r="BN45" s="63"/>
      <c r="BO45" s="95">
        <v>7</v>
      </c>
      <c r="BP45" s="95"/>
      <c r="BR45" s="121">
        <v>3.25</v>
      </c>
      <c r="BS45" s="121">
        <f t="shared" si="13"/>
        <v>0</v>
      </c>
    </row>
    <row r="46" spans="1:71" s="1" customFormat="1" ht="18.75" customHeight="1" x14ac:dyDescent="0.25">
      <c r="A46" s="237" t="s">
        <v>520</v>
      </c>
      <c r="B46" s="27" t="s">
        <v>19</v>
      </c>
      <c r="C46" s="45">
        <v>1</v>
      </c>
      <c r="D46" s="129">
        <f t="shared" si="11"/>
        <v>0</v>
      </c>
      <c r="E46" s="12">
        <v>270</v>
      </c>
      <c r="F46" s="12">
        <f t="shared" si="15"/>
        <v>0</v>
      </c>
      <c r="G46" s="14"/>
      <c r="H46" s="276"/>
      <c r="I46" s="277"/>
      <c r="J46" s="278"/>
      <c r="K46" s="279"/>
      <c r="L46" s="280"/>
      <c r="M46" s="281"/>
      <c r="N46" s="245"/>
      <c r="O46" s="246"/>
      <c r="P46" s="282"/>
      <c r="Q46" s="283"/>
      <c r="R46" s="284"/>
      <c r="S46" s="285"/>
      <c r="T46" s="14"/>
      <c r="U46" s="29"/>
      <c r="V46" s="29"/>
      <c r="W46" s="29"/>
      <c r="X46" s="29"/>
      <c r="Y46" s="29"/>
      <c r="Z46" s="29"/>
      <c r="AA46" s="61">
        <f t="shared" si="14"/>
        <v>0</v>
      </c>
      <c r="AB46" s="29"/>
      <c r="AC46" s="61"/>
      <c r="AD46" s="61"/>
      <c r="AE46" s="61"/>
      <c r="AF46" s="61"/>
      <c r="AG46" s="61"/>
      <c r="AH46" s="61"/>
      <c r="AI46" s="61">
        <v>1</v>
      </c>
      <c r="AJ46" s="61"/>
      <c r="AK46" s="14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14"/>
      <c r="BM46" s="95">
        <f t="shared" si="12"/>
        <v>0</v>
      </c>
      <c r="BN46" s="63"/>
      <c r="BO46" s="95">
        <v>7</v>
      </c>
      <c r="BP46" s="95"/>
      <c r="BR46" s="121">
        <v>2.85</v>
      </c>
      <c r="BS46" s="121">
        <f t="shared" si="13"/>
        <v>0</v>
      </c>
    </row>
    <row r="47" spans="1:71" s="1" customFormat="1" ht="18.75" customHeight="1" x14ac:dyDescent="0.25">
      <c r="A47" s="237" t="s">
        <v>521</v>
      </c>
      <c r="B47" s="27" t="s">
        <v>18</v>
      </c>
      <c r="C47" s="45">
        <v>1</v>
      </c>
      <c r="D47" s="129">
        <f t="shared" si="11"/>
        <v>0</v>
      </c>
      <c r="E47" s="12">
        <v>265</v>
      </c>
      <c r="F47" s="12">
        <f t="shared" si="15"/>
        <v>0</v>
      </c>
      <c r="G47" s="14"/>
      <c r="H47" s="276"/>
      <c r="I47" s="277"/>
      <c r="J47" s="278"/>
      <c r="K47" s="279"/>
      <c r="L47" s="280"/>
      <c r="M47" s="281"/>
      <c r="N47" s="245"/>
      <c r="O47" s="246"/>
      <c r="P47" s="282"/>
      <c r="Q47" s="283"/>
      <c r="R47" s="284"/>
      <c r="S47" s="285"/>
      <c r="T47" s="14"/>
      <c r="U47" s="29"/>
      <c r="V47" s="29"/>
      <c r="W47" s="29"/>
      <c r="X47" s="29"/>
      <c r="Y47" s="29"/>
      <c r="Z47" s="61">
        <f t="shared" si="14"/>
        <v>0</v>
      </c>
      <c r="AA47" s="29"/>
      <c r="AB47" s="29"/>
      <c r="AC47" s="61"/>
      <c r="AD47" s="61"/>
      <c r="AE47" s="61"/>
      <c r="AF47" s="61"/>
      <c r="AG47" s="61"/>
      <c r="AH47" s="61">
        <v>1</v>
      </c>
      <c r="AI47" s="61"/>
      <c r="AJ47" s="61"/>
      <c r="AK47" s="14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14"/>
      <c r="BM47" s="95">
        <f t="shared" si="12"/>
        <v>0</v>
      </c>
      <c r="BN47" s="63"/>
      <c r="BO47" s="95">
        <v>6</v>
      </c>
      <c r="BP47" s="95"/>
      <c r="BR47" s="121">
        <v>2.4500000000000002</v>
      </c>
      <c r="BS47" s="121">
        <f t="shared" si="13"/>
        <v>0</v>
      </c>
    </row>
    <row r="48" spans="1:71" s="1" customFormat="1" ht="18.75" customHeight="1" x14ac:dyDescent="0.25">
      <c r="A48" s="237" t="s">
        <v>522</v>
      </c>
      <c r="B48" s="27" t="s">
        <v>18</v>
      </c>
      <c r="C48" s="45">
        <v>1</v>
      </c>
      <c r="D48" s="129">
        <f t="shared" si="11"/>
        <v>0</v>
      </c>
      <c r="E48" s="12">
        <v>255</v>
      </c>
      <c r="F48" s="12">
        <f t="shared" si="15"/>
        <v>0</v>
      </c>
      <c r="G48" s="14"/>
      <c r="H48" s="276"/>
      <c r="I48" s="277"/>
      <c r="J48" s="278"/>
      <c r="K48" s="279"/>
      <c r="L48" s="280"/>
      <c r="M48" s="281"/>
      <c r="N48" s="245"/>
      <c r="O48" s="246"/>
      <c r="P48" s="282"/>
      <c r="Q48" s="283"/>
      <c r="R48" s="284"/>
      <c r="S48" s="285"/>
      <c r="T48" s="14"/>
      <c r="U48" s="29"/>
      <c r="V48" s="29"/>
      <c r="W48" s="29"/>
      <c r="X48" s="29"/>
      <c r="Y48" s="29"/>
      <c r="Z48" s="61">
        <f t="shared" si="14"/>
        <v>0</v>
      </c>
      <c r="AA48" s="29"/>
      <c r="AB48" s="29"/>
      <c r="AC48" s="61"/>
      <c r="AD48" s="61"/>
      <c r="AE48" s="61"/>
      <c r="AF48" s="61"/>
      <c r="AG48" s="61"/>
      <c r="AH48" s="61">
        <v>1</v>
      </c>
      <c r="AI48" s="61"/>
      <c r="AJ48" s="61"/>
      <c r="AK48" s="14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14"/>
      <c r="BM48" s="95">
        <f t="shared" si="12"/>
        <v>0</v>
      </c>
      <c r="BN48" s="63"/>
      <c r="BO48" s="95">
        <v>6</v>
      </c>
      <c r="BP48" s="95"/>
      <c r="BR48" s="121">
        <v>1.7</v>
      </c>
      <c r="BS48" s="121">
        <f t="shared" si="13"/>
        <v>0</v>
      </c>
    </row>
    <row r="49" spans="1:71" s="1" customFormat="1" ht="18.75" customHeight="1" x14ac:dyDescent="0.25">
      <c r="A49" s="237" t="s">
        <v>523</v>
      </c>
      <c r="B49" s="27"/>
      <c r="C49" s="28">
        <v>4</v>
      </c>
      <c r="D49" s="129">
        <f t="shared" si="11"/>
        <v>0</v>
      </c>
      <c r="E49" s="12">
        <v>1035</v>
      </c>
      <c r="F49" s="12">
        <f t="shared" si="15"/>
        <v>0</v>
      </c>
      <c r="G49" s="14"/>
      <c r="H49" s="276"/>
      <c r="I49" s="277"/>
      <c r="J49" s="278"/>
      <c r="K49" s="279"/>
      <c r="L49" s="280"/>
      <c r="M49" s="281"/>
      <c r="N49" s="245"/>
      <c r="O49" s="246"/>
      <c r="P49" s="282"/>
      <c r="Q49" s="283"/>
      <c r="R49" s="284"/>
      <c r="S49" s="285"/>
      <c r="T49" s="14"/>
      <c r="U49" s="29"/>
      <c r="V49" s="29"/>
      <c r="W49" s="29"/>
      <c r="X49" s="29"/>
      <c r="Y49" s="29"/>
      <c r="Z49" s="61">
        <f t="shared" si="14"/>
        <v>0</v>
      </c>
      <c r="AA49" s="29"/>
      <c r="AB49" s="29"/>
      <c r="AC49" s="61"/>
      <c r="AD49" s="61"/>
      <c r="AE49" s="61"/>
      <c r="AF49" s="61"/>
      <c r="AG49" s="61"/>
      <c r="AH49" s="61">
        <v>4</v>
      </c>
      <c r="AI49" s="61"/>
      <c r="AJ49" s="61"/>
      <c r="AK49" s="14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14"/>
      <c r="BM49" s="95">
        <f t="shared" si="12"/>
        <v>0</v>
      </c>
      <c r="BN49" s="63"/>
      <c r="BO49" s="95">
        <v>26</v>
      </c>
      <c r="BP49" s="95"/>
      <c r="BR49" s="121">
        <v>10.25</v>
      </c>
      <c r="BS49" s="121">
        <f t="shared" si="13"/>
        <v>0</v>
      </c>
    </row>
    <row r="50" spans="1:71" s="1" customFormat="1" ht="18.75" customHeight="1" x14ac:dyDescent="0.25">
      <c r="A50" s="237" t="s">
        <v>524</v>
      </c>
      <c r="B50" s="27"/>
      <c r="C50" s="45">
        <v>1</v>
      </c>
      <c r="D50" s="129">
        <f t="shared" si="11"/>
        <v>0</v>
      </c>
      <c r="E50" s="12">
        <v>235</v>
      </c>
      <c r="F50" s="12">
        <f t="shared" si="15"/>
        <v>0</v>
      </c>
      <c r="G50" s="14"/>
      <c r="H50" s="276"/>
      <c r="I50" s="277"/>
      <c r="J50" s="278"/>
      <c r="K50" s="279"/>
      <c r="L50" s="280"/>
      <c r="M50" s="281"/>
      <c r="N50" s="245"/>
      <c r="O50" s="246"/>
      <c r="P50" s="282"/>
      <c r="Q50" s="283"/>
      <c r="R50" s="284"/>
      <c r="S50" s="285"/>
      <c r="T50" s="14"/>
      <c r="U50" s="29"/>
      <c r="V50" s="29"/>
      <c r="W50" s="29"/>
      <c r="X50" s="29"/>
      <c r="Y50" s="29"/>
      <c r="Z50" s="61">
        <f t="shared" ref="Z50:Z55" si="16">AH50*$D50</f>
        <v>0</v>
      </c>
      <c r="AA50" s="29"/>
      <c r="AB50" s="29"/>
      <c r="AC50" s="61"/>
      <c r="AD50" s="61"/>
      <c r="AE50" s="61"/>
      <c r="AF50" s="61"/>
      <c r="AG50" s="61"/>
      <c r="AH50" s="61">
        <v>1</v>
      </c>
      <c r="AI50" s="61"/>
      <c r="AJ50" s="61"/>
      <c r="AK50" s="14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14"/>
      <c r="BM50" s="95">
        <f t="shared" si="12"/>
        <v>0</v>
      </c>
      <c r="BN50" s="63"/>
      <c r="BO50" s="95">
        <v>6</v>
      </c>
      <c r="BP50" s="95"/>
      <c r="BR50" s="121">
        <v>1.6</v>
      </c>
      <c r="BS50" s="121">
        <f t="shared" si="13"/>
        <v>0</v>
      </c>
    </row>
    <row r="51" spans="1:71" s="1" customFormat="1" ht="18.75" customHeight="1" x14ac:dyDescent="0.25">
      <c r="A51" s="237" t="s">
        <v>525</v>
      </c>
      <c r="B51" s="27"/>
      <c r="C51" s="45">
        <v>1</v>
      </c>
      <c r="D51" s="129">
        <f t="shared" si="11"/>
        <v>0</v>
      </c>
      <c r="E51" s="12">
        <v>235</v>
      </c>
      <c r="F51" s="12">
        <f t="shared" si="15"/>
        <v>0</v>
      </c>
      <c r="G51" s="14"/>
      <c r="H51" s="276"/>
      <c r="I51" s="277"/>
      <c r="J51" s="278"/>
      <c r="K51" s="279"/>
      <c r="L51" s="280"/>
      <c r="M51" s="281"/>
      <c r="N51" s="245"/>
      <c r="O51" s="246"/>
      <c r="P51" s="282"/>
      <c r="Q51" s="283"/>
      <c r="R51" s="284"/>
      <c r="S51" s="285"/>
      <c r="T51" s="14"/>
      <c r="U51" s="29"/>
      <c r="V51" s="29"/>
      <c r="W51" s="29"/>
      <c r="X51" s="29"/>
      <c r="Y51" s="29"/>
      <c r="Z51" s="61">
        <f t="shared" si="16"/>
        <v>0</v>
      </c>
      <c r="AA51" s="29"/>
      <c r="AB51" s="29"/>
      <c r="AC51" s="61"/>
      <c r="AD51" s="61"/>
      <c r="AE51" s="61"/>
      <c r="AF51" s="61"/>
      <c r="AG51" s="61"/>
      <c r="AH51" s="61">
        <v>1</v>
      </c>
      <c r="AI51" s="61"/>
      <c r="AJ51" s="61"/>
      <c r="AK51" s="14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14"/>
      <c r="BM51" s="95">
        <f t="shared" si="12"/>
        <v>0</v>
      </c>
      <c r="BN51" s="63"/>
      <c r="BO51" s="95">
        <v>5</v>
      </c>
      <c r="BP51" s="95"/>
      <c r="BR51" s="121">
        <v>1.65</v>
      </c>
      <c r="BS51" s="121">
        <f t="shared" si="13"/>
        <v>0</v>
      </c>
    </row>
    <row r="52" spans="1:71" s="1" customFormat="1" ht="18.75" customHeight="1" x14ac:dyDescent="0.25">
      <c r="A52" s="237" t="s">
        <v>526</v>
      </c>
      <c r="B52" s="27"/>
      <c r="C52" s="45">
        <v>1</v>
      </c>
      <c r="D52" s="129">
        <f t="shared" si="11"/>
        <v>0</v>
      </c>
      <c r="E52" s="12">
        <v>245</v>
      </c>
      <c r="F52" s="12">
        <f t="shared" si="15"/>
        <v>0</v>
      </c>
      <c r="G52" s="14"/>
      <c r="H52" s="276"/>
      <c r="I52" s="277"/>
      <c r="J52" s="278"/>
      <c r="K52" s="279"/>
      <c r="L52" s="280"/>
      <c r="M52" s="281"/>
      <c r="N52" s="245"/>
      <c r="O52" s="246"/>
      <c r="P52" s="282"/>
      <c r="Q52" s="283"/>
      <c r="R52" s="284"/>
      <c r="S52" s="285"/>
      <c r="T52" s="14"/>
      <c r="U52" s="29"/>
      <c r="V52" s="29"/>
      <c r="W52" s="29"/>
      <c r="X52" s="29"/>
      <c r="Y52" s="29"/>
      <c r="Z52" s="61">
        <f t="shared" si="16"/>
        <v>0</v>
      </c>
      <c r="AA52" s="29"/>
      <c r="AB52" s="29"/>
      <c r="AC52" s="61"/>
      <c r="AD52" s="61"/>
      <c r="AE52" s="61"/>
      <c r="AF52" s="61"/>
      <c r="AG52" s="61"/>
      <c r="AH52" s="61">
        <v>1</v>
      </c>
      <c r="AI52" s="61"/>
      <c r="AJ52" s="61"/>
      <c r="AK52" s="14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14"/>
      <c r="BM52" s="95">
        <f t="shared" si="12"/>
        <v>0</v>
      </c>
      <c r="BN52" s="63"/>
      <c r="BO52" s="95">
        <v>6</v>
      </c>
      <c r="BP52" s="95"/>
      <c r="BR52" s="121">
        <v>1.9</v>
      </c>
      <c r="BS52" s="121">
        <f t="shared" si="13"/>
        <v>0</v>
      </c>
    </row>
    <row r="53" spans="1:71" s="1" customFormat="1" ht="18.75" customHeight="1" x14ac:dyDescent="0.25">
      <c r="A53" s="237" t="s">
        <v>527</v>
      </c>
      <c r="B53" s="27"/>
      <c r="C53" s="45">
        <v>1</v>
      </c>
      <c r="D53" s="129">
        <f t="shared" si="11"/>
        <v>0</v>
      </c>
      <c r="E53" s="12">
        <v>280</v>
      </c>
      <c r="F53" s="12">
        <f t="shared" si="15"/>
        <v>0</v>
      </c>
      <c r="G53" s="14"/>
      <c r="H53" s="276"/>
      <c r="I53" s="277"/>
      <c r="J53" s="278"/>
      <c r="K53" s="279"/>
      <c r="L53" s="280"/>
      <c r="M53" s="281"/>
      <c r="N53" s="245"/>
      <c r="O53" s="246"/>
      <c r="P53" s="282"/>
      <c r="Q53" s="283"/>
      <c r="R53" s="284"/>
      <c r="S53" s="285"/>
      <c r="T53" s="14"/>
      <c r="U53" s="29"/>
      <c r="V53" s="29"/>
      <c r="W53" s="29"/>
      <c r="X53" s="29"/>
      <c r="Y53" s="29"/>
      <c r="Z53" s="61">
        <f t="shared" si="16"/>
        <v>0</v>
      </c>
      <c r="AA53" s="29"/>
      <c r="AB53" s="29"/>
      <c r="AC53" s="61"/>
      <c r="AD53" s="61"/>
      <c r="AE53" s="61"/>
      <c r="AF53" s="61"/>
      <c r="AG53" s="61"/>
      <c r="AH53" s="61">
        <v>1</v>
      </c>
      <c r="AI53" s="61"/>
      <c r="AJ53" s="61"/>
      <c r="AK53" s="14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14"/>
      <c r="BM53" s="95">
        <f t="shared" si="12"/>
        <v>0</v>
      </c>
      <c r="BN53" s="63"/>
      <c r="BO53" s="95">
        <v>6</v>
      </c>
      <c r="BP53" s="95"/>
      <c r="BR53" s="121">
        <v>2.85</v>
      </c>
      <c r="BS53" s="121">
        <f t="shared" si="13"/>
        <v>0</v>
      </c>
    </row>
    <row r="54" spans="1:71" s="1" customFormat="1" ht="18.75" customHeight="1" x14ac:dyDescent="0.25">
      <c r="A54" s="237" t="s">
        <v>528</v>
      </c>
      <c r="B54" s="27"/>
      <c r="C54" s="45">
        <v>1</v>
      </c>
      <c r="D54" s="129">
        <f t="shared" si="11"/>
        <v>0</v>
      </c>
      <c r="E54" s="12">
        <v>290</v>
      </c>
      <c r="F54" s="12">
        <f t="shared" si="15"/>
        <v>0</v>
      </c>
      <c r="G54" s="14"/>
      <c r="H54" s="276"/>
      <c r="I54" s="277"/>
      <c r="J54" s="278"/>
      <c r="K54" s="279"/>
      <c r="L54" s="280"/>
      <c r="M54" s="281"/>
      <c r="N54" s="245"/>
      <c r="O54" s="246"/>
      <c r="P54" s="282"/>
      <c r="Q54" s="283"/>
      <c r="R54" s="284"/>
      <c r="S54" s="285"/>
      <c r="T54" s="14"/>
      <c r="U54" s="29"/>
      <c r="V54" s="29"/>
      <c r="W54" s="29"/>
      <c r="X54" s="29"/>
      <c r="Y54" s="29"/>
      <c r="Z54" s="61">
        <f t="shared" si="16"/>
        <v>0</v>
      </c>
      <c r="AA54" s="29"/>
      <c r="AB54" s="29"/>
      <c r="AC54" s="61"/>
      <c r="AD54" s="61"/>
      <c r="AE54" s="61"/>
      <c r="AF54" s="61"/>
      <c r="AG54" s="61"/>
      <c r="AH54" s="61">
        <v>1</v>
      </c>
      <c r="AI54" s="61"/>
      <c r="AJ54" s="61"/>
      <c r="AK54" s="14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14"/>
      <c r="BM54" s="95">
        <f t="shared" si="12"/>
        <v>0</v>
      </c>
      <c r="BN54" s="63"/>
      <c r="BO54" s="95">
        <v>7</v>
      </c>
      <c r="BP54" s="95"/>
      <c r="BR54" s="121">
        <v>3.35</v>
      </c>
      <c r="BS54" s="121">
        <f t="shared" si="13"/>
        <v>0</v>
      </c>
    </row>
    <row r="55" spans="1:71" s="1" customFormat="1" ht="18.75" customHeight="1" x14ac:dyDescent="0.25">
      <c r="A55" s="237" t="s">
        <v>529</v>
      </c>
      <c r="B55" s="27"/>
      <c r="C55" s="28">
        <v>5</v>
      </c>
      <c r="D55" s="129">
        <f t="shared" si="11"/>
        <v>0</v>
      </c>
      <c r="E55" s="12">
        <v>1220</v>
      </c>
      <c r="F55" s="12">
        <f t="shared" si="15"/>
        <v>0</v>
      </c>
      <c r="G55" s="14"/>
      <c r="H55" s="276"/>
      <c r="I55" s="277"/>
      <c r="J55" s="278"/>
      <c r="K55" s="279"/>
      <c r="L55" s="280"/>
      <c r="M55" s="281"/>
      <c r="N55" s="245"/>
      <c r="O55" s="246"/>
      <c r="P55" s="282"/>
      <c r="Q55" s="283"/>
      <c r="R55" s="284"/>
      <c r="S55" s="285"/>
      <c r="T55" s="14"/>
      <c r="U55" s="29"/>
      <c r="V55" s="29"/>
      <c r="W55" s="29"/>
      <c r="X55" s="29"/>
      <c r="Y55" s="29"/>
      <c r="Z55" s="61">
        <f t="shared" si="16"/>
        <v>0</v>
      </c>
      <c r="AA55" s="29"/>
      <c r="AB55" s="29"/>
      <c r="AC55" s="61"/>
      <c r="AD55" s="61"/>
      <c r="AE55" s="61"/>
      <c r="AF55" s="61"/>
      <c r="AG55" s="61"/>
      <c r="AH55" s="61">
        <v>5</v>
      </c>
      <c r="AI55" s="61"/>
      <c r="AJ55" s="61"/>
      <c r="AK55" s="14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14"/>
      <c r="BM55" s="95">
        <f t="shared" si="12"/>
        <v>0</v>
      </c>
      <c r="BN55" s="63"/>
      <c r="BO55" s="95">
        <v>30</v>
      </c>
      <c r="BP55" s="95"/>
      <c r="BR55" s="121">
        <v>11.35</v>
      </c>
      <c r="BS55" s="121">
        <f t="shared" si="13"/>
        <v>0</v>
      </c>
    </row>
    <row r="56" spans="1:71" s="1" customFormat="1" ht="20.100000000000001" customHeight="1" x14ac:dyDescent="0.25">
      <c r="F56" s="131">
        <f>SUM(F33:F55)</f>
        <v>0</v>
      </c>
      <c r="G56" s="3"/>
      <c r="H56" s="11">
        <f>SUM(H33:H55)</f>
        <v>0</v>
      </c>
      <c r="I56" s="11">
        <f t="shared" ref="I56:S56" si="17">SUM(I33:I55)</f>
        <v>0</v>
      </c>
      <c r="J56" s="11">
        <f t="shared" si="17"/>
        <v>0</v>
      </c>
      <c r="K56" s="11">
        <f t="shared" si="17"/>
        <v>0</v>
      </c>
      <c r="L56" s="11">
        <f t="shared" si="17"/>
        <v>0</v>
      </c>
      <c r="M56" s="11">
        <f t="shared" si="17"/>
        <v>0</v>
      </c>
      <c r="N56" s="11">
        <f t="shared" si="17"/>
        <v>0</v>
      </c>
      <c r="O56" s="11">
        <f t="shared" si="17"/>
        <v>0</v>
      </c>
      <c r="P56" s="11">
        <f t="shared" si="17"/>
        <v>0</v>
      </c>
      <c r="Q56" s="11">
        <f t="shared" si="17"/>
        <v>0</v>
      </c>
      <c r="R56" s="11">
        <f t="shared" si="17"/>
        <v>0</v>
      </c>
      <c r="S56" s="11">
        <f t="shared" si="17"/>
        <v>0</v>
      </c>
      <c r="T56" s="3"/>
      <c r="U56" s="30"/>
      <c r="V56" s="30"/>
      <c r="W56" s="30"/>
      <c r="X56" s="30"/>
      <c r="Y56" s="30"/>
      <c r="Z56" s="18">
        <f>SUM(Z33:Z55)</f>
        <v>0</v>
      </c>
      <c r="AA56" s="18">
        <f>SUM(AA33:AA55)</f>
        <v>0</v>
      </c>
      <c r="AB56" s="29"/>
      <c r="AC56" s="30"/>
      <c r="AD56" s="30"/>
      <c r="AE56" s="30"/>
      <c r="AF56" s="30"/>
      <c r="AG56" s="30"/>
      <c r="AH56" s="30"/>
      <c r="AI56" s="30"/>
      <c r="AJ56" s="30"/>
      <c r="AK56" s="3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"/>
      <c r="BM56" s="11">
        <f>SUM(BM33:BM55)</f>
        <v>0</v>
      </c>
      <c r="BN56" s="63"/>
      <c r="BO56" s="63"/>
      <c r="BP56" s="63"/>
      <c r="BR56" s="63"/>
      <c r="BS56" s="123">
        <f>SUM(BS33:BS55)</f>
        <v>0</v>
      </c>
    </row>
    <row r="57" spans="1:71" s="1" customFormat="1" ht="20.100000000000001" customHeight="1" x14ac:dyDescent="0.25">
      <c r="A57" s="37" t="s">
        <v>530</v>
      </c>
      <c r="B57" s="25"/>
      <c r="C57" s="25"/>
      <c r="D57" s="25"/>
      <c r="E57" s="17"/>
      <c r="F57" s="17"/>
      <c r="G57" s="3"/>
      <c r="H57" s="25"/>
      <c r="I57" s="25"/>
      <c r="J57" s="25"/>
      <c r="K57" s="25"/>
      <c r="L57" s="25"/>
      <c r="M57" s="25"/>
      <c r="N57" s="98"/>
      <c r="O57" s="98"/>
      <c r="P57" s="25"/>
      <c r="Q57" s="25"/>
      <c r="R57" s="25"/>
      <c r="S57" s="25"/>
      <c r="T57" s="3"/>
      <c r="U57" s="10" t="s">
        <v>13</v>
      </c>
      <c r="V57" s="10" t="s">
        <v>14</v>
      </c>
      <c r="W57" s="10" t="s">
        <v>15</v>
      </c>
      <c r="X57" s="10" t="s">
        <v>16</v>
      </c>
      <c r="Y57" s="10" t="s">
        <v>17</v>
      </c>
      <c r="Z57" s="10" t="s">
        <v>18</v>
      </c>
      <c r="AA57" s="10" t="s">
        <v>19</v>
      </c>
      <c r="AB57" s="10"/>
      <c r="AC57" s="18" t="s">
        <v>13</v>
      </c>
      <c r="AD57" s="18" t="s">
        <v>14</v>
      </c>
      <c r="AE57" s="18" t="s">
        <v>15</v>
      </c>
      <c r="AF57" s="18" t="s">
        <v>16</v>
      </c>
      <c r="AG57" s="18" t="s">
        <v>17</v>
      </c>
      <c r="AH57" s="18" t="s">
        <v>18</v>
      </c>
      <c r="AI57" s="18" t="s">
        <v>19</v>
      </c>
      <c r="AJ57" s="18" t="s">
        <v>20</v>
      </c>
      <c r="AK57" s="3"/>
      <c r="AL57" s="10" t="s">
        <v>24</v>
      </c>
      <c r="AM57" s="107" t="s">
        <v>25</v>
      </c>
      <c r="AN57" s="107" t="s">
        <v>26</v>
      </c>
      <c r="AO57" s="107" t="s">
        <v>347</v>
      </c>
      <c r="AP57" s="107" t="s">
        <v>27</v>
      </c>
      <c r="AQ57" s="107" t="s">
        <v>348</v>
      </c>
      <c r="AR57" s="107" t="s">
        <v>28</v>
      </c>
      <c r="AS57" s="107" t="s">
        <v>29</v>
      </c>
      <c r="AT57" s="107" t="s">
        <v>30</v>
      </c>
      <c r="AU57" s="107" t="s">
        <v>31</v>
      </c>
      <c r="AV57" s="107" t="s">
        <v>32</v>
      </c>
      <c r="AW57" s="107" t="s">
        <v>33</v>
      </c>
      <c r="AX57" s="107" t="s">
        <v>42</v>
      </c>
      <c r="AY57" s="18" t="s">
        <v>24</v>
      </c>
      <c r="AZ57" s="18" t="s">
        <v>25</v>
      </c>
      <c r="BA57" s="18" t="s">
        <v>26</v>
      </c>
      <c r="BB57" s="18" t="s">
        <v>347</v>
      </c>
      <c r="BC57" s="18" t="s">
        <v>27</v>
      </c>
      <c r="BD57" s="18" t="s">
        <v>348</v>
      </c>
      <c r="BE57" s="18" t="s">
        <v>28</v>
      </c>
      <c r="BF57" s="18" t="s">
        <v>29</v>
      </c>
      <c r="BG57" s="18" t="s">
        <v>30</v>
      </c>
      <c r="BH57" s="18" t="s">
        <v>31</v>
      </c>
      <c r="BI57" s="18" t="s">
        <v>32</v>
      </c>
      <c r="BJ57" s="18" t="s">
        <v>33</v>
      </c>
      <c r="BK57" s="18" t="s">
        <v>42</v>
      </c>
      <c r="BL57" s="3"/>
      <c r="BM57" s="94" t="s">
        <v>26</v>
      </c>
      <c r="BN57" s="94" t="s">
        <v>27</v>
      </c>
      <c r="BO57" s="53" t="s">
        <v>26</v>
      </c>
      <c r="BP57" s="53" t="s">
        <v>27</v>
      </c>
      <c r="BR57" s="94" t="s">
        <v>66</v>
      </c>
      <c r="BS57" s="94" t="s">
        <v>67</v>
      </c>
    </row>
    <row r="58" spans="1:71" s="1" customFormat="1" ht="20.100000000000001" customHeight="1" x14ac:dyDescent="0.25">
      <c r="A58" s="33" t="s">
        <v>531</v>
      </c>
      <c r="B58" s="27" t="s">
        <v>14</v>
      </c>
      <c r="C58" s="28">
        <v>5</v>
      </c>
      <c r="D58" s="129">
        <f t="shared" ref="D58:D92" si="18">SUM(H58:S58)</f>
        <v>0</v>
      </c>
      <c r="E58" s="12">
        <v>40</v>
      </c>
      <c r="F58" s="12">
        <f>D58*E58*(100-$D$4)/100</f>
        <v>0</v>
      </c>
      <c r="G58" s="14"/>
      <c r="H58" s="276"/>
      <c r="I58" s="277"/>
      <c r="J58" s="278"/>
      <c r="K58" s="279"/>
      <c r="L58" s="280"/>
      <c r="M58" s="281"/>
      <c r="N58" s="245"/>
      <c r="O58" s="246"/>
      <c r="P58" s="282"/>
      <c r="Q58" s="283"/>
      <c r="R58" s="284"/>
      <c r="S58" s="285"/>
      <c r="T58" s="14"/>
      <c r="U58" s="29"/>
      <c r="V58" s="61">
        <f>AD58*$D58</f>
        <v>0</v>
      </c>
      <c r="W58" s="29"/>
      <c r="X58" s="29"/>
      <c r="Y58" s="29"/>
      <c r="Z58" s="29"/>
      <c r="AA58" s="29"/>
      <c r="AB58" s="29"/>
      <c r="AC58" s="61"/>
      <c r="AD58" s="61">
        <v>5</v>
      </c>
      <c r="AE58" s="61"/>
      <c r="AF58" s="61"/>
      <c r="AG58" s="61"/>
      <c r="AH58" s="61"/>
      <c r="AI58" s="61"/>
      <c r="AJ58" s="61"/>
      <c r="AK58" s="14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14"/>
      <c r="BM58" s="95">
        <f>BO58*D58</f>
        <v>0</v>
      </c>
      <c r="BN58" s="63"/>
      <c r="BO58" s="95">
        <v>10</v>
      </c>
      <c r="BP58" s="95"/>
      <c r="BR58" s="121">
        <v>0.3</v>
      </c>
      <c r="BS58" s="121">
        <f t="shared" ref="BS58:BS92" si="19">BR58*D58</f>
        <v>0</v>
      </c>
    </row>
    <row r="59" spans="1:71" s="1" customFormat="1" ht="20.100000000000001" customHeight="1" x14ac:dyDescent="0.25">
      <c r="A59" s="33" t="s">
        <v>532</v>
      </c>
      <c r="B59" s="27" t="s">
        <v>15</v>
      </c>
      <c r="C59" s="28">
        <v>5</v>
      </c>
      <c r="D59" s="129">
        <f t="shared" si="18"/>
        <v>0</v>
      </c>
      <c r="E59" s="12">
        <v>120</v>
      </c>
      <c r="F59" s="12">
        <f t="shared" ref="F59:F88" si="20">D59*E59*(100-$D$4)/100</f>
        <v>0</v>
      </c>
      <c r="G59" s="14"/>
      <c r="H59" s="276"/>
      <c r="I59" s="277"/>
      <c r="J59" s="278"/>
      <c r="K59" s="279"/>
      <c r="L59" s="280"/>
      <c r="M59" s="281"/>
      <c r="N59" s="245"/>
      <c r="O59" s="246"/>
      <c r="P59" s="282"/>
      <c r="Q59" s="283"/>
      <c r="R59" s="284"/>
      <c r="S59" s="285"/>
      <c r="T59" s="14"/>
      <c r="U59" s="29"/>
      <c r="V59" s="29"/>
      <c r="W59" s="61">
        <f>AE59*$D59</f>
        <v>0</v>
      </c>
      <c r="X59" s="29"/>
      <c r="Y59" s="29"/>
      <c r="Z59" s="29"/>
      <c r="AA59" s="29"/>
      <c r="AB59" s="29"/>
      <c r="AC59" s="61"/>
      <c r="AD59" s="61"/>
      <c r="AE59" s="61">
        <v>5</v>
      </c>
      <c r="AF59" s="61"/>
      <c r="AG59" s="61"/>
      <c r="AH59" s="61"/>
      <c r="AI59" s="61"/>
      <c r="AJ59" s="61"/>
      <c r="AK59" s="14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14"/>
      <c r="BM59" s="95">
        <f>BO59*D59</f>
        <v>0</v>
      </c>
      <c r="BN59" s="63"/>
      <c r="BO59" s="95">
        <v>15</v>
      </c>
      <c r="BP59" s="95"/>
      <c r="BR59" s="121">
        <v>2.8</v>
      </c>
      <c r="BS59" s="121">
        <f t="shared" si="19"/>
        <v>0</v>
      </c>
    </row>
    <row r="60" spans="1:71" s="1" customFormat="1" ht="20.100000000000001" customHeight="1" x14ac:dyDescent="0.25">
      <c r="A60" s="33" t="s">
        <v>533</v>
      </c>
      <c r="B60" s="27" t="s">
        <v>534</v>
      </c>
      <c r="C60" s="28">
        <v>5</v>
      </c>
      <c r="D60" s="129">
        <f t="shared" si="18"/>
        <v>0</v>
      </c>
      <c r="E60" s="12">
        <v>510</v>
      </c>
      <c r="F60" s="12">
        <f t="shared" si="20"/>
        <v>0</v>
      </c>
      <c r="G60" s="14"/>
      <c r="H60" s="276"/>
      <c r="I60" s="277"/>
      <c r="J60" s="278"/>
      <c r="K60" s="279"/>
      <c r="L60" s="280"/>
      <c r="M60" s="281"/>
      <c r="N60" s="245"/>
      <c r="O60" s="246"/>
      <c r="P60" s="282"/>
      <c r="Q60" s="283"/>
      <c r="R60" s="284"/>
      <c r="S60" s="285"/>
      <c r="T60" s="14"/>
      <c r="U60" s="29"/>
      <c r="V60" s="29"/>
      <c r="W60" s="29"/>
      <c r="X60" s="61">
        <f>AF60*$D60</f>
        <v>0</v>
      </c>
      <c r="Y60" s="29"/>
      <c r="Z60" s="29"/>
      <c r="AA60" s="29"/>
      <c r="AB60" s="29"/>
      <c r="AC60" s="61"/>
      <c r="AD60" s="61"/>
      <c r="AE60" s="61"/>
      <c r="AF60" s="61">
        <v>5</v>
      </c>
      <c r="AG60" s="61"/>
      <c r="AH60" s="61"/>
      <c r="AI60" s="61"/>
      <c r="AJ60" s="61"/>
      <c r="AK60" s="14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14"/>
      <c r="BM60" s="95">
        <f>BO60*D60</f>
        <v>0</v>
      </c>
      <c r="BN60" s="63"/>
      <c r="BO60" s="95">
        <v>15</v>
      </c>
      <c r="BP60" s="95"/>
      <c r="BR60" s="121">
        <v>2.7</v>
      </c>
      <c r="BS60" s="121">
        <f t="shared" si="19"/>
        <v>0</v>
      </c>
    </row>
    <row r="61" spans="1:71" s="1" customFormat="1" ht="20.100000000000001" customHeight="1" x14ac:dyDescent="0.25">
      <c r="A61" s="33" t="s">
        <v>535</v>
      </c>
      <c r="B61" s="27" t="s">
        <v>536</v>
      </c>
      <c r="C61" s="28">
        <v>5</v>
      </c>
      <c r="D61" s="129">
        <f t="shared" si="18"/>
        <v>0</v>
      </c>
      <c r="E61" s="12">
        <v>600</v>
      </c>
      <c r="F61" s="12">
        <f t="shared" si="20"/>
        <v>0</v>
      </c>
      <c r="G61" s="14"/>
      <c r="H61" s="276"/>
      <c r="I61" s="277"/>
      <c r="J61" s="278"/>
      <c r="K61" s="279"/>
      <c r="L61" s="280"/>
      <c r="M61" s="281"/>
      <c r="N61" s="245"/>
      <c r="O61" s="246"/>
      <c r="P61" s="282"/>
      <c r="Q61" s="283"/>
      <c r="R61" s="284"/>
      <c r="S61" s="285"/>
      <c r="T61" s="14"/>
      <c r="U61" s="29"/>
      <c r="V61" s="29"/>
      <c r="W61" s="29"/>
      <c r="X61" s="29"/>
      <c r="Y61" s="61">
        <f>AG61*$D61</f>
        <v>0</v>
      </c>
      <c r="Z61" s="29"/>
      <c r="AA61" s="29"/>
      <c r="AB61" s="29"/>
      <c r="AC61" s="61"/>
      <c r="AD61" s="61"/>
      <c r="AE61" s="61"/>
      <c r="AF61" s="61"/>
      <c r="AG61" s="61">
        <v>5</v>
      </c>
      <c r="AH61" s="61"/>
      <c r="AI61" s="61"/>
      <c r="AJ61" s="61"/>
      <c r="AK61" s="14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14"/>
      <c r="BM61" s="95">
        <f>BO61*D61</f>
        <v>0</v>
      </c>
      <c r="BN61" s="63"/>
      <c r="BO61" s="95">
        <v>25</v>
      </c>
      <c r="BP61" s="95"/>
      <c r="BR61" s="121">
        <v>4.5999999999999996</v>
      </c>
      <c r="BS61" s="121">
        <f t="shared" si="19"/>
        <v>0</v>
      </c>
    </row>
    <row r="62" spans="1:71" s="1" customFormat="1" ht="20.100000000000001" customHeight="1" x14ac:dyDescent="0.25">
      <c r="A62" s="33" t="s">
        <v>537</v>
      </c>
      <c r="B62" s="27" t="s">
        <v>538</v>
      </c>
      <c r="C62" s="28">
        <v>1</v>
      </c>
      <c r="D62" s="129">
        <f t="shared" si="18"/>
        <v>0</v>
      </c>
      <c r="E62" s="12">
        <v>200</v>
      </c>
      <c r="F62" s="12">
        <f t="shared" si="20"/>
        <v>0</v>
      </c>
      <c r="G62" s="14"/>
      <c r="H62" s="276"/>
      <c r="I62" s="277"/>
      <c r="J62" s="278"/>
      <c r="K62" s="279"/>
      <c r="L62" s="280"/>
      <c r="M62" s="281"/>
      <c r="N62" s="245"/>
      <c r="O62" s="246"/>
      <c r="P62" s="282"/>
      <c r="Q62" s="283"/>
      <c r="R62" s="284"/>
      <c r="S62" s="285"/>
      <c r="T62" s="14"/>
      <c r="U62" s="29"/>
      <c r="V62" s="29"/>
      <c r="W62" s="29"/>
      <c r="X62" s="29"/>
      <c r="Y62" s="29"/>
      <c r="Z62" s="29"/>
      <c r="AA62" s="61">
        <f t="shared" ref="AA62:AA63" si="21">AI62*$D62</f>
        <v>0</v>
      </c>
      <c r="AB62" s="29"/>
      <c r="AC62" s="61"/>
      <c r="AD62" s="61"/>
      <c r="AE62" s="61"/>
      <c r="AF62" s="61"/>
      <c r="AG62" s="61"/>
      <c r="AH62" s="61"/>
      <c r="AI62" s="61">
        <v>1</v>
      </c>
      <c r="AJ62" s="61"/>
      <c r="AK62" s="14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14"/>
      <c r="BM62" s="63"/>
      <c r="BN62" s="95">
        <f t="shared" ref="BN62:BN72" si="22">BP62*D62</f>
        <v>0</v>
      </c>
      <c r="BO62" s="95"/>
      <c r="BP62" s="95">
        <v>7</v>
      </c>
      <c r="BR62" s="121">
        <v>2.8</v>
      </c>
      <c r="BS62" s="121">
        <f t="shared" si="19"/>
        <v>0</v>
      </c>
    </row>
    <row r="63" spans="1:71" s="1" customFormat="1" ht="20.100000000000001" customHeight="1" x14ac:dyDescent="0.25">
      <c r="A63" s="33" t="s">
        <v>539</v>
      </c>
      <c r="B63" s="27" t="s">
        <v>538</v>
      </c>
      <c r="C63" s="28">
        <v>1</v>
      </c>
      <c r="D63" s="129">
        <f t="shared" si="18"/>
        <v>0</v>
      </c>
      <c r="E63" s="12">
        <v>210</v>
      </c>
      <c r="F63" s="12">
        <f t="shared" si="20"/>
        <v>0</v>
      </c>
      <c r="G63" s="14"/>
      <c r="H63" s="276"/>
      <c r="I63" s="277"/>
      <c r="J63" s="278"/>
      <c r="K63" s="279"/>
      <c r="L63" s="280"/>
      <c r="M63" s="281"/>
      <c r="N63" s="245"/>
      <c r="O63" s="246"/>
      <c r="P63" s="282"/>
      <c r="Q63" s="283"/>
      <c r="R63" s="284"/>
      <c r="S63" s="285"/>
      <c r="T63" s="14"/>
      <c r="U63" s="29"/>
      <c r="V63" s="29"/>
      <c r="W63" s="29"/>
      <c r="X63" s="29"/>
      <c r="Y63" s="29"/>
      <c r="Z63" s="29"/>
      <c r="AA63" s="61">
        <f t="shared" si="21"/>
        <v>0</v>
      </c>
      <c r="AB63" s="29"/>
      <c r="AC63" s="61"/>
      <c r="AD63" s="61"/>
      <c r="AE63" s="61"/>
      <c r="AF63" s="61"/>
      <c r="AG63" s="61"/>
      <c r="AH63" s="61"/>
      <c r="AI63" s="61">
        <v>1</v>
      </c>
      <c r="AJ63" s="61"/>
      <c r="AK63" s="14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14"/>
      <c r="BM63" s="63"/>
      <c r="BN63" s="95">
        <f t="shared" si="22"/>
        <v>0</v>
      </c>
      <c r="BO63" s="95"/>
      <c r="BP63" s="95">
        <v>7</v>
      </c>
      <c r="BR63" s="121">
        <v>2.9</v>
      </c>
      <c r="BS63" s="121">
        <f t="shared" si="19"/>
        <v>0</v>
      </c>
    </row>
    <row r="64" spans="1:71" s="1" customFormat="1" ht="20.100000000000001" customHeight="1" x14ac:dyDescent="0.25">
      <c r="A64" s="33" t="s">
        <v>540</v>
      </c>
      <c r="B64" s="27" t="s">
        <v>538</v>
      </c>
      <c r="C64" s="28">
        <v>1</v>
      </c>
      <c r="D64" s="129">
        <f t="shared" si="18"/>
        <v>0</v>
      </c>
      <c r="E64" s="12">
        <v>210</v>
      </c>
      <c r="F64" s="12">
        <f t="shared" si="20"/>
        <v>0</v>
      </c>
      <c r="G64" s="14"/>
      <c r="H64" s="276"/>
      <c r="I64" s="277"/>
      <c r="J64" s="278"/>
      <c r="K64" s="279"/>
      <c r="L64" s="280"/>
      <c r="M64" s="281"/>
      <c r="N64" s="245"/>
      <c r="O64" s="246"/>
      <c r="P64" s="282"/>
      <c r="Q64" s="283"/>
      <c r="R64" s="284"/>
      <c r="S64" s="285"/>
      <c r="T64" s="14"/>
      <c r="U64" s="29"/>
      <c r="V64" s="29"/>
      <c r="W64" s="29"/>
      <c r="X64" s="29"/>
      <c r="Y64" s="29"/>
      <c r="Z64" s="29"/>
      <c r="AA64" s="61">
        <f>AI64*$D64</f>
        <v>0</v>
      </c>
      <c r="AB64" s="29"/>
      <c r="AC64" s="61"/>
      <c r="AD64" s="61"/>
      <c r="AE64" s="61"/>
      <c r="AF64" s="61"/>
      <c r="AG64" s="61"/>
      <c r="AH64" s="61"/>
      <c r="AI64" s="61">
        <v>1</v>
      </c>
      <c r="AJ64" s="61"/>
      <c r="AK64" s="14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14"/>
      <c r="BM64" s="63"/>
      <c r="BN64" s="95">
        <f t="shared" si="22"/>
        <v>0</v>
      </c>
      <c r="BO64" s="95"/>
      <c r="BP64" s="95">
        <v>7</v>
      </c>
      <c r="BR64" s="121">
        <v>3.1</v>
      </c>
      <c r="BS64" s="121">
        <f t="shared" si="19"/>
        <v>0</v>
      </c>
    </row>
    <row r="65" spans="1:71" s="1" customFormat="1" ht="20.100000000000001" customHeight="1" x14ac:dyDescent="0.25">
      <c r="A65" s="33" t="s">
        <v>541</v>
      </c>
      <c r="B65" s="27" t="s">
        <v>538</v>
      </c>
      <c r="C65" s="28">
        <v>1</v>
      </c>
      <c r="D65" s="129">
        <f t="shared" si="18"/>
        <v>0</v>
      </c>
      <c r="E65" s="12">
        <v>210</v>
      </c>
      <c r="F65" s="12">
        <f t="shared" si="20"/>
        <v>0</v>
      </c>
      <c r="G65" s="14"/>
      <c r="H65" s="276"/>
      <c r="I65" s="277"/>
      <c r="J65" s="278"/>
      <c r="K65" s="279"/>
      <c r="L65" s="280"/>
      <c r="M65" s="281"/>
      <c r="N65" s="245"/>
      <c r="O65" s="246"/>
      <c r="P65" s="282"/>
      <c r="Q65" s="283"/>
      <c r="R65" s="284"/>
      <c r="S65" s="285"/>
      <c r="T65" s="14"/>
      <c r="U65" s="29"/>
      <c r="V65" s="29"/>
      <c r="W65" s="29"/>
      <c r="X65" s="29"/>
      <c r="Y65" s="29"/>
      <c r="Z65" s="29"/>
      <c r="AA65" s="61">
        <f t="shared" ref="AA65:AB72" si="23">AI65*$D65</f>
        <v>0</v>
      </c>
      <c r="AB65" s="29"/>
      <c r="AC65" s="61"/>
      <c r="AD65" s="61"/>
      <c r="AE65" s="61"/>
      <c r="AF65" s="61"/>
      <c r="AG65" s="61"/>
      <c r="AH65" s="61"/>
      <c r="AI65" s="61">
        <v>1</v>
      </c>
      <c r="AJ65" s="61"/>
      <c r="AK65" s="14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14"/>
      <c r="BM65" s="63"/>
      <c r="BN65" s="95">
        <f t="shared" si="22"/>
        <v>0</v>
      </c>
      <c r="BO65" s="95"/>
      <c r="BP65" s="95">
        <v>7</v>
      </c>
      <c r="BR65" s="121">
        <v>3.5</v>
      </c>
      <c r="BS65" s="121">
        <f t="shared" si="19"/>
        <v>0</v>
      </c>
    </row>
    <row r="66" spans="1:71" s="1" customFormat="1" ht="20.100000000000001" customHeight="1" x14ac:dyDescent="0.25">
      <c r="A66" s="33" t="s">
        <v>542</v>
      </c>
      <c r="B66" s="27" t="s">
        <v>538</v>
      </c>
      <c r="C66" s="28">
        <v>1</v>
      </c>
      <c r="D66" s="129">
        <f t="shared" si="18"/>
        <v>0</v>
      </c>
      <c r="E66" s="12">
        <v>210</v>
      </c>
      <c r="F66" s="12">
        <f t="shared" si="20"/>
        <v>0</v>
      </c>
      <c r="G66" s="14"/>
      <c r="H66" s="276"/>
      <c r="I66" s="277"/>
      <c r="J66" s="278"/>
      <c r="K66" s="279"/>
      <c r="L66" s="280"/>
      <c r="M66" s="281"/>
      <c r="N66" s="245"/>
      <c r="O66" s="246"/>
      <c r="P66" s="282"/>
      <c r="Q66" s="283"/>
      <c r="R66" s="284"/>
      <c r="S66" s="285"/>
      <c r="T66" s="14"/>
      <c r="U66" s="29"/>
      <c r="V66" s="29"/>
      <c r="W66" s="29"/>
      <c r="X66" s="29"/>
      <c r="Y66" s="29"/>
      <c r="Z66" s="29"/>
      <c r="AA66" s="61">
        <f t="shared" si="23"/>
        <v>0</v>
      </c>
      <c r="AB66" s="29"/>
      <c r="AC66" s="61"/>
      <c r="AD66" s="61"/>
      <c r="AE66" s="61"/>
      <c r="AF66" s="61"/>
      <c r="AG66" s="61"/>
      <c r="AH66" s="61"/>
      <c r="AI66" s="61">
        <v>1</v>
      </c>
      <c r="AJ66" s="61"/>
      <c r="AK66" s="14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14"/>
      <c r="BM66" s="63"/>
      <c r="BN66" s="95">
        <f t="shared" si="22"/>
        <v>0</v>
      </c>
      <c r="BO66" s="95"/>
      <c r="BP66" s="95">
        <v>7</v>
      </c>
      <c r="BR66" s="121">
        <v>3.7</v>
      </c>
      <c r="BS66" s="121">
        <f t="shared" si="19"/>
        <v>0</v>
      </c>
    </row>
    <row r="67" spans="1:71" s="1" customFormat="1" ht="20.100000000000001" customHeight="1" x14ac:dyDescent="0.25">
      <c r="A67" s="33" t="s">
        <v>543</v>
      </c>
      <c r="B67" s="27" t="s">
        <v>538</v>
      </c>
      <c r="C67" s="28">
        <v>5</v>
      </c>
      <c r="D67" s="129">
        <f t="shared" si="18"/>
        <v>0</v>
      </c>
      <c r="E67" s="12">
        <v>990</v>
      </c>
      <c r="F67" s="12">
        <f t="shared" si="20"/>
        <v>0</v>
      </c>
      <c r="G67" s="14"/>
      <c r="H67" s="276"/>
      <c r="I67" s="277"/>
      <c r="J67" s="278"/>
      <c r="K67" s="279"/>
      <c r="L67" s="280"/>
      <c r="M67" s="281"/>
      <c r="N67" s="245"/>
      <c r="O67" s="246"/>
      <c r="P67" s="282"/>
      <c r="Q67" s="283"/>
      <c r="R67" s="284"/>
      <c r="S67" s="285"/>
      <c r="T67" s="14"/>
      <c r="U67" s="29"/>
      <c r="V67" s="29"/>
      <c r="W67" s="29"/>
      <c r="X67" s="29"/>
      <c r="Y67" s="29"/>
      <c r="Z67" s="29"/>
      <c r="AA67" s="61">
        <f t="shared" si="23"/>
        <v>0</v>
      </c>
      <c r="AB67" s="29"/>
      <c r="AC67" s="61"/>
      <c r="AD67" s="61"/>
      <c r="AE67" s="61"/>
      <c r="AF67" s="61"/>
      <c r="AG67" s="61"/>
      <c r="AH67" s="61"/>
      <c r="AI67" s="61">
        <v>5</v>
      </c>
      <c r="AJ67" s="61"/>
      <c r="AK67" s="14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14"/>
      <c r="BM67" s="63"/>
      <c r="BN67" s="95">
        <f t="shared" si="22"/>
        <v>0</v>
      </c>
      <c r="BO67" s="95"/>
      <c r="BP67" s="95">
        <v>35</v>
      </c>
      <c r="BR67" s="121">
        <v>16</v>
      </c>
      <c r="BS67" s="121">
        <f t="shared" si="19"/>
        <v>0</v>
      </c>
    </row>
    <row r="68" spans="1:71" s="1" customFormat="1" ht="20.100000000000001" customHeight="1" x14ac:dyDescent="0.25">
      <c r="A68" s="33" t="s">
        <v>544</v>
      </c>
      <c r="B68" s="27" t="s">
        <v>545</v>
      </c>
      <c r="C68" s="28">
        <v>25</v>
      </c>
      <c r="D68" s="129">
        <f t="shared" si="18"/>
        <v>0</v>
      </c>
      <c r="E68" s="12">
        <v>2200</v>
      </c>
      <c r="F68" s="12">
        <f t="shared" si="20"/>
        <v>0</v>
      </c>
      <c r="G68" s="14"/>
      <c r="H68" s="276"/>
      <c r="I68" s="277"/>
      <c r="J68" s="278"/>
      <c r="K68" s="279"/>
      <c r="L68" s="280"/>
      <c r="M68" s="281"/>
      <c r="N68" s="245"/>
      <c r="O68" s="246"/>
      <c r="P68" s="282"/>
      <c r="Q68" s="283"/>
      <c r="R68" s="284"/>
      <c r="S68" s="285"/>
      <c r="T68" s="14"/>
      <c r="U68" s="29"/>
      <c r="V68" s="61">
        <f>AD68*$D68</f>
        <v>0</v>
      </c>
      <c r="W68" s="61">
        <f>AE68*$D68</f>
        <v>0</v>
      </c>
      <c r="X68" s="61">
        <f>AF68*$D68</f>
        <v>0</v>
      </c>
      <c r="Y68" s="61">
        <f>AG68*$D68</f>
        <v>0</v>
      </c>
      <c r="Z68" s="29"/>
      <c r="AA68" s="61">
        <f t="shared" si="23"/>
        <v>0</v>
      </c>
      <c r="AB68" s="29"/>
      <c r="AC68" s="61"/>
      <c r="AD68" s="61">
        <v>5</v>
      </c>
      <c r="AE68" s="61">
        <v>5</v>
      </c>
      <c r="AF68" s="61">
        <v>5</v>
      </c>
      <c r="AG68" s="61">
        <v>5</v>
      </c>
      <c r="AH68" s="61"/>
      <c r="AI68" s="61">
        <v>5</v>
      </c>
      <c r="AJ68" s="61"/>
      <c r="AK68" s="14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14"/>
      <c r="BM68" s="95">
        <f>BO68*D68</f>
        <v>0</v>
      </c>
      <c r="BN68" s="95">
        <f t="shared" si="22"/>
        <v>0</v>
      </c>
      <c r="BO68" s="95">
        <v>65</v>
      </c>
      <c r="BP68" s="95">
        <v>35</v>
      </c>
      <c r="BR68" s="121">
        <v>26.4</v>
      </c>
      <c r="BS68" s="121">
        <f t="shared" si="19"/>
        <v>0</v>
      </c>
    </row>
    <row r="69" spans="1:71" s="1" customFormat="1" ht="20.100000000000001" customHeight="1" x14ac:dyDescent="0.25">
      <c r="A69" s="33" t="s">
        <v>546</v>
      </c>
      <c r="B69" s="27" t="s">
        <v>547</v>
      </c>
      <c r="C69" s="28">
        <v>1</v>
      </c>
      <c r="D69" s="129">
        <f t="shared" si="18"/>
        <v>0</v>
      </c>
      <c r="E69" s="12">
        <v>370</v>
      </c>
      <c r="F69" s="12">
        <f t="shared" si="20"/>
        <v>0</v>
      </c>
      <c r="G69" s="14"/>
      <c r="H69" s="276"/>
      <c r="I69" s="277"/>
      <c r="J69" s="278"/>
      <c r="K69" s="279"/>
      <c r="L69" s="280"/>
      <c r="M69" s="281"/>
      <c r="N69" s="245"/>
      <c r="O69" s="246"/>
      <c r="P69" s="282"/>
      <c r="Q69" s="283"/>
      <c r="R69" s="284"/>
      <c r="S69" s="285"/>
      <c r="T69" s="14"/>
      <c r="U69" s="29"/>
      <c r="V69" s="29"/>
      <c r="W69" s="29"/>
      <c r="X69" s="29"/>
      <c r="Y69" s="29"/>
      <c r="Z69" s="29"/>
      <c r="AA69" s="29"/>
      <c r="AB69" s="61">
        <f t="shared" si="23"/>
        <v>0</v>
      </c>
      <c r="AC69" s="61"/>
      <c r="AD69" s="61"/>
      <c r="AE69" s="61"/>
      <c r="AF69" s="61"/>
      <c r="AG69" s="61"/>
      <c r="AH69" s="61"/>
      <c r="AI69" s="61"/>
      <c r="AJ69" s="61">
        <v>1</v>
      </c>
      <c r="AK69" s="14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14"/>
      <c r="BM69" s="95"/>
      <c r="BN69" s="95">
        <f t="shared" si="22"/>
        <v>0</v>
      </c>
      <c r="BO69" s="95"/>
      <c r="BP69" s="95">
        <v>7</v>
      </c>
      <c r="BR69" s="121">
        <v>6.45</v>
      </c>
      <c r="BS69" s="121">
        <f t="shared" si="19"/>
        <v>0</v>
      </c>
    </row>
    <row r="70" spans="1:71" s="1" customFormat="1" ht="20.100000000000001" customHeight="1" x14ac:dyDescent="0.25">
      <c r="A70" s="33" t="s">
        <v>548</v>
      </c>
      <c r="B70" s="27" t="s">
        <v>547</v>
      </c>
      <c r="C70" s="28">
        <v>1</v>
      </c>
      <c r="D70" s="129">
        <f t="shared" si="18"/>
        <v>0</v>
      </c>
      <c r="E70" s="12">
        <v>380</v>
      </c>
      <c r="F70" s="12">
        <f t="shared" si="20"/>
        <v>0</v>
      </c>
      <c r="G70" s="14"/>
      <c r="H70" s="276"/>
      <c r="I70" s="277"/>
      <c r="J70" s="278"/>
      <c r="K70" s="279"/>
      <c r="L70" s="280"/>
      <c r="M70" s="281"/>
      <c r="N70" s="245"/>
      <c r="O70" s="246"/>
      <c r="P70" s="282"/>
      <c r="Q70" s="283"/>
      <c r="R70" s="284"/>
      <c r="S70" s="285"/>
      <c r="T70" s="14"/>
      <c r="U70" s="29"/>
      <c r="V70" s="29"/>
      <c r="W70" s="29"/>
      <c r="X70" s="29"/>
      <c r="Y70" s="29"/>
      <c r="Z70" s="29"/>
      <c r="AA70" s="29"/>
      <c r="AB70" s="61">
        <f t="shared" si="23"/>
        <v>0</v>
      </c>
      <c r="AC70" s="61"/>
      <c r="AD70" s="61"/>
      <c r="AE70" s="61"/>
      <c r="AF70" s="61"/>
      <c r="AG70" s="61"/>
      <c r="AH70" s="61"/>
      <c r="AI70" s="61"/>
      <c r="AJ70" s="61">
        <v>1</v>
      </c>
      <c r="AK70" s="14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14"/>
      <c r="BM70" s="95"/>
      <c r="BN70" s="95">
        <f t="shared" si="22"/>
        <v>0</v>
      </c>
      <c r="BO70" s="95"/>
      <c r="BP70" s="95">
        <v>7</v>
      </c>
      <c r="BR70" s="121">
        <v>10.3</v>
      </c>
      <c r="BS70" s="121">
        <f t="shared" si="19"/>
        <v>0</v>
      </c>
    </row>
    <row r="71" spans="1:71" s="1" customFormat="1" ht="20.100000000000001" customHeight="1" x14ac:dyDescent="0.25">
      <c r="A71" s="33" t="s">
        <v>549</v>
      </c>
      <c r="B71" s="27" t="s">
        <v>550</v>
      </c>
      <c r="C71" s="28">
        <v>1</v>
      </c>
      <c r="D71" s="129">
        <f t="shared" si="18"/>
        <v>0</v>
      </c>
      <c r="E71" s="12">
        <v>470</v>
      </c>
      <c r="F71" s="12">
        <f t="shared" si="20"/>
        <v>0</v>
      </c>
      <c r="G71" s="14"/>
      <c r="H71" s="276"/>
      <c r="I71" s="277"/>
      <c r="J71" s="278"/>
      <c r="K71" s="279"/>
      <c r="L71" s="280"/>
      <c r="M71" s="281"/>
      <c r="N71" s="245"/>
      <c r="O71" s="246"/>
      <c r="P71" s="282"/>
      <c r="Q71" s="283"/>
      <c r="R71" s="284"/>
      <c r="S71" s="285"/>
      <c r="T71" s="14"/>
      <c r="U71" s="29"/>
      <c r="V71" s="29"/>
      <c r="W71" s="29"/>
      <c r="X71" s="29"/>
      <c r="Y71" s="29"/>
      <c r="Z71" s="29"/>
      <c r="AA71" s="29"/>
      <c r="AB71" s="61">
        <f t="shared" si="23"/>
        <v>0</v>
      </c>
      <c r="AC71" s="61"/>
      <c r="AD71" s="61"/>
      <c r="AE71" s="61"/>
      <c r="AF71" s="61"/>
      <c r="AG71" s="61"/>
      <c r="AH71" s="61"/>
      <c r="AI71" s="61"/>
      <c r="AJ71" s="61">
        <v>1</v>
      </c>
      <c r="AK71" s="14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14"/>
      <c r="BM71" s="95"/>
      <c r="BN71" s="95">
        <f t="shared" si="22"/>
        <v>0</v>
      </c>
      <c r="BO71" s="95"/>
      <c r="BP71" s="95">
        <v>9</v>
      </c>
      <c r="BR71" s="121">
        <v>17.2</v>
      </c>
      <c r="BS71" s="121">
        <f t="shared" si="19"/>
        <v>0</v>
      </c>
    </row>
    <row r="72" spans="1:71" s="1" customFormat="1" ht="20.100000000000001" customHeight="1" x14ac:dyDescent="0.25">
      <c r="A72" s="33" t="s">
        <v>551</v>
      </c>
      <c r="B72" s="27" t="s">
        <v>550</v>
      </c>
      <c r="C72" s="28">
        <v>1</v>
      </c>
      <c r="D72" s="129">
        <f t="shared" si="18"/>
        <v>0</v>
      </c>
      <c r="E72" s="12">
        <v>490</v>
      </c>
      <c r="F72" s="12">
        <f t="shared" si="20"/>
        <v>0</v>
      </c>
      <c r="G72" s="14"/>
      <c r="H72" s="276"/>
      <c r="I72" s="277"/>
      <c r="J72" s="278"/>
      <c r="K72" s="279"/>
      <c r="L72" s="280"/>
      <c r="M72" s="281"/>
      <c r="N72" s="245"/>
      <c r="O72" s="246"/>
      <c r="P72" s="282"/>
      <c r="Q72" s="283"/>
      <c r="R72" s="284"/>
      <c r="S72" s="285"/>
      <c r="T72" s="14"/>
      <c r="U72" s="29"/>
      <c r="V72" s="29"/>
      <c r="W72" s="29"/>
      <c r="X72" s="29"/>
      <c r="Y72" s="29"/>
      <c r="Z72" s="29"/>
      <c r="AA72" s="29"/>
      <c r="AB72" s="61">
        <f t="shared" si="23"/>
        <v>0</v>
      </c>
      <c r="AC72" s="61"/>
      <c r="AD72" s="61"/>
      <c r="AE72" s="61"/>
      <c r="AF72" s="61"/>
      <c r="AG72" s="61"/>
      <c r="AH72" s="61"/>
      <c r="AI72" s="61"/>
      <c r="AJ72" s="61">
        <v>1</v>
      </c>
      <c r="AK72" s="14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14"/>
      <c r="BM72" s="95"/>
      <c r="BN72" s="95">
        <f t="shared" si="22"/>
        <v>0</v>
      </c>
      <c r="BO72" s="95"/>
      <c r="BP72" s="95">
        <v>9</v>
      </c>
      <c r="BR72" s="121">
        <v>18.100000000000001</v>
      </c>
      <c r="BS72" s="121">
        <f t="shared" si="19"/>
        <v>0</v>
      </c>
    </row>
    <row r="73" spans="1:71" s="1" customFormat="1" ht="20.100000000000001" customHeight="1" x14ac:dyDescent="0.25">
      <c r="A73" s="237" t="s">
        <v>552</v>
      </c>
      <c r="B73" s="27" t="s">
        <v>15</v>
      </c>
      <c r="C73" s="28">
        <v>5</v>
      </c>
      <c r="D73" s="129">
        <f t="shared" si="18"/>
        <v>0</v>
      </c>
      <c r="E73" s="12">
        <v>50</v>
      </c>
      <c r="F73" s="12">
        <f t="shared" si="20"/>
        <v>0</v>
      </c>
      <c r="G73" s="14"/>
      <c r="H73" s="276"/>
      <c r="I73" s="277"/>
      <c r="J73" s="278"/>
      <c r="K73" s="279"/>
      <c r="L73" s="280"/>
      <c r="M73" s="281"/>
      <c r="N73" s="245"/>
      <c r="O73" s="246"/>
      <c r="P73" s="282"/>
      <c r="Q73" s="283"/>
      <c r="R73" s="284"/>
      <c r="S73" s="285"/>
      <c r="T73" s="14"/>
      <c r="U73" s="29"/>
      <c r="V73" s="29"/>
      <c r="W73" s="61">
        <f>AE73*$D73</f>
        <v>0</v>
      </c>
      <c r="X73" s="29"/>
      <c r="Y73" s="29"/>
      <c r="Z73" s="29"/>
      <c r="AA73" s="29"/>
      <c r="AB73" s="29"/>
      <c r="AC73" s="61"/>
      <c r="AD73" s="61"/>
      <c r="AE73" s="61">
        <v>5</v>
      </c>
      <c r="AF73" s="61"/>
      <c r="AG73" s="61"/>
      <c r="AH73" s="61"/>
      <c r="AI73" s="61"/>
      <c r="AJ73" s="61"/>
      <c r="AK73" s="14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14"/>
      <c r="BM73" s="95">
        <f>BO73*D73</f>
        <v>0</v>
      </c>
      <c r="BN73" s="95"/>
      <c r="BO73" s="95">
        <v>10</v>
      </c>
      <c r="BP73" s="95"/>
      <c r="BR73" s="121">
        <v>0.2</v>
      </c>
      <c r="BS73" s="121">
        <f t="shared" si="19"/>
        <v>0</v>
      </c>
    </row>
    <row r="74" spans="1:71" s="1" customFormat="1" ht="20.100000000000001" customHeight="1" x14ac:dyDescent="0.25">
      <c r="A74" s="237" t="s">
        <v>553</v>
      </c>
      <c r="B74" s="27" t="s">
        <v>16</v>
      </c>
      <c r="C74" s="28">
        <v>5</v>
      </c>
      <c r="D74" s="129">
        <f t="shared" si="18"/>
        <v>0</v>
      </c>
      <c r="E74" s="12">
        <v>80</v>
      </c>
      <c r="F74" s="12">
        <f t="shared" si="20"/>
        <v>0</v>
      </c>
      <c r="G74" s="14"/>
      <c r="H74" s="276"/>
      <c r="I74" s="277"/>
      <c r="J74" s="278"/>
      <c r="K74" s="279"/>
      <c r="L74" s="280"/>
      <c r="M74" s="281"/>
      <c r="N74" s="245"/>
      <c r="O74" s="246"/>
      <c r="P74" s="282"/>
      <c r="Q74" s="283"/>
      <c r="R74" s="284"/>
      <c r="S74" s="285"/>
      <c r="T74" s="14"/>
      <c r="U74" s="29"/>
      <c r="V74" s="29"/>
      <c r="W74" s="29"/>
      <c r="X74" s="61">
        <f>AF74*$D74</f>
        <v>0</v>
      </c>
      <c r="Y74" s="29"/>
      <c r="Z74" s="29"/>
      <c r="AA74" s="29"/>
      <c r="AB74" s="29"/>
      <c r="AC74" s="61"/>
      <c r="AD74" s="61"/>
      <c r="AE74" s="61"/>
      <c r="AF74" s="61">
        <v>5</v>
      </c>
      <c r="AG74" s="61"/>
      <c r="AH74" s="61"/>
      <c r="AI74" s="61"/>
      <c r="AJ74" s="61"/>
      <c r="AK74" s="14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14"/>
      <c r="BM74" s="95">
        <f>BO74*D74</f>
        <v>0</v>
      </c>
      <c r="BN74" s="95"/>
      <c r="BO74" s="95">
        <v>20</v>
      </c>
      <c r="BP74" s="95"/>
      <c r="BR74" s="121">
        <v>1</v>
      </c>
      <c r="BS74" s="121">
        <f t="shared" si="19"/>
        <v>0</v>
      </c>
    </row>
    <row r="75" spans="1:71" s="1" customFormat="1" ht="20.100000000000001" customHeight="1" x14ac:dyDescent="0.25">
      <c r="A75" s="33" t="s">
        <v>554</v>
      </c>
      <c r="B75" s="27" t="s">
        <v>18</v>
      </c>
      <c r="C75" s="28">
        <v>5</v>
      </c>
      <c r="D75" s="129">
        <f t="shared" si="18"/>
        <v>0</v>
      </c>
      <c r="E75" s="12">
        <v>600</v>
      </c>
      <c r="F75" s="12">
        <f t="shared" si="20"/>
        <v>0</v>
      </c>
      <c r="G75" s="14"/>
      <c r="H75" s="276"/>
      <c r="I75" s="277"/>
      <c r="J75" s="278"/>
      <c r="K75" s="279"/>
      <c r="L75" s="280"/>
      <c r="M75" s="281"/>
      <c r="N75" s="245"/>
      <c r="O75" s="246"/>
      <c r="P75" s="282"/>
      <c r="Q75" s="283"/>
      <c r="R75" s="284"/>
      <c r="S75" s="285"/>
      <c r="T75" s="14"/>
      <c r="U75" s="29"/>
      <c r="V75" s="29"/>
      <c r="W75" s="29"/>
      <c r="X75" s="29"/>
      <c r="Y75" s="29"/>
      <c r="Z75" s="61">
        <f>AH75*$D75</f>
        <v>0</v>
      </c>
      <c r="AA75" s="29"/>
      <c r="AB75" s="29"/>
      <c r="AC75" s="61"/>
      <c r="AD75" s="61"/>
      <c r="AE75" s="61"/>
      <c r="AF75" s="61"/>
      <c r="AG75" s="61"/>
      <c r="AH75" s="61">
        <v>5</v>
      </c>
      <c r="AI75" s="61"/>
      <c r="AJ75" s="61"/>
      <c r="AK75" s="14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14"/>
      <c r="BM75" s="95">
        <f>BO75*D75</f>
        <v>0</v>
      </c>
      <c r="BN75" s="95"/>
      <c r="BO75" s="95">
        <v>20</v>
      </c>
      <c r="BP75" s="95"/>
      <c r="BR75" s="121">
        <v>3.9</v>
      </c>
      <c r="BS75" s="121">
        <f t="shared" si="19"/>
        <v>0</v>
      </c>
    </row>
    <row r="76" spans="1:71" s="1" customFormat="1" ht="20.100000000000001" customHeight="1" x14ac:dyDescent="0.25">
      <c r="A76" s="237" t="s">
        <v>555</v>
      </c>
      <c r="B76" s="27" t="s">
        <v>556</v>
      </c>
      <c r="C76" s="28">
        <v>1</v>
      </c>
      <c r="D76" s="129">
        <f t="shared" si="18"/>
        <v>0</v>
      </c>
      <c r="E76" s="12">
        <v>160</v>
      </c>
      <c r="F76" s="12">
        <f t="shared" si="20"/>
        <v>0</v>
      </c>
      <c r="G76" s="14"/>
      <c r="H76" s="276"/>
      <c r="I76" s="277"/>
      <c r="J76" s="278"/>
      <c r="K76" s="279"/>
      <c r="L76" s="280"/>
      <c r="M76" s="281"/>
      <c r="N76" s="245"/>
      <c r="O76" s="246"/>
      <c r="P76" s="282"/>
      <c r="Q76" s="283"/>
      <c r="R76" s="284"/>
      <c r="S76" s="285"/>
      <c r="T76" s="14"/>
      <c r="U76" s="29"/>
      <c r="V76" s="29"/>
      <c r="W76" s="29"/>
      <c r="X76" s="29"/>
      <c r="Y76" s="29"/>
      <c r="Z76" s="29"/>
      <c r="AA76" s="61">
        <f t="shared" ref="AA76:AA90" si="24">AI76*$D76</f>
        <v>0</v>
      </c>
      <c r="AB76" s="29"/>
      <c r="AC76" s="61"/>
      <c r="AD76" s="61"/>
      <c r="AE76" s="61"/>
      <c r="AF76" s="61"/>
      <c r="AG76" s="61"/>
      <c r="AH76" s="61"/>
      <c r="AI76" s="61">
        <v>1</v>
      </c>
      <c r="AJ76" s="61"/>
      <c r="AK76" s="14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14"/>
      <c r="BM76" s="95"/>
      <c r="BN76" s="95">
        <f t="shared" ref="BN76:BN92" si="25">BP76*D76</f>
        <v>0</v>
      </c>
      <c r="BO76" s="95"/>
      <c r="BP76" s="95">
        <v>4</v>
      </c>
      <c r="BR76" s="121">
        <v>1.5</v>
      </c>
      <c r="BS76" s="121">
        <f t="shared" si="19"/>
        <v>0</v>
      </c>
    </row>
    <row r="77" spans="1:71" s="1" customFormat="1" ht="20.100000000000001" customHeight="1" x14ac:dyDescent="0.25">
      <c r="A77" s="237" t="s">
        <v>557</v>
      </c>
      <c r="B77" s="27" t="s">
        <v>558</v>
      </c>
      <c r="C77" s="28">
        <v>1</v>
      </c>
      <c r="D77" s="129">
        <f t="shared" si="18"/>
        <v>0</v>
      </c>
      <c r="E77" s="12">
        <v>165</v>
      </c>
      <c r="F77" s="12">
        <f t="shared" si="20"/>
        <v>0</v>
      </c>
      <c r="G77" s="14"/>
      <c r="H77" s="276"/>
      <c r="I77" s="277"/>
      <c r="J77" s="278"/>
      <c r="K77" s="279"/>
      <c r="L77" s="280"/>
      <c r="M77" s="281"/>
      <c r="N77" s="245"/>
      <c r="O77" s="246"/>
      <c r="P77" s="282"/>
      <c r="Q77" s="283"/>
      <c r="R77" s="284"/>
      <c r="S77" s="285"/>
      <c r="T77" s="14"/>
      <c r="U77" s="29"/>
      <c r="V77" s="29"/>
      <c r="W77" s="29"/>
      <c r="X77" s="29"/>
      <c r="Y77" s="29"/>
      <c r="Z77" s="29"/>
      <c r="AA77" s="61">
        <f t="shared" si="24"/>
        <v>0</v>
      </c>
      <c r="AB77" s="29"/>
      <c r="AC77" s="61"/>
      <c r="AD77" s="61"/>
      <c r="AE77" s="61"/>
      <c r="AF77" s="61"/>
      <c r="AG77" s="61"/>
      <c r="AH77" s="61"/>
      <c r="AI77" s="61">
        <v>1</v>
      </c>
      <c r="AJ77" s="61"/>
      <c r="AK77" s="14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14"/>
      <c r="BM77" s="95"/>
      <c r="BN77" s="95">
        <f t="shared" si="25"/>
        <v>0</v>
      </c>
      <c r="BO77" s="95"/>
      <c r="BP77" s="95">
        <v>4</v>
      </c>
      <c r="BR77" s="121">
        <v>1.9</v>
      </c>
      <c r="BS77" s="121">
        <f t="shared" si="19"/>
        <v>0</v>
      </c>
    </row>
    <row r="78" spans="1:71" s="1" customFormat="1" ht="20.100000000000001" customHeight="1" x14ac:dyDescent="0.25">
      <c r="A78" s="237" t="s">
        <v>559</v>
      </c>
      <c r="B78" s="27" t="s">
        <v>560</v>
      </c>
      <c r="C78" s="28">
        <v>1</v>
      </c>
      <c r="D78" s="129">
        <f t="shared" si="18"/>
        <v>0</v>
      </c>
      <c r="E78" s="12">
        <v>165</v>
      </c>
      <c r="F78" s="12">
        <f t="shared" si="20"/>
        <v>0</v>
      </c>
      <c r="G78" s="14"/>
      <c r="H78" s="276"/>
      <c r="I78" s="277"/>
      <c r="J78" s="278"/>
      <c r="K78" s="279"/>
      <c r="L78" s="280"/>
      <c r="M78" s="281"/>
      <c r="N78" s="245"/>
      <c r="O78" s="246"/>
      <c r="P78" s="282"/>
      <c r="Q78" s="283"/>
      <c r="R78" s="284"/>
      <c r="S78" s="285"/>
      <c r="T78" s="14"/>
      <c r="U78" s="29"/>
      <c r="V78" s="29"/>
      <c r="W78" s="29"/>
      <c r="X78" s="29"/>
      <c r="Y78" s="29"/>
      <c r="Z78" s="29"/>
      <c r="AA78" s="61">
        <f t="shared" si="24"/>
        <v>0</v>
      </c>
      <c r="AB78" s="29"/>
      <c r="AC78" s="61"/>
      <c r="AD78" s="61"/>
      <c r="AE78" s="61"/>
      <c r="AF78" s="61"/>
      <c r="AG78" s="61"/>
      <c r="AH78" s="61"/>
      <c r="AI78" s="61">
        <v>1</v>
      </c>
      <c r="AJ78" s="61"/>
      <c r="AK78" s="14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14"/>
      <c r="BM78" s="95"/>
      <c r="BN78" s="95">
        <f t="shared" si="25"/>
        <v>0</v>
      </c>
      <c r="BO78" s="95"/>
      <c r="BP78" s="95">
        <v>4</v>
      </c>
      <c r="BR78" s="121">
        <v>1.6</v>
      </c>
      <c r="BS78" s="121">
        <f t="shared" si="19"/>
        <v>0</v>
      </c>
    </row>
    <row r="79" spans="1:71" s="1" customFormat="1" ht="20.100000000000001" customHeight="1" x14ac:dyDescent="0.25">
      <c r="A79" s="237" t="s">
        <v>561</v>
      </c>
      <c r="B79" s="27" t="s">
        <v>562</v>
      </c>
      <c r="C79" s="28">
        <v>1</v>
      </c>
      <c r="D79" s="129">
        <f t="shared" si="18"/>
        <v>0</v>
      </c>
      <c r="E79" s="12">
        <v>165</v>
      </c>
      <c r="F79" s="12">
        <f t="shared" si="20"/>
        <v>0</v>
      </c>
      <c r="G79" s="14"/>
      <c r="H79" s="276"/>
      <c r="I79" s="277"/>
      <c r="J79" s="278"/>
      <c r="K79" s="279"/>
      <c r="L79" s="280"/>
      <c r="M79" s="281"/>
      <c r="N79" s="245"/>
      <c r="O79" s="246"/>
      <c r="P79" s="282"/>
      <c r="Q79" s="283"/>
      <c r="R79" s="284"/>
      <c r="S79" s="285"/>
      <c r="T79" s="14"/>
      <c r="U79" s="29"/>
      <c r="V79" s="29"/>
      <c r="W79" s="29"/>
      <c r="X79" s="29"/>
      <c r="Y79" s="29"/>
      <c r="Z79" s="29"/>
      <c r="AA79" s="61">
        <f t="shared" si="24"/>
        <v>0</v>
      </c>
      <c r="AB79" s="29"/>
      <c r="AC79" s="61"/>
      <c r="AD79" s="61"/>
      <c r="AE79" s="61"/>
      <c r="AF79" s="61"/>
      <c r="AG79" s="61"/>
      <c r="AH79" s="61"/>
      <c r="AI79" s="61">
        <v>1</v>
      </c>
      <c r="AJ79" s="61"/>
      <c r="AK79" s="14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14"/>
      <c r="BM79" s="95"/>
      <c r="BN79" s="95">
        <f t="shared" si="25"/>
        <v>0</v>
      </c>
      <c r="BO79" s="95"/>
      <c r="BP79" s="95">
        <v>4</v>
      </c>
      <c r="BR79" s="121">
        <v>1.9</v>
      </c>
      <c r="BS79" s="121">
        <f t="shared" si="19"/>
        <v>0</v>
      </c>
    </row>
    <row r="80" spans="1:71" s="1" customFormat="1" ht="20.100000000000001" customHeight="1" x14ac:dyDescent="0.25">
      <c r="A80" s="237" t="s">
        <v>563</v>
      </c>
      <c r="B80" s="27" t="s">
        <v>564</v>
      </c>
      <c r="C80" s="28">
        <v>1</v>
      </c>
      <c r="D80" s="129">
        <f t="shared" si="18"/>
        <v>0</v>
      </c>
      <c r="E80" s="12">
        <v>170</v>
      </c>
      <c r="F80" s="12">
        <f>D80*E80*(100-$D$4)/100</f>
        <v>0</v>
      </c>
      <c r="G80" s="14"/>
      <c r="H80" s="276"/>
      <c r="I80" s="277"/>
      <c r="J80" s="278"/>
      <c r="K80" s="279"/>
      <c r="L80" s="280"/>
      <c r="M80" s="281"/>
      <c r="N80" s="245"/>
      <c r="O80" s="246"/>
      <c r="P80" s="282"/>
      <c r="Q80" s="283"/>
      <c r="R80" s="284"/>
      <c r="S80" s="285"/>
      <c r="T80" s="14"/>
      <c r="U80" s="29"/>
      <c r="V80" s="29"/>
      <c r="W80" s="29"/>
      <c r="X80" s="29"/>
      <c r="Y80" s="29"/>
      <c r="Z80" s="29"/>
      <c r="AA80" s="61">
        <f t="shared" si="24"/>
        <v>0</v>
      </c>
      <c r="AB80" s="29"/>
      <c r="AC80" s="61"/>
      <c r="AD80" s="61"/>
      <c r="AE80" s="61"/>
      <c r="AF80" s="61"/>
      <c r="AG80" s="61"/>
      <c r="AH80" s="61"/>
      <c r="AI80" s="61">
        <v>1</v>
      </c>
      <c r="AJ80" s="61"/>
      <c r="AK80" s="14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14"/>
      <c r="BM80" s="95"/>
      <c r="BN80" s="95">
        <f t="shared" si="25"/>
        <v>0</v>
      </c>
      <c r="BO80" s="95"/>
      <c r="BP80" s="95">
        <v>4</v>
      </c>
      <c r="BR80" s="121">
        <v>1.9</v>
      </c>
      <c r="BS80" s="121">
        <f t="shared" si="19"/>
        <v>0</v>
      </c>
    </row>
    <row r="81" spans="1:71" s="1" customFormat="1" ht="20.100000000000001" customHeight="1" x14ac:dyDescent="0.25">
      <c r="A81" s="33" t="s">
        <v>565</v>
      </c>
      <c r="B81" s="27" t="s">
        <v>19</v>
      </c>
      <c r="C81" s="28">
        <v>5</v>
      </c>
      <c r="D81" s="129">
        <f t="shared" si="18"/>
        <v>0</v>
      </c>
      <c r="E81" s="12">
        <v>780</v>
      </c>
      <c r="F81" s="12">
        <f t="shared" si="20"/>
        <v>0</v>
      </c>
      <c r="G81" s="14"/>
      <c r="H81" s="276"/>
      <c r="I81" s="277"/>
      <c r="J81" s="278"/>
      <c r="K81" s="279"/>
      <c r="L81" s="280"/>
      <c r="M81" s="281"/>
      <c r="N81" s="245"/>
      <c r="O81" s="246"/>
      <c r="P81" s="282"/>
      <c r="Q81" s="283"/>
      <c r="R81" s="284"/>
      <c r="S81" s="285"/>
      <c r="T81" s="14"/>
      <c r="U81" s="29"/>
      <c r="V81" s="29"/>
      <c r="W81" s="29"/>
      <c r="X81" s="29"/>
      <c r="Y81" s="29"/>
      <c r="Z81" s="29"/>
      <c r="AA81" s="61">
        <f t="shared" si="24"/>
        <v>0</v>
      </c>
      <c r="AB81" s="29"/>
      <c r="AC81" s="61"/>
      <c r="AD81" s="61"/>
      <c r="AE81" s="61"/>
      <c r="AF81" s="61"/>
      <c r="AG81" s="61"/>
      <c r="AH81" s="61"/>
      <c r="AI81" s="61">
        <v>5</v>
      </c>
      <c r="AJ81" s="61"/>
      <c r="AK81" s="14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14"/>
      <c r="BM81" s="95"/>
      <c r="BN81" s="95">
        <f t="shared" si="25"/>
        <v>0</v>
      </c>
      <c r="BO81" s="95"/>
      <c r="BP81" s="95">
        <v>20</v>
      </c>
      <c r="BR81" s="121">
        <v>8.8000000000000007</v>
      </c>
      <c r="BS81" s="121">
        <f t="shared" si="19"/>
        <v>0</v>
      </c>
    </row>
    <row r="82" spans="1:71" s="1" customFormat="1" ht="20.100000000000001" customHeight="1" x14ac:dyDescent="0.25">
      <c r="A82" s="237" t="s">
        <v>566</v>
      </c>
      <c r="B82" s="27" t="s">
        <v>567</v>
      </c>
      <c r="C82" s="28">
        <v>1</v>
      </c>
      <c r="D82" s="129">
        <f t="shared" si="18"/>
        <v>0</v>
      </c>
      <c r="E82" s="12">
        <v>210</v>
      </c>
      <c r="F82" s="12">
        <f t="shared" si="20"/>
        <v>0</v>
      </c>
      <c r="G82" s="14"/>
      <c r="H82" s="276"/>
      <c r="I82" s="277"/>
      <c r="J82" s="278"/>
      <c r="K82" s="279"/>
      <c r="L82" s="280"/>
      <c r="M82" s="281"/>
      <c r="N82" s="245"/>
      <c r="O82" s="246"/>
      <c r="P82" s="282"/>
      <c r="Q82" s="283"/>
      <c r="R82" s="284"/>
      <c r="S82" s="285"/>
      <c r="T82" s="14"/>
      <c r="U82" s="29"/>
      <c r="V82" s="29"/>
      <c r="W82" s="29"/>
      <c r="X82" s="29"/>
      <c r="Y82" s="29"/>
      <c r="Z82" s="29"/>
      <c r="AA82" s="61">
        <f t="shared" si="24"/>
        <v>0</v>
      </c>
      <c r="AB82" s="29"/>
      <c r="AC82" s="61"/>
      <c r="AD82" s="61"/>
      <c r="AE82" s="61"/>
      <c r="AF82" s="61"/>
      <c r="AG82" s="61"/>
      <c r="AH82" s="61"/>
      <c r="AI82" s="61">
        <v>1</v>
      </c>
      <c r="AJ82" s="61"/>
      <c r="AK82" s="14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14"/>
      <c r="BM82" s="95"/>
      <c r="BN82" s="95">
        <f t="shared" si="25"/>
        <v>0</v>
      </c>
      <c r="BO82" s="95"/>
      <c r="BP82" s="95">
        <v>5</v>
      </c>
      <c r="BR82" s="121">
        <v>2</v>
      </c>
      <c r="BS82" s="121">
        <f t="shared" si="19"/>
        <v>0</v>
      </c>
    </row>
    <row r="83" spans="1:71" s="1" customFormat="1" ht="20.100000000000001" customHeight="1" x14ac:dyDescent="0.25">
      <c r="A83" s="237" t="s">
        <v>568</v>
      </c>
      <c r="B83" s="27" t="s">
        <v>569</v>
      </c>
      <c r="C83" s="28">
        <v>1</v>
      </c>
      <c r="D83" s="129">
        <f t="shared" si="18"/>
        <v>0</v>
      </c>
      <c r="E83" s="12">
        <v>220</v>
      </c>
      <c r="F83" s="12">
        <f t="shared" si="20"/>
        <v>0</v>
      </c>
      <c r="G83" s="14"/>
      <c r="H83" s="276"/>
      <c r="I83" s="277"/>
      <c r="J83" s="278"/>
      <c r="K83" s="279"/>
      <c r="L83" s="280"/>
      <c r="M83" s="281"/>
      <c r="N83" s="245"/>
      <c r="O83" s="246"/>
      <c r="P83" s="282"/>
      <c r="Q83" s="283"/>
      <c r="R83" s="284"/>
      <c r="S83" s="285"/>
      <c r="T83" s="14"/>
      <c r="U83" s="29"/>
      <c r="V83" s="29"/>
      <c r="W83" s="29"/>
      <c r="X83" s="29"/>
      <c r="Y83" s="29"/>
      <c r="Z83" s="29"/>
      <c r="AA83" s="61">
        <f t="shared" si="24"/>
        <v>0</v>
      </c>
      <c r="AB83" s="29"/>
      <c r="AC83" s="61"/>
      <c r="AD83" s="61"/>
      <c r="AE83" s="61"/>
      <c r="AF83" s="61"/>
      <c r="AG83" s="61"/>
      <c r="AH83" s="61"/>
      <c r="AI83" s="61">
        <v>1</v>
      </c>
      <c r="AJ83" s="61"/>
      <c r="AK83" s="14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14"/>
      <c r="BM83" s="95"/>
      <c r="BN83" s="95">
        <f t="shared" si="25"/>
        <v>0</v>
      </c>
      <c r="BO83" s="95"/>
      <c r="BP83" s="95">
        <v>5</v>
      </c>
      <c r="BR83" s="121">
        <v>2.35</v>
      </c>
      <c r="BS83" s="121">
        <f t="shared" si="19"/>
        <v>0</v>
      </c>
    </row>
    <row r="84" spans="1:71" s="1" customFormat="1" ht="20.100000000000001" customHeight="1" x14ac:dyDescent="0.25">
      <c r="A84" s="33" t="s">
        <v>570</v>
      </c>
      <c r="B84" s="27" t="s">
        <v>571</v>
      </c>
      <c r="C84" s="28">
        <v>1</v>
      </c>
      <c r="D84" s="129">
        <f t="shared" si="18"/>
        <v>0</v>
      </c>
      <c r="E84" s="12">
        <v>220</v>
      </c>
      <c r="F84" s="12">
        <f t="shared" si="20"/>
        <v>0</v>
      </c>
      <c r="G84" s="14"/>
      <c r="H84" s="276"/>
      <c r="I84" s="277"/>
      <c r="J84" s="278"/>
      <c r="K84" s="279"/>
      <c r="L84" s="280"/>
      <c r="M84" s="281"/>
      <c r="N84" s="245"/>
      <c r="O84" s="246"/>
      <c r="P84" s="282"/>
      <c r="Q84" s="283"/>
      <c r="R84" s="284"/>
      <c r="S84" s="285"/>
      <c r="T84" s="14"/>
      <c r="U84" s="29"/>
      <c r="V84" s="29"/>
      <c r="W84" s="29"/>
      <c r="X84" s="29"/>
      <c r="Y84" s="29"/>
      <c r="Z84" s="29"/>
      <c r="AA84" s="61">
        <f t="shared" si="24"/>
        <v>0</v>
      </c>
      <c r="AB84" s="29"/>
      <c r="AC84" s="61"/>
      <c r="AD84" s="61"/>
      <c r="AE84" s="61"/>
      <c r="AF84" s="61"/>
      <c r="AG84" s="61"/>
      <c r="AH84" s="61"/>
      <c r="AI84" s="61">
        <v>1</v>
      </c>
      <c r="AJ84" s="61"/>
      <c r="AK84" s="14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14"/>
      <c r="BM84" s="95"/>
      <c r="BN84" s="95">
        <f t="shared" si="25"/>
        <v>0</v>
      </c>
      <c r="BO84" s="95"/>
      <c r="BP84" s="95">
        <v>5</v>
      </c>
      <c r="BR84" s="121">
        <v>2.5</v>
      </c>
      <c r="BS84" s="121">
        <f t="shared" si="19"/>
        <v>0</v>
      </c>
    </row>
    <row r="85" spans="1:71" s="1" customFormat="1" ht="20.100000000000001" customHeight="1" x14ac:dyDescent="0.25">
      <c r="A85" s="237" t="s">
        <v>572</v>
      </c>
      <c r="B85" s="27" t="s">
        <v>573</v>
      </c>
      <c r="C85" s="28">
        <v>1</v>
      </c>
      <c r="D85" s="129">
        <f t="shared" si="18"/>
        <v>0</v>
      </c>
      <c r="E85" s="12">
        <v>230</v>
      </c>
      <c r="F85" s="12">
        <f t="shared" si="20"/>
        <v>0</v>
      </c>
      <c r="G85" s="14"/>
      <c r="H85" s="276"/>
      <c r="I85" s="277"/>
      <c r="J85" s="278"/>
      <c r="K85" s="279"/>
      <c r="L85" s="280"/>
      <c r="M85" s="281"/>
      <c r="N85" s="245"/>
      <c r="O85" s="246"/>
      <c r="P85" s="282"/>
      <c r="Q85" s="283"/>
      <c r="R85" s="284"/>
      <c r="S85" s="285"/>
      <c r="T85" s="14"/>
      <c r="U85" s="29"/>
      <c r="V85" s="29"/>
      <c r="W85" s="29"/>
      <c r="X85" s="29"/>
      <c r="Y85" s="29"/>
      <c r="Z85" s="29"/>
      <c r="AA85" s="61">
        <f t="shared" si="24"/>
        <v>0</v>
      </c>
      <c r="AB85" s="29"/>
      <c r="AC85" s="61"/>
      <c r="AD85" s="61"/>
      <c r="AE85" s="61"/>
      <c r="AF85" s="61"/>
      <c r="AG85" s="61"/>
      <c r="AH85" s="61"/>
      <c r="AI85" s="61">
        <v>1</v>
      </c>
      <c r="AJ85" s="61"/>
      <c r="AK85" s="14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14"/>
      <c r="BM85" s="95"/>
      <c r="BN85" s="95">
        <f t="shared" si="25"/>
        <v>0</v>
      </c>
      <c r="BO85" s="95"/>
      <c r="BP85" s="95">
        <v>5</v>
      </c>
      <c r="BR85" s="121">
        <v>3.2</v>
      </c>
      <c r="BS85" s="121">
        <f t="shared" si="19"/>
        <v>0</v>
      </c>
    </row>
    <row r="86" spans="1:71" s="1" customFormat="1" ht="20.100000000000001" customHeight="1" x14ac:dyDescent="0.25">
      <c r="A86" s="33" t="s">
        <v>574</v>
      </c>
      <c r="B86" s="27" t="s">
        <v>575</v>
      </c>
      <c r="C86" s="28">
        <v>1</v>
      </c>
      <c r="D86" s="129">
        <f t="shared" si="18"/>
        <v>0</v>
      </c>
      <c r="E86" s="12">
        <v>240</v>
      </c>
      <c r="F86" s="12">
        <f t="shared" si="20"/>
        <v>0</v>
      </c>
      <c r="G86" s="14"/>
      <c r="H86" s="276"/>
      <c r="I86" s="277"/>
      <c r="J86" s="278"/>
      <c r="K86" s="279"/>
      <c r="L86" s="280"/>
      <c r="M86" s="281"/>
      <c r="N86" s="245"/>
      <c r="O86" s="246"/>
      <c r="P86" s="282"/>
      <c r="Q86" s="283"/>
      <c r="R86" s="284"/>
      <c r="S86" s="285"/>
      <c r="T86" s="14"/>
      <c r="U86" s="29"/>
      <c r="V86" s="29"/>
      <c r="W86" s="29"/>
      <c r="X86" s="29"/>
      <c r="Y86" s="29"/>
      <c r="Z86" s="29"/>
      <c r="AA86" s="61">
        <f t="shared" si="24"/>
        <v>0</v>
      </c>
      <c r="AB86" s="29"/>
      <c r="AC86" s="61"/>
      <c r="AD86" s="61"/>
      <c r="AE86" s="61"/>
      <c r="AF86" s="61"/>
      <c r="AG86" s="61"/>
      <c r="AH86" s="61"/>
      <c r="AI86" s="61">
        <v>1</v>
      </c>
      <c r="AJ86" s="61"/>
      <c r="AK86" s="14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14"/>
      <c r="BM86" s="95"/>
      <c r="BN86" s="95">
        <f t="shared" si="25"/>
        <v>0</v>
      </c>
      <c r="BO86" s="95"/>
      <c r="BP86" s="95">
        <v>5</v>
      </c>
      <c r="BR86" s="121">
        <v>3.4</v>
      </c>
      <c r="BS86" s="121">
        <f t="shared" si="19"/>
        <v>0</v>
      </c>
    </row>
    <row r="87" spans="1:71" s="1" customFormat="1" ht="20.100000000000001" customHeight="1" x14ac:dyDescent="0.25">
      <c r="A87" s="33" t="s">
        <v>576</v>
      </c>
      <c r="B87" s="27" t="s">
        <v>19</v>
      </c>
      <c r="C87" s="28">
        <v>5</v>
      </c>
      <c r="D87" s="129">
        <f t="shared" si="18"/>
        <v>0</v>
      </c>
      <c r="E87" s="12">
        <v>1060</v>
      </c>
      <c r="F87" s="12">
        <f t="shared" si="20"/>
        <v>0</v>
      </c>
      <c r="G87" s="14"/>
      <c r="H87" s="276"/>
      <c r="I87" s="277"/>
      <c r="J87" s="278"/>
      <c r="K87" s="279"/>
      <c r="L87" s="280"/>
      <c r="M87" s="281"/>
      <c r="N87" s="245"/>
      <c r="O87" s="246"/>
      <c r="P87" s="282"/>
      <c r="Q87" s="283"/>
      <c r="R87" s="284"/>
      <c r="S87" s="285"/>
      <c r="T87" s="14"/>
      <c r="U87" s="29"/>
      <c r="V87" s="29"/>
      <c r="W87" s="29"/>
      <c r="X87" s="29"/>
      <c r="Y87" s="29"/>
      <c r="Z87" s="29"/>
      <c r="AA87" s="61">
        <f t="shared" si="24"/>
        <v>0</v>
      </c>
      <c r="AB87" s="29"/>
      <c r="AC87" s="61"/>
      <c r="AD87" s="61"/>
      <c r="AE87" s="61"/>
      <c r="AF87" s="61"/>
      <c r="AG87" s="61"/>
      <c r="AH87" s="61"/>
      <c r="AI87" s="61">
        <v>5</v>
      </c>
      <c r="AJ87" s="61"/>
      <c r="AK87" s="14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14"/>
      <c r="BM87" s="95"/>
      <c r="BN87" s="95">
        <f t="shared" si="25"/>
        <v>0</v>
      </c>
      <c r="BO87" s="95"/>
      <c r="BP87" s="95">
        <v>25</v>
      </c>
      <c r="BR87" s="121">
        <v>13.450000000000001</v>
      </c>
      <c r="BS87" s="121">
        <f t="shared" si="19"/>
        <v>0</v>
      </c>
    </row>
    <row r="88" spans="1:71" s="1" customFormat="1" ht="20.100000000000001" customHeight="1" x14ac:dyDescent="0.25">
      <c r="A88" s="33" t="s">
        <v>577</v>
      </c>
      <c r="B88" s="27" t="s">
        <v>578</v>
      </c>
      <c r="C88" s="28">
        <v>15</v>
      </c>
      <c r="D88" s="129">
        <f t="shared" si="18"/>
        <v>0</v>
      </c>
      <c r="E88" s="12">
        <v>2550</v>
      </c>
      <c r="F88" s="12">
        <f t="shared" si="20"/>
        <v>0</v>
      </c>
      <c r="G88" s="14"/>
      <c r="H88" s="276"/>
      <c r="I88" s="277"/>
      <c r="J88" s="278"/>
      <c r="K88" s="279"/>
      <c r="L88" s="280"/>
      <c r="M88" s="281"/>
      <c r="N88" s="245"/>
      <c r="O88" s="246"/>
      <c r="P88" s="282"/>
      <c r="Q88" s="283"/>
      <c r="R88" s="284"/>
      <c r="S88" s="285"/>
      <c r="T88" s="14"/>
      <c r="U88" s="29"/>
      <c r="V88" s="29"/>
      <c r="W88" s="29"/>
      <c r="X88" s="29"/>
      <c r="Y88" s="29"/>
      <c r="Z88" s="61">
        <f>AH88*$D88</f>
        <v>0</v>
      </c>
      <c r="AA88" s="61">
        <f t="shared" si="24"/>
        <v>0</v>
      </c>
      <c r="AB88" s="29"/>
      <c r="AC88" s="61"/>
      <c r="AD88" s="61"/>
      <c r="AE88" s="61"/>
      <c r="AF88" s="61"/>
      <c r="AG88" s="61"/>
      <c r="AH88" s="61">
        <v>5</v>
      </c>
      <c r="AI88" s="61">
        <v>10</v>
      </c>
      <c r="AJ88" s="61"/>
      <c r="AK88" s="14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14"/>
      <c r="BM88" s="95">
        <f>BO88*D88</f>
        <v>0</v>
      </c>
      <c r="BN88" s="95">
        <f t="shared" si="25"/>
        <v>0</v>
      </c>
      <c r="BO88" s="95">
        <v>20</v>
      </c>
      <c r="BP88" s="95">
        <v>45</v>
      </c>
      <c r="BR88" s="121">
        <v>26.150000000000002</v>
      </c>
      <c r="BS88" s="121">
        <f t="shared" si="19"/>
        <v>0</v>
      </c>
    </row>
    <row r="89" spans="1:71" s="1" customFormat="1" ht="20.100000000000001" customHeight="1" x14ac:dyDescent="0.25">
      <c r="A89" s="33" t="s">
        <v>579</v>
      </c>
      <c r="B89" s="27" t="s">
        <v>569</v>
      </c>
      <c r="C89" s="28">
        <v>1</v>
      </c>
      <c r="D89" s="129">
        <f t="shared" si="18"/>
        <v>0</v>
      </c>
      <c r="E89" s="12">
        <v>220</v>
      </c>
      <c r="F89" s="12">
        <f t="shared" ref="F89" si="26">D89*E89*(100-$D$4)/100</f>
        <v>0</v>
      </c>
      <c r="G89" s="14"/>
      <c r="H89" s="276"/>
      <c r="I89" s="277"/>
      <c r="J89" s="278"/>
      <c r="K89" s="279"/>
      <c r="L89" s="280"/>
      <c r="M89" s="281"/>
      <c r="N89" s="245"/>
      <c r="O89" s="246"/>
      <c r="P89" s="282"/>
      <c r="Q89" s="283"/>
      <c r="R89" s="284"/>
      <c r="S89" s="285"/>
      <c r="T89" s="14"/>
      <c r="U89" s="29"/>
      <c r="V89" s="29"/>
      <c r="W89" s="29"/>
      <c r="X89" s="29"/>
      <c r="Y89" s="29"/>
      <c r="Z89" s="29"/>
      <c r="AA89" s="61">
        <f t="shared" si="24"/>
        <v>0</v>
      </c>
      <c r="AB89" s="29"/>
      <c r="AC89" s="61"/>
      <c r="AD89" s="61"/>
      <c r="AE89" s="61"/>
      <c r="AF89" s="61"/>
      <c r="AG89" s="61"/>
      <c r="AH89" s="61"/>
      <c r="AI89" s="61">
        <v>1</v>
      </c>
      <c r="AJ89" s="61"/>
      <c r="AK89" s="14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14"/>
      <c r="BM89" s="95"/>
      <c r="BN89" s="95">
        <f t="shared" si="25"/>
        <v>0</v>
      </c>
      <c r="BO89" s="95"/>
      <c r="BP89" s="95">
        <v>5</v>
      </c>
      <c r="BR89" s="121">
        <v>2.35</v>
      </c>
      <c r="BS89" s="121">
        <f t="shared" si="19"/>
        <v>0</v>
      </c>
    </row>
    <row r="90" spans="1:71" s="1" customFormat="1" ht="20.100000000000001" customHeight="1" x14ac:dyDescent="0.25">
      <c r="A90" s="33" t="s">
        <v>580</v>
      </c>
      <c r="B90" s="27" t="s">
        <v>573</v>
      </c>
      <c r="C90" s="28">
        <v>1</v>
      </c>
      <c r="D90" s="129">
        <f t="shared" si="18"/>
        <v>0</v>
      </c>
      <c r="E90" s="12">
        <v>230</v>
      </c>
      <c r="F90" s="12">
        <f t="shared" ref="F90:F92" si="27">D90*E90*(100-$D$4)/100</f>
        <v>0</v>
      </c>
      <c r="G90" s="14"/>
      <c r="H90" s="276"/>
      <c r="I90" s="277"/>
      <c r="J90" s="278"/>
      <c r="K90" s="279"/>
      <c r="L90" s="280"/>
      <c r="M90" s="281"/>
      <c r="N90" s="245"/>
      <c r="O90" s="246"/>
      <c r="P90" s="282"/>
      <c r="Q90" s="283"/>
      <c r="R90" s="284"/>
      <c r="S90" s="285"/>
      <c r="T90" s="14"/>
      <c r="U90" s="29"/>
      <c r="V90" s="29"/>
      <c r="W90" s="29"/>
      <c r="X90" s="29"/>
      <c r="Y90" s="29"/>
      <c r="Z90" s="29"/>
      <c r="AA90" s="61">
        <f t="shared" si="24"/>
        <v>0</v>
      </c>
      <c r="AB90" s="29"/>
      <c r="AC90" s="61"/>
      <c r="AD90" s="61"/>
      <c r="AE90" s="61"/>
      <c r="AF90" s="61"/>
      <c r="AG90" s="61"/>
      <c r="AH90" s="61"/>
      <c r="AI90" s="61">
        <v>1</v>
      </c>
      <c r="AJ90" s="61"/>
      <c r="AK90" s="14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14"/>
      <c r="BM90" s="95"/>
      <c r="BN90" s="95">
        <f t="shared" si="25"/>
        <v>0</v>
      </c>
      <c r="BO90" s="95"/>
      <c r="BP90" s="95">
        <v>5</v>
      </c>
      <c r="BR90" s="121">
        <v>3.2</v>
      </c>
      <c r="BS90" s="121">
        <f t="shared" si="19"/>
        <v>0</v>
      </c>
    </row>
    <row r="91" spans="1:71" s="1" customFormat="1" ht="20.100000000000001" customHeight="1" x14ac:dyDescent="0.25">
      <c r="A91" s="240" t="s">
        <v>581</v>
      </c>
      <c r="B91" s="28" t="s">
        <v>582</v>
      </c>
      <c r="C91" s="28">
        <v>1</v>
      </c>
      <c r="D91" s="129">
        <f t="shared" si="18"/>
        <v>0</v>
      </c>
      <c r="E91" s="12">
        <v>450</v>
      </c>
      <c r="F91" s="12">
        <f t="shared" si="27"/>
        <v>0</v>
      </c>
      <c r="G91" s="14"/>
      <c r="H91" s="276"/>
      <c r="I91" s="277"/>
      <c r="J91" s="278"/>
      <c r="K91" s="279"/>
      <c r="L91" s="280"/>
      <c r="M91" s="281"/>
      <c r="N91" s="245"/>
      <c r="O91" s="246"/>
      <c r="P91" s="282"/>
      <c r="Q91" s="283"/>
      <c r="R91" s="284"/>
      <c r="S91" s="285"/>
      <c r="T91" s="14"/>
      <c r="U91" s="29"/>
      <c r="V91" s="29"/>
      <c r="W91" s="29"/>
      <c r="X91" s="29"/>
      <c r="Y91" s="29"/>
      <c r="Z91" s="29"/>
      <c r="AA91" s="29"/>
      <c r="AB91" s="61">
        <f t="shared" ref="AB91:AB92" si="28">AJ91*$D91</f>
        <v>0</v>
      </c>
      <c r="AC91" s="61"/>
      <c r="AD91" s="61"/>
      <c r="AE91" s="61"/>
      <c r="AF91" s="61"/>
      <c r="AG91" s="61"/>
      <c r="AH91" s="61"/>
      <c r="AI91" s="61"/>
      <c r="AJ91" s="61">
        <v>1</v>
      </c>
      <c r="AK91" s="14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14"/>
      <c r="BM91" s="95"/>
      <c r="BN91" s="95">
        <f t="shared" si="25"/>
        <v>0</v>
      </c>
      <c r="BO91" s="95"/>
      <c r="BP91" s="95">
        <v>8</v>
      </c>
      <c r="BR91" s="121">
        <v>7.95</v>
      </c>
      <c r="BS91" s="121">
        <f t="shared" si="19"/>
        <v>0</v>
      </c>
    </row>
    <row r="92" spans="1:71" s="1" customFormat="1" ht="20.100000000000001" customHeight="1" x14ac:dyDescent="0.25">
      <c r="A92" s="240" t="s">
        <v>583</v>
      </c>
      <c r="B92" s="28" t="s">
        <v>584</v>
      </c>
      <c r="C92" s="28">
        <v>1</v>
      </c>
      <c r="D92" s="129">
        <f t="shared" si="18"/>
        <v>0</v>
      </c>
      <c r="E92" s="12">
        <v>450</v>
      </c>
      <c r="F92" s="12">
        <f t="shared" si="27"/>
        <v>0</v>
      </c>
      <c r="G92" s="14"/>
      <c r="H92" s="276"/>
      <c r="I92" s="277"/>
      <c r="J92" s="278"/>
      <c r="K92" s="279"/>
      <c r="L92" s="280"/>
      <c r="M92" s="281"/>
      <c r="N92" s="245"/>
      <c r="O92" s="246"/>
      <c r="P92" s="282"/>
      <c r="Q92" s="283"/>
      <c r="R92" s="284"/>
      <c r="S92" s="285"/>
      <c r="T92" s="14"/>
      <c r="U92" s="29"/>
      <c r="V92" s="29"/>
      <c r="W92" s="29"/>
      <c r="X92" s="29"/>
      <c r="Y92" s="29"/>
      <c r="Z92" s="29"/>
      <c r="AA92" s="29"/>
      <c r="AB92" s="61">
        <f t="shared" si="28"/>
        <v>0</v>
      </c>
      <c r="AC92" s="61"/>
      <c r="AD92" s="61"/>
      <c r="AE92" s="61"/>
      <c r="AF92" s="61"/>
      <c r="AG92" s="61"/>
      <c r="AH92" s="61"/>
      <c r="AI92" s="61"/>
      <c r="AJ92" s="61">
        <v>1</v>
      </c>
      <c r="AK92" s="14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14"/>
      <c r="BM92" s="95"/>
      <c r="BN92" s="95">
        <f t="shared" si="25"/>
        <v>0</v>
      </c>
      <c r="BO92" s="95"/>
      <c r="BP92" s="95">
        <v>8</v>
      </c>
      <c r="BR92" s="121">
        <v>8.25</v>
      </c>
      <c r="BS92" s="121">
        <f t="shared" si="19"/>
        <v>0</v>
      </c>
    </row>
    <row r="93" spans="1:71" s="1" customFormat="1" ht="20.100000000000001" customHeight="1" x14ac:dyDescent="0.25">
      <c r="F93" s="151">
        <f>SUM(F58:F92)</f>
        <v>0</v>
      </c>
      <c r="G93" s="3"/>
      <c r="H93" s="11">
        <f>SUM(H58:H92)</f>
        <v>0</v>
      </c>
      <c r="I93" s="11">
        <f t="shared" ref="I93:S93" si="29">SUM(I58:I92)</f>
        <v>0</v>
      </c>
      <c r="J93" s="11">
        <f t="shared" si="29"/>
        <v>0</v>
      </c>
      <c r="K93" s="11">
        <f t="shared" si="29"/>
        <v>0</v>
      </c>
      <c r="L93" s="11">
        <f t="shared" si="29"/>
        <v>0</v>
      </c>
      <c r="M93" s="11">
        <f t="shared" si="29"/>
        <v>0</v>
      </c>
      <c r="N93" s="11">
        <f t="shared" si="29"/>
        <v>0</v>
      </c>
      <c r="O93" s="11">
        <f t="shared" si="29"/>
        <v>0</v>
      </c>
      <c r="P93" s="11">
        <f t="shared" si="29"/>
        <v>0</v>
      </c>
      <c r="Q93" s="11">
        <f t="shared" si="29"/>
        <v>0</v>
      </c>
      <c r="R93" s="11">
        <f t="shared" si="29"/>
        <v>0</v>
      </c>
      <c r="S93" s="11">
        <f t="shared" si="29"/>
        <v>0</v>
      </c>
      <c r="T93" s="3"/>
      <c r="U93" s="30"/>
      <c r="V93" s="11">
        <f t="shared" ref="V93" si="30">SUM(V58:V92)</f>
        <v>0</v>
      </c>
      <c r="W93" s="11">
        <f t="shared" ref="W93" si="31">SUM(W58:W92)</f>
        <v>0</v>
      </c>
      <c r="X93" s="11">
        <f t="shared" ref="X93" si="32">SUM(X58:X92)</f>
        <v>0</v>
      </c>
      <c r="Y93" s="11">
        <f t="shared" ref="Y93" si="33">SUM(Y58:Y92)</f>
        <v>0</v>
      </c>
      <c r="Z93" s="11">
        <f t="shared" ref="Z93" si="34">SUM(Z58:Z92)</f>
        <v>0</v>
      </c>
      <c r="AA93" s="11">
        <f>SUM(AA58:AA92)</f>
        <v>0</v>
      </c>
      <c r="AB93" s="11">
        <f>SUM(AB58:AB92)</f>
        <v>0</v>
      </c>
      <c r="AC93" s="30"/>
      <c r="AD93" s="30"/>
      <c r="AE93" s="30"/>
      <c r="AF93" s="30"/>
      <c r="AG93" s="30"/>
      <c r="AH93" s="30"/>
      <c r="AI93" s="30"/>
      <c r="AJ93" s="30"/>
      <c r="AK93" s="3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"/>
      <c r="BM93" s="11">
        <f t="shared" ref="BM93" si="35">SUM(BM58:BM92)</f>
        <v>0</v>
      </c>
      <c r="BN93" s="11">
        <f>SUM(BN58:BN92)</f>
        <v>0</v>
      </c>
      <c r="BO93" s="63"/>
      <c r="BP93" s="63"/>
      <c r="BR93" s="63"/>
      <c r="BS93" s="122">
        <f>SUM(BS58:BS92)</f>
        <v>0</v>
      </c>
    </row>
  </sheetData>
  <sheetProtection algorithmName="SHA-512" hashValue="rxGa1jgA73m+Utq+lbInm15Ery9mGecnnUW6+/ygrKE5v9ei0Hh25SSz7xIxFK+lSBtFJuiK4EDKaypTUCFrCg==" saltValue="09KvErWGIBoPgnU+iBAAOQ==" spinCount="100000" sheet="1" objects="1" scenarios="1" selectLockedCells="1"/>
  <mergeCells count="6">
    <mergeCell ref="BR10:BS10"/>
    <mergeCell ref="BM10:BN10"/>
    <mergeCell ref="A5:A6"/>
    <mergeCell ref="H6:L6"/>
    <mergeCell ref="AL10:AX10"/>
    <mergeCell ref="U10:AB1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13392-90F4-429E-9268-55E8C5768679}">
  <dimension ref="A1:BR45"/>
  <sheetViews>
    <sheetView topLeftCell="A5" zoomScale="90" zoomScaleNormal="90" workbookViewId="0">
      <selection activeCell="H12" sqref="H12"/>
    </sheetView>
  </sheetViews>
  <sheetFormatPr defaultColWidth="11.5546875" defaultRowHeight="14.4" x14ac:dyDescent="0.3"/>
  <cols>
    <col min="1" max="1" width="47.44140625" customWidth="1"/>
    <col min="2" max="2" width="28" customWidth="1"/>
    <col min="3" max="3" width="16" customWidth="1"/>
    <col min="4" max="4" width="15.109375" customWidth="1"/>
    <col min="5" max="5" width="22.5546875" bestFit="1" customWidth="1"/>
    <col min="6" max="6" width="13.6640625" customWidth="1"/>
    <col min="7" max="7" width="4.44140625" customWidth="1"/>
    <col min="22" max="27" width="8.6640625" customWidth="1"/>
    <col min="28" max="28" width="6.6640625" customWidth="1"/>
    <col min="29" max="29" width="4" hidden="1" customWidth="1"/>
    <col min="30" max="30" width="2.5546875" hidden="1" customWidth="1"/>
    <col min="31" max="31" width="2.88671875" hidden="1" customWidth="1"/>
    <col min="32" max="32" width="2.44140625" hidden="1" customWidth="1"/>
    <col min="33" max="33" width="3.88671875" hidden="1" customWidth="1"/>
    <col min="34" max="34" width="5.33203125" hidden="1" customWidth="1"/>
    <col min="35" max="35" width="6.6640625" hidden="1" customWidth="1"/>
    <col min="36" max="36" width="2.109375" bestFit="1" customWidth="1"/>
    <col min="37" max="46" width="8.6640625" customWidth="1"/>
    <col min="47" max="48" width="10" bestFit="1" customWidth="1"/>
    <col min="49" max="49" width="9.88671875" customWidth="1"/>
    <col min="50" max="53" width="8.88671875" hidden="1" customWidth="1"/>
    <col min="54" max="54" width="0.33203125" hidden="1" customWidth="1"/>
    <col min="55" max="56" width="8.88671875" hidden="1" customWidth="1"/>
    <col min="57" max="59" width="10" hidden="1" customWidth="1"/>
    <col min="60" max="60" width="0.109375" hidden="1" customWidth="1"/>
    <col min="61" max="61" width="10" hidden="1" customWidth="1"/>
    <col min="62" max="62" width="0.109375" hidden="1" customWidth="1"/>
    <col min="63" max="63" width="4.44140625" customWidth="1"/>
    <col min="64" max="64" width="8.6640625" customWidth="1"/>
    <col min="65" max="65" width="7.44140625" customWidth="1"/>
    <col min="66" max="67" width="7.6640625" hidden="1" customWidth="1"/>
    <col min="68" max="68" width="3.33203125" bestFit="1" customWidth="1"/>
    <col min="69" max="69" width="5.6640625" bestFit="1" customWidth="1"/>
    <col min="70" max="70" width="13.109375" customWidth="1"/>
  </cols>
  <sheetData>
    <row r="1" spans="1:70" s="1" customFormat="1" ht="20.100000000000001" customHeight="1" x14ac:dyDescent="0.25">
      <c r="C1" s="55"/>
      <c r="D1" s="56"/>
      <c r="F1" s="14"/>
      <c r="H1" s="136" t="s">
        <v>36</v>
      </c>
      <c r="I1" s="136"/>
      <c r="J1" s="136"/>
      <c r="K1" s="136"/>
      <c r="L1" s="145"/>
      <c r="T1" s="14"/>
      <c r="V1" s="114" t="s">
        <v>37</v>
      </c>
      <c r="W1" s="211"/>
      <c r="X1" s="211"/>
      <c r="Y1" s="211"/>
      <c r="Z1" s="211"/>
      <c r="AA1" s="133">
        <f>BR26+BR40</f>
        <v>0</v>
      </c>
      <c r="AC1" s="14"/>
      <c r="AD1" s="14"/>
      <c r="AE1" s="14"/>
      <c r="AF1" s="14"/>
      <c r="AG1" s="14"/>
      <c r="AH1" s="14"/>
      <c r="AI1" s="14"/>
      <c r="BJ1" s="14"/>
    </row>
    <row r="2" spans="1:70" s="1" customFormat="1" ht="21" x14ac:dyDescent="0.4">
      <c r="A2" s="57" t="s">
        <v>38</v>
      </c>
      <c r="B2" s="57"/>
      <c r="C2" s="274">
        <f>F26+F40</f>
        <v>0</v>
      </c>
      <c r="D2" s="204"/>
      <c r="F2" s="14"/>
      <c r="H2" s="49" t="s">
        <v>13</v>
      </c>
      <c r="I2" s="49" t="s">
        <v>14</v>
      </c>
      <c r="J2" s="49" t="s">
        <v>15</v>
      </c>
      <c r="K2" s="49" t="s">
        <v>16</v>
      </c>
      <c r="L2" s="49" t="s">
        <v>17</v>
      </c>
      <c r="M2" s="49" t="s">
        <v>18</v>
      </c>
      <c r="N2" s="49" t="s">
        <v>19</v>
      </c>
      <c r="O2" s="32" t="s">
        <v>21</v>
      </c>
      <c r="T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BJ2" s="14"/>
    </row>
    <row r="3" spans="1:70" s="1" customFormat="1" ht="19.5" customHeight="1" x14ac:dyDescent="0.4">
      <c r="A3" s="54"/>
      <c r="B3" s="112"/>
      <c r="C3" s="222"/>
      <c r="D3" s="104"/>
      <c r="E3" s="47"/>
      <c r="G3" s="14"/>
      <c r="H3" s="185">
        <f>V26+V40</f>
        <v>0</v>
      </c>
      <c r="I3" s="185">
        <f t="shared" ref="I3:N3" si="0">W26+W40</f>
        <v>0</v>
      </c>
      <c r="J3" s="185">
        <f t="shared" si="0"/>
        <v>0</v>
      </c>
      <c r="K3" s="185">
        <f t="shared" si="0"/>
        <v>0</v>
      </c>
      <c r="L3" s="185">
        <f t="shared" si="0"/>
        <v>0</v>
      </c>
      <c r="M3" s="185">
        <f t="shared" si="0"/>
        <v>0</v>
      </c>
      <c r="N3" s="185">
        <f t="shared" si="0"/>
        <v>0</v>
      </c>
      <c r="O3" s="108">
        <f>SUM(H3:N3)</f>
        <v>0</v>
      </c>
      <c r="U3" s="14"/>
      <c r="X3" s="14"/>
      <c r="Y3" s="14"/>
      <c r="Z3" s="14"/>
      <c r="AA3" s="14"/>
      <c r="AB3" s="14"/>
      <c r="AC3" s="91"/>
      <c r="AD3" s="14"/>
      <c r="AE3" s="14"/>
      <c r="AF3" s="14"/>
      <c r="AG3" s="14"/>
      <c r="AH3" s="14"/>
      <c r="AI3" s="14"/>
      <c r="AJ3" s="14"/>
      <c r="BK3" s="14"/>
    </row>
    <row r="4" spans="1:70" s="1" customFormat="1" ht="19.5" customHeight="1" x14ac:dyDescent="0.25">
      <c r="A4" s="54"/>
      <c r="B4" s="112"/>
      <c r="C4" s="235"/>
      <c r="D4" s="104"/>
      <c r="E4" s="47"/>
      <c r="U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BK4" s="14"/>
    </row>
    <row r="5" spans="1:70" s="1" customFormat="1" ht="19.5" customHeight="1" x14ac:dyDescent="0.25">
      <c r="A5" s="321" t="s">
        <v>463</v>
      </c>
      <c r="B5" s="54"/>
      <c r="C5" s="54"/>
      <c r="D5" s="83"/>
      <c r="E5" s="47"/>
      <c r="F5" s="47"/>
      <c r="G5" s="14"/>
      <c r="H5" s="47"/>
      <c r="I5" s="47"/>
      <c r="U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BK5" s="14"/>
    </row>
    <row r="6" spans="1:70" s="1" customFormat="1" ht="19.5" customHeight="1" x14ac:dyDescent="0.25">
      <c r="A6" s="321"/>
      <c r="B6" s="54"/>
      <c r="C6" s="54"/>
      <c r="D6" s="54"/>
      <c r="E6" s="47"/>
      <c r="G6" s="14"/>
      <c r="H6" s="302" t="s">
        <v>180</v>
      </c>
      <c r="I6" s="302"/>
      <c r="J6" s="302"/>
      <c r="K6" s="302"/>
      <c r="L6" s="302"/>
      <c r="R6" s="14"/>
      <c r="S6" s="14"/>
      <c r="T6" s="14"/>
      <c r="U6" s="14"/>
      <c r="V6" s="215" t="s">
        <v>181</v>
      </c>
      <c r="W6" s="215"/>
      <c r="X6" s="215"/>
      <c r="Y6" s="215"/>
      <c r="Z6" s="215"/>
      <c r="AB6" s="96"/>
      <c r="AD6" s="14"/>
      <c r="AE6" s="14"/>
      <c r="AF6" s="14"/>
      <c r="AG6" s="14"/>
      <c r="AH6" s="14"/>
      <c r="AI6" s="14"/>
      <c r="AJ6" s="14"/>
      <c r="BK6" s="14"/>
    </row>
    <row r="7" spans="1:70" s="1" customFormat="1" ht="19.5" customHeight="1" x14ac:dyDescent="0.25">
      <c r="A7" s="54"/>
      <c r="B7" s="54"/>
      <c r="C7" s="54"/>
      <c r="D7" s="54"/>
      <c r="E7" s="47"/>
      <c r="H7" s="109" t="s">
        <v>24</v>
      </c>
      <c r="I7" s="32" t="s">
        <v>25</v>
      </c>
      <c r="J7" s="32" t="s">
        <v>26</v>
      </c>
      <c r="K7" s="32" t="s">
        <v>27</v>
      </c>
      <c r="L7" s="32" t="s">
        <v>28</v>
      </c>
      <c r="M7" s="32" t="s">
        <v>29</v>
      </c>
      <c r="N7" s="32" t="s">
        <v>30</v>
      </c>
      <c r="O7" s="32" t="s">
        <v>31</v>
      </c>
      <c r="P7" s="32" t="s">
        <v>32</v>
      </c>
      <c r="Q7" s="32" t="s">
        <v>33</v>
      </c>
      <c r="R7" s="32" t="s">
        <v>42</v>
      </c>
      <c r="S7" s="32" t="s">
        <v>21</v>
      </c>
      <c r="V7" s="105" t="s">
        <v>26</v>
      </c>
      <c r="W7" s="92" t="s">
        <v>27</v>
      </c>
      <c r="X7" s="88" t="s">
        <v>21</v>
      </c>
      <c r="Y7" s="91"/>
      <c r="Z7" s="14"/>
      <c r="AA7" s="14"/>
      <c r="AB7" s="14"/>
      <c r="AC7" s="14"/>
      <c r="AD7" s="14"/>
      <c r="AE7" s="14"/>
      <c r="AF7" s="14"/>
    </row>
    <row r="8" spans="1:70" s="1" customFormat="1" ht="19.5" customHeight="1" x14ac:dyDescent="0.25">
      <c r="A8" s="54"/>
      <c r="B8" s="54"/>
      <c r="C8" s="54"/>
      <c r="D8" s="54"/>
      <c r="E8" s="47"/>
      <c r="F8" s="47"/>
      <c r="H8" s="52">
        <f>AK26+AK40</f>
        <v>0</v>
      </c>
      <c r="I8" s="52">
        <f t="shared" ref="I8:R8" si="1">AL26+AL40</f>
        <v>0</v>
      </c>
      <c r="J8" s="52">
        <f t="shared" si="1"/>
        <v>0</v>
      </c>
      <c r="K8" s="52">
        <f t="shared" si="1"/>
        <v>0</v>
      </c>
      <c r="L8" s="52">
        <f t="shared" si="1"/>
        <v>0</v>
      </c>
      <c r="M8" s="52">
        <f t="shared" si="1"/>
        <v>0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120">
        <f>SUM(H8:R8)</f>
        <v>0</v>
      </c>
      <c r="V8" s="178">
        <f>BL26+BL40</f>
        <v>0</v>
      </c>
      <c r="W8" s="178">
        <f>BM26+BM40</f>
        <v>0</v>
      </c>
      <c r="X8" s="108">
        <f>SUM(V8:W8)</f>
        <v>0</v>
      </c>
      <c r="Y8" s="14"/>
      <c r="Z8" s="14"/>
      <c r="AA8" s="14"/>
      <c r="AB8" s="14"/>
      <c r="AC8" s="14"/>
      <c r="AD8" s="14"/>
      <c r="AE8" s="14"/>
      <c r="AF8" s="14"/>
    </row>
    <row r="9" spans="1:70" s="1" customFormat="1" ht="12" customHeight="1" x14ac:dyDescent="0.25">
      <c r="A9" s="54"/>
      <c r="B9" s="54"/>
      <c r="G9" s="14"/>
      <c r="N9" s="2"/>
      <c r="U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BK9" s="14"/>
    </row>
    <row r="10" spans="1:70" s="1" customFormat="1" ht="117.75" customHeight="1" x14ac:dyDescent="0.25">
      <c r="A10" s="205"/>
      <c r="B10" s="206" t="s">
        <v>336</v>
      </c>
      <c r="C10" s="207" t="s">
        <v>44</v>
      </c>
      <c r="D10" s="207" t="s">
        <v>45</v>
      </c>
      <c r="E10" s="207" t="s">
        <v>46</v>
      </c>
      <c r="F10" s="207" t="s">
        <v>47</v>
      </c>
      <c r="G10" s="14"/>
      <c r="H10" s="101" t="s">
        <v>585</v>
      </c>
      <c r="I10" s="4" t="s">
        <v>465</v>
      </c>
      <c r="J10" s="5" t="s">
        <v>586</v>
      </c>
      <c r="K10" s="68" t="s">
        <v>340</v>
      </c>
      <c r="L10" s="6" t="s">
        <v>52</v>
      </c>
      <c r="M10" s="70" t="s">
        <v>467</v>
      </c>
      <c r="N10" s="144" t="s">
        <v>468</v>
      </c>
      <c r="O10" s="291" t="s">
        <v>55</v>
      </c>
      <c r="P10" s="7" t="s">
        <v>587</v>
      </c>
      <c r="Q10" s="8" t="s">
        <v>57</v>
      </c>
      <c r="R10" s="4" t="s">
        <v>588</v>
      </c>
      <c r="S10" s="9" t="s">
        <v>589</v>
      </c>
      <c r="T10" s="100" t="s">
        <v>590</v>
      </c>
      <c r="U10" s="14"/>
      <c r="V10" s="307" t="s">
        <v>61</v>
      </c>
      <c r="W10" s="308"/>
      <c r="X10" s="308"/>
      <c r="Y10" s="308"/>
      <c r="Z10" s="308"/>
      <c r="AA10" s="308"/>
      <c r="AB10" s="309"/>
      <c r="AC10" s="51"/>
      <c r="AD10" s="14"/>
      <c r="AE10" s="14"/>
      <c r="AF10" s="14"/>
      <c r="AG10" s="14"/>
      <c r="AH10" s="14"/>
      <c r="AI10" s="14"/>
      <c r="AJ10" s="14"/>
      <c r="AK10" s="310" t="s">
        <v>62</v>
      </c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BK10" s="14"/>
      <c r="BL10" s="316" t="s">
        <v>63</v>
      </c>
      <c r="BM10" s="317"/>
      <c r="BQ10" s="305" t="s">
        <v>64</v>
      </c>
      <c r="BR10" s="305"/>
    </row>
    <row r="11" spans="1:70" s="1" customFormat="1" ht="20.100000000000001" customHeight="1" x14ac:dyDescent="0.25">
      <c r="A11" s="37" t="s">
        <v>474</v>
      </c>
      <c r="B11" s="25"/>
      <c r="C11" s="25"/>
      <c r="D11" s="25"/>
      <c r="E11" s="17"/>
      <c r="F11" s="17"/>
      <c r="G11" s="3"/>
      <c r="H11" s="25"/>
      <c r="I11" s="25"/>
      <c r="J11" s="25"/>
      <c r="K11" s="25"/>
      <c r="L11" s="25"/>
      <c r="M11" s="25"/>
      <c r="N11" s="98"/>
      <c r="O11" s="98"/>
      <c r="P11" s="25"/>
      <c r="Q11" s="25"/>
      <c r="R11" s="25"/>
      <c r="S11" s="25"/>
      <c r="T11" s="25"/>
      <c r="U11" s="3"/>
      <c r="V11" s="10" t="s">
        <v>13</v>
      </c>
      <c r="W11" s="10" t="s">
        <v>14</v>
      </c>
      <c r="X11" s="10" t="s">
        <v>15</v>
      </c>
      <c r="Y11" s="10" t="s">
        <v>16</v>
      </c>
      <c r="Z11" s="10" t="s">
        <v>17</v>
      </c>
      <c r="AA11" s="10" t="s">
        <v>18</v>
      </c>
      <c r="AB11" s="10" t="s">
        <v>19</v>
      </c>
      <c r="AC11" s="18" t="s">
        <v>13</v>
      </c>
      <c r="AD11" s="18" t="s">
        <v>14</v>
      </c>
      <c r="AE11" s="18" t="s">
        <v>15</v>
      </c>
      <c r="AF11" s="18" t="s">
        <v>16</v>
      </c>
      <c r="AG11" s="18" t="s">
        <v>17</v>
      </c>
      <c r="AH11" s="18" t="s">
        <v>18</v>
      </c>
      <c r="AI11" s="18" t="s">
        <v>19</v>
      </c>
      <c r="AJ11" s="3"/>
      <c r="AK11" s="10" t="s">
        <v>24</v>
      </c>
      <c r="AL11" s="107" t="s">
        <v>25</v>
      </c>
      <c r="AM11" s="107" t="s">
        <v>26</v>
      </c>
      <c r="AN11" s="107" t="s">
        <v>347</v>
      </c>
      <c r="AO11" s="107" t="s">
        <v>27</v>
      </c>
      <c r="AP11" s="107" t="s">
        <v>348</v>
      </c>
      <c r="AQ11" s="107" t="s">
        <v>28</v>
      </c>
      <c r="AR11" s="107" t="s">
        <v>29</v>
      </c>
      <c r="AS11" s="107" t="s">
        <v>30</v>
      </c>
      <c r="AT11" s="107" t="s">
        <v>31</v>
      </c>
      <c r="AU11" s="107" t="s">
        <v>32</v>
      </c>
      <c r="AV11" s="107" t="s">
        <v>33</v>
      </c>
      <c r="AW11" s="107" t="s">
        <v>42</v>
      </c>
      <c r="AX11" s="18" t="s">
        <v>24</v>
      </c>
      <c r="AY11" s="18" t="s">
        <v>25</v>
      </c>
      <c r="AZ11" s="18" t="s">
        <v>26</v>
      </c>
      <c r="BA11" s="18" t="s">
        <v>347</v>
      </c>
      <c r="BB11" s="18" t="s">
        <v>27</v>
      </c>
      <c r="BC11" s="18" t="s">
        <v>348</v>
      </c>
      <c r="BD11" s="18" t="s">
        <v>28</v>
      </c>
      <c r="BE11" s="18" t="s">
        <v>29</v>
      </c>
      <c r="BF11" s="18" t="s">
        <v>30</v>
      </c>
      <c r="BG11" s="18" t="s">
        <v>31</v>
      </c>
      <c r="BH11" s="18" t="s">
        <v>32</v>
      </c>
      <c r="BI11" s="18" t="s">
        <v>33</v>
      </c>
      <c r="BJ11" s="18" t="s">
        <v>42</v>
      </c>
      <c r="BK11" s="3"/>
      <c r="BL11" s="94" t="s">
        <v>26</v>
      </c>
      <c r="BM11" s="94" t="s">
        <v>27</v>
      </c>
      <c r="BN11" s="53" t="s">
        <v>26</v>
      </c>
      <c r="BO11" s="53" t="s">
        <v>27</v>
      </c>
      <c r="BQ11" s="94" t="s">
        <v>66</v>
      </c>
      <c r="BR11" s="94" t="s">
        <v>67</v>
      </c>
    </row>
    <row r="12" spans="1:70" s="1" customFormat="1" ht="20.100000000000001" customHeight="1" x14ac:dyDescent="0.25">
      <c r="A12" s="33" t="s">
        <v>475</v>
      </c>
      <c r="B12" s="45" t="s">
        <v>476</v>
      </c>
      <c r="C12" s="45">
        <v>1</v>
      </c>
      <c r="D12" s="129">
        <f t="shared" ref="D12:D25" si="2">SUM(H12:T12)</f>
        <v>0</v>
      </c>
      <c r="E12" s="41">
        <v>205</v>
      </c>
      <c r="F12" s="12">
        <f>D12*E12*(100-$D$3)/100</f>
        <v>0</v>
      </c>
      <c r="G12" s="14"/>
      <c r="H12" s="172"/>
      <c r="I12" s="173"/>
      <c r="J12" s="174"/>
      <c r="K12" s="175"/>
      <c r="L12" s="184"/>
      <c r="M12" s="176"/>
      <c r="N12" s="171"/>
      <c r="O12" s="286"/>
      <c r="P12" s="287"/>
      <c r="Q12" s="23"/>
      <c r="R12" s="288"/>
      <c r="S12" s="289"/>
      <c r="T12" s="181"/>
      <c r="U12" s="14"/>
      <c r="V12" s="29"/>
      <c r="W12" s="29"/>
      <c r="X12" s="29"/>
      <c r="Y12" s="29"/>
      <c r="Z12" s="29"/>
      <c r="AA12" s="29"/>
      <c r="AB12" s="61">
        <f>AI12*$D12</f>
        <v>0</v>
      </c>
      <c r="AC12" s="61"/>
      <c r="AD12" s="61"/>
      <c r="AE12" s="61"/>
      <c r="AF12" s="61"/>
      <c r="AG12" s="61"/>
      <c r="AH12" s="61"/>
      <c r="AI12" s="61">
        <v>1</v>
      </c>
      <c r="AJ12" s="14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14"/>
      <c r="BL12" s="63"/>
      <c r="BM12" s="95">
        <f t="shared" ref="BM12:BM17" si="3">BO12*D12</f>
        <v>0</v>
      </c>
      <c r="BN12" s="95"/>
      <c r="BO12" s="95">
        <v>7</v>
      </c>
      <c r="BQ12" s="121">
        <v>2.35</v>
      </c>
      <c r="BR12" s="121">
        <f t="shared" ref="BR12:BR25" si="4">BQ12*D12</f>
        <v>0</v>
      </c>
    </row>
    <row r="13" spans="1:70" s="1" customFormat="1" ht="20.100000000000001" customHeight="1" x14ac:dyDescent="0.25">
      <c r="A13" s="33" t="s">
        <v>477</v>
      </c>
      <c r="B13" s="45" t="s">
        <v>478</v>
      </c>
      <c r="C13" s="45">
        <v>1</v>
      </c>
      <c r="D13" s="129">
        <f t="shared" si="2"/>
        <v>0</v>
      </c>
      <c r="E13" s="41">
        <v>205</v>
      </c>
      <c r="F13" s="12">
        <f t="shared" ref="F13:F25" si="5">D13*E13*(100-$D$3)/100</f>
        <v>0</v>
      </c>
      <c r="G13" s="14"/>
      <c r="H13" s="172"/>
      <c r="I13" s="173"/>
      <c r="J13" s="174"/>
      <c r="K13" s="175"/>
      <c r="L13" s="184"/>
      <c r="M13" s="176"/>
      <c r="N13" s="163"/>
      <c r="O13" s="286"/>
      <c r="P13" s="287"/>
      <c r="Q13" s="23"/>
      <c r="R13" s="288"/>
      <c r="S13" s="289"/>
      <c r="T13" s="181"/>
      <c r="U13" s="14"/>
      <c r="V13" s="29"/>
      <c r="W13" s="29"/>
      <c r="X13" s="29"/>
      <c r="Y13" s="29"/>
      <c r="Z13" s="29"/>
      <c r="AA13" s="29"/>
      <c r="AB13" s="61">
        <f t="shared" ref="AA13:AB25" si="6">AI13*$D13</f>
        <v>0</v>
      </c>
      <c r="AC13" s="61"/>
      <c r="AD13" s="61"/>
      <c r="AE13" s="61"/>
      <c r="AF13" s="61"/>
      <c r="AG13" s="61"/>
      <c r="AH13" s="61"/>
      <c r="AI13" s="61">
        <v>1</v>
      </c>
      <c r="AJ13" s="14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14"/>
      <c r="BL13" s="63"/>
      <c r="BM13" s="95">
        <f t="shared" si="3"/>
        <v>0</v>
      </c>
      <c r="BN13" s="95"/>
      <c r="BO13" s="95">
        <v>7</v>
      </c>
      <c r="BQ13" s="121">
        <v>2.5</v>
      </c>
      <c r="BR13" s="121">
        <f t="shared" si="4"/>
        <v>0</v>
      </c>
    </row>
    <row r="14" spans="1:70" s="1" customFormat="1" ht="20.100000000000001" customHeight="1" x14ac:dyDescent="0.25">
      <c r="A14" s="33" t="s">
        <v>479</v>
      </c>
      <c r="B14" s="28" t="s">
        <v>480</v>
      </c>
      <c r="C14" s="28">
        <v>1</v>
      </c>
      <c r="D14" s="129">
        <f t="shared" si="2"/>
        <v>0</v>
      </c>
      <c r="E14" s="41">
        <v>205</v>
      </c>
      <c r="F14" s="12">
        <f t="shared" si="5"/>
        <v>0</v>
      </c>
      <c r="G14" s="14"/>
      <c r="H14" s="172"/>
      <c r="I14" s="173"/>
      <c r="J14" s="174"/>
      <c r="K14" s="175"/>
      <c r="L14" s="184"/>
      <c r="M14" s="176"/>
      <c r="N14" s="163"/>
      <c r="O14" s="286"/>
      <c r="P14" s="287"/>
      <c r="Q14" s="23"/>
      <c r="R14" s="288"/>
      <c r="S14" s="289"/>
      <c r="T14" s="181"/>
      <c r="U14" s="14"/>
      <c r="V14" s="29"/>
      <c r="W14" s="29"/>
      <c r="X14" s="29"/>
      <c r="Y14" s="29"/>
      <c r="Z14" s="29"/>
      <c r="AA14" s="29"/>
      <c r="AB14" s="61">
        <f t="shared" si="6"/>
        <v>0</v>
      </c>
      <c r="AC14" s="61"/>
      <c r="AD14" s="61"/>
      <c r="AE14" s="61"/>
      <c r="AF14" s="61"/>
      <c r="AG14" s="61"/>
      <c r="AH14" s="61"/>
      <c r="AI14" s="61">
        <v>1</v>
      </c>
      <c r="AJ14" s="14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14"/>
      <c r="BL14" s="63"/>
      <c r="BM14" s="95">
        <f t="shared" si="3"/>
        <v>0</v>
      </c>
      <c r="BN14" s="95"/>
      <c r="BO14" s="95">
        <v>7</v>
      </c>
      <c r="BQ14" s="121">
        <v>2.6</v>
      </c>
      <c r="BR14" s="121">
        <f t="shared" si="4"/>
        <v>0</v>
      </c>
    </row>
    <row r="15" spans="1:70" s="1" customFormat="1" ht="20.100000000000001" customHeight="1" x14ac:dyDescent="0.25">
      <c r="A15" s="33" t="s">
        <v>481</v>
      </c>
      <c r="B15" s="45" t="s">
        <v>482</v>
      </c>
      <c r="C15" s="45">
        <v>1</v>
      </c>
      <c r="D15" s="129">
        <f t="shared" si="2"/>
        <v>0</v>
      </c>
      <c r="E15" s="41">
        <v>205</v>
      </c>
      <c r="F15" s="12">
        <f t="shared" si="5"/>
        <v>0</v>
      </c>
      <c r="G15" s="14"/>
      <c r="H15" s="172"/>
      <c r="I15" s="173"/>
      <c r="J15" s="174"/>
      <c r="K15" s="175"/>
      <c r="L15" s="184"/>
      <c r="M15" s="176"/>
      <c r="N15" s="163"/>
      <c r="O15" s="286"/>
      <c r="P15" s="287"/>
      <c r="Q15" s="23"/>
      <c r="R15" s="288"/>
      <c r="S15" s="289"/>
      <c r="T15" s="181"/>
      <c r="U15" s="14"/>
      <c r="V15" s="29"/>
      <c r="W15" s="29"/>
      <c r="X15" s="29"/>
      <c r="Y15" s="29"/>
      <c r="Z15" s="29"/>
      <c r="AA15" s="29"/>
      <c r="AB15" s="61">
        <f t="shared" si="6"/>
        <v>0</v>
      </c>
      <c r="AC15" s="61"/>
      <c r="AD15" s="61"/>
      <c r="AE15" s="61"/>
      <c r="AF15" s="61"/>
      <c r="AG15" s="61"/>
      <c r="AH15" s="61"/>
      <c r="AI15" s="61">
        <v>1</v>
      </c>
      <c r="AJ15" s="14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14"/>
      <c r="BL15" s="63"/>
      <c r="BM15" s="95">
        <f t="shared" si="3"/>
        <v>0</v>
      </c>
      <c r="BN15" s="95"/>
      <c r="BO15" s="95">
        <v>7</v>
      </c>
      <c r="BQ15" s="121">
        <v>2.2999999999999998</v>
      </c>
      <c r="BR15" s="121">
        <f t="shared" si="4"/>
        <v>0</v>
      </c>
    </row>
    <row r="16" spans="1:70" s="1" customFormat="1" ht="20.100000000000001" customHeight="1" x14ac:dyDescent="0.25">
      <c r="A16" s="33" t="s">
        <v>483</v>
      </c>
      <c r="B16" s="28" t="s">
        <v>484</v>
      </c>
      <c r="C16" s="28">
        <v>1</v>
      </c>
      <c r="D16" s="129">
        <f t="shared" si="2"/>
        <v>0</v>
      </c>
      <c r="E16" s="41">
        <v>205</v>
      </c>
      <c r="F16" s="12">
        <f t="shared" si="5"/>
        <v>0</v>
      </c>
      <c r="G16" s="14"/>
      <c r="H16" s="172"/>
      <c r="I16" s="173"/>
      <c r="J16" s="174"/>
      <c r="K16" s="175"/>
      <c r="L16" s="184"/>
      <c r="M16" s="176"/>
      <c r="N16" s="163"/>
      <c r="O16" s="286"/>
      <c r="P16" s="287"/>
      <c r="Q16" s="23"/>
      <c r="R16" s="288"/>
      <c r="S16" s="289"/>
      <c r="T16" s="181"/>
      <c r="U16" s="14"/>
      <c r="V16" s="29"/>
      <c r="W16" s="29"/>
      <c r="X16" s="29"/>
      <c r="Y16" s="29"/>
      <c r="Z16" s="29"/>
      <c r="AA16" s="29"/>
      <c r="AB16" s="61">
        <f t="shared" si="6"/>
        <v>0</v>
      </c>
      <c r="AC16" s="61"/>
      <c r="AD16" s="61"/>
      <c r="AE16" s="61"/>
      <c r="AF16" s="61"/>
      <c r="AG16" s="61"/>
      <c r="AH16" s="61"/>
      <c r="AI16" s="61">
        <v>1</v>
      </c>
      <c r="AJ16" s="14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14"/>
      <c r="BL16" s="63"/>
      <c r="BM16" s="95">
        <f t="shared" si="3"/>
        <v>0</v>
      </c>
      <c r="BN16" s="95"/>
      <c r="BO16" s="95">
        <v>7</v>
      </c>
      <c r="BQ16" s="121">
        <v>2.35</v>
      </c>
      <c r="BR16" s="121">
        <f t="shared" si="4"/>
        <v>0</v>
      </c>
    </row>
    <row r="17" spans="1:70" s="1" customFormat="1" ht="20.100000000000001" customHeight="1" x14ac:dyDescent="0.25">
      <c r="A17" s="157" t="s">
        <v>485</v>
      </c>
      <c r="B17" s="28"/>
      <c r="C17" s="28">
        <v>5</v>
      </c>
      <c r="D17" s="129">
        <f t="shared" si="2"/>
        <v>0</v>
      </c>
      <c r="E17" s="12">
        <v>975</v>
      </c>
      <c r="F17" s="12">
        <f t="shared" si="5"/>
        <v>0</v>
      </c>
      <c r="G17" s="14"/>
      <c r="H17" s="172"/>
      <c r="I17" s="173"/>
      <c r="J17" s="174"/>
      <c r="K17" s="175"/>
      <c r="L17" s="184"/>
      <c r="M17" s="176"/>
      <c r="N17" s="163"/>
      <c r="O17" s="286"/>
      <c r="P17" s="287"/>
      <c r="Q17" s="23"/>
      <c r="R17" s="288"/>
      <c r="S17" s="289"/>
      <c r="T17" s="181"/>
      <c r="U17" s="14"/>
      <c r="V17" s="29"/>
      <c r="W17" s="29"/>
      <c r="X17" s="29"/>
      <c r="Y17" s="29"/>
      <c r="Z17" s="29"/>
      <c r="AA17" s="29"/>
      <c r="AB17" s="61">
        <f t="shared" si="6"/>
        <v>0</v>
      </c>
      <c r="AC17" s="61"/>
      <c r="AD17" s="61"/>
      <c r="AE17" s="61"/>
      <c r="AF17" s="61"/>
      <c r="AG17" s="61"/>
      <c r="AH17" s="61"/>
      <c r="AI17" s="61">
        <v>5</v>
      </c>
      <c r="AJ17" s="14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14"/>
      <c r="BL17" s="63"/>
      <c r="BM17" s="95">
        <f t="shared" si="3"/>
        <v>0</v>
      </c>
      <c r="BN17" s="95"/>
      <c r="BO17" s="95">
        <v>35</v>
      </c>
      <c r="BQ17" s="121">
        <v>12.2</v>
      </c>
      <c r="BR17" s="121">
        <f t="shared" si="4"/>
        <v>0</v>
      </c>
    </row>
    <row r="18" spans="1:70" s="1" customFormat="1" ht="20.100000000000001" customHeight="1" x14ac:dyDescent="0.25">
      <c r="A18" s="33" t="s">
        <v>486</v>
      </c>
      <c r="B18" s="45" t="s">
        <v>487</v>
      </c>
      <c r="C18" s="28">
        <v>1</v>
      </c>
      <c r="D18" s="129">
        <f t="shared" si="2"/>
        <v>0</v>
      </c>
      <c r="E18" s="41">
        <v>165</v>
      </c>
      <c r="F18" s="12">
        <f t="shared" si="5"/>
        <v>0</v>
      </c>
      <c r="G18" s="14"/>
      <c r="H18" s="172"/>
      <c r="I18" s="173"/>
      <c r="J18" s="174"/>
      <c r="K18" s="175"/>
      <c r="L18" s="184"/>
      <c r="M18" s="176"/>
      <c r="N18" s="163"/>
      <c r="O18" s="286"/>
      <c r="P18" s="287"/>
      <c r="Q18" s="23"/>
      <c r="R18" s="288"/>
      <c r="S18" s="289"/>
      <c r="T18" s="181"/>
      <c r="U18" s="14"/>
      <c r="V18" s="29"/>
      <c r="W18" s="29"/>
      <c r="X18" s="29"/>
      <c r="Y18" s="29"/>
      <c r="Z18" s="29"/>
      <c r="AA18" s="61">
        <f t="shared" si="6"/>
        <v>0</v>
      </c>
      <c r="AB18" s="29"/>
      <c r="AC18" s="61"/>
      <c r="AD18" s="61"/>
      <c r="AE18" s="61"/>
      <c r="AF18" s="61"/>
      <c r="AG18" s="61"/>
      <c r="AH18" s="61">
        <v>1</v>
      </c>
      <c r="AI18" s="61"/>
      <c r="AJ18" s="14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14"/>
      <c r="BL18" s="95">
        <f t="shared" ref="BL18:BL23" si="7">BN18*D18</f>
        <v>0</v>
      </c>
      <c r="BM18" s="63"/>
      <c r="BN18" s="95">
        <v>5</v>
      </c>
      <c r="BO18" s="95"/>
      <c r="BQ18" s="121">
        <v>1.1000000000000001</v>
      </c>
      <c r="BR18" s="121">
        <f t="shared" si="4"/>
        <v>0</v>
      </c>
    </row>
    <row r="19" spans="1:70" s="1" customFormat="1" ht="20.100000000000001" customHeight="1" x14ac:dyDescent="0.25">
      <c r="A19" s="33" t="s">
        <v>488</v>
      </c>
      <c r="B19" s="45" t="s">
        <v>489</v>
      </c>
      <c r="C19" s="28">
        <v>1</v>
      </c>
      <c r="D19" s="129">
        <f t="shared" si="2"/>
        <v>0</v>
      </c>
      <c r="E19" s="41">
        <v>165</v>
      </c>
      <c r="F19" s="12">
        <f t="shared" si="5"/>
        <v>0</v>
      </c>
      <c r="G19" s="14"/>
      <c r="H19" s="172"/>
      <c r="I19" s="173"/>
      <c r="J19" s="174"/>
      <c r="K19" s="175"/>
      <c r="L19" s="184"/>
      <c r="M19" s="176"/>
      <c r="N19" s="163"/>
      <c r="O19" s="286"/>
      <c r="P19" s="287"/>
      <c r="Q19" s="23"/>
      <c r="R19" s="288"/>
      <c r="S19" s="289"/>
      <c r="T19" s="181"/>
      <c r="U19" s="14"/>
      <c r="V19" s="29"/>
      <c r="W19" s="29"/>
      <c r="X19" s="29"/>
      <c r="Y19" s="29"/>
      <c r="Z19" s="29"/>
      <c r="AA19" s="61">
        <f t="shared" si="6"/>
        <v>0</v>
      </c>
      <c r="AB19" s="29"/>
      <c r="AC19" s="61"/>
      <c r="AD19" s="61"/>
      <c r="AE19" s="61"/>
      <c r="AF19" s="61"/>
      <c r="AG19" s="61"/>
      <c r="AH19" s="61">
        <v>1</v>
      </c>
      <c r="AI19" s="61"/>
      <c r="AJ19" s="14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14"/>
      <c r="BL19" s="95">
        <f t="shared" si="7"/>
        <v>0</v>
      </c>
      <c r="BM19" s="63"/>
      <c r="BN19" s="95">
        <v>5</v>
      </c>
      <c r="BO19" s="95"/>
      <c r="BQ19" s="121">
        <v>1.3</v>
      </c>
      <c r="BR19" s="121">
        <f t="shared" si="4"/>
        <v>0</v>
      </c>
    </row>
    <row r="20" spans="1:70" s="1" customFormat="1" ht="20.100000000000001" customHeight="1" x14ac:dyDescent="0.25">
      <c r="A20" s="33" t="s">
        <v>490</v>
      </c>
      <c r="B20" s="45" t="s">
        <v>491</v>
      </c>
      <c r="C20" s="28">
        <v>1</v>
      </c>
      <c r="D20" s="129">
        <f t="shared" si="2"/>
        <v>0</v>
      </c>
      <c r="E20" s="41">
        <v>165</v>
      </c>
      <c r="F20" s="12">
        <f t="shared" si="5"/>
        <v>0</v>
      </c>
      <c r="G20" s="14"/>
      <c r="H20" s="172"/>
      <c r="I20" s="173"/>
      <c r="J20" s="174"/>
      <c r="K20" s="175"/>
      <c r="L20" s="184"/>
      <c r="M20" s="176"/>
      <c r="N20" s="163"/>
      <c r="O20" s="286"/>
      <c r="P20" s="287"/>
      <c r="Q20" s="23"/>
      <c r="R20" s="288"/>
      <c r="S20" s="289"/>
      <c r="T20" s="181"/>
      <c r="U20" s="14"/>
      <c r="V20" s="29"/>
      <c r="W20" s="29"/>
      <c r="X20" s="29"/>
      <c r="Y20" s="29"/>
      <c r="Z20" s="29"/>
      <c r="AA20" s="61">
        <f t="shared" si="6"/>
        <v>0</v>
      </c>
      <c r="AB20" s="29"/>
      <c r="AC20" s="61"/>
      <c r="AD20" s="61"/>
      <c r="AE20" s="61"/>
      <c r="AF20" s="61"/>
      <c r="AG20" s="61"/>
      <c r="AH20" s="61">
        <v>1</v>
      </c>
      <c r="AI20" s="61"/>
      <c r="AJ20" s="14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14"/>
      <c r="BL20" s="95">
        <f t="shared" si="7"/>
        <v>0</v>
      </c>
      <c r="BM20" s="63"/>
      <c r="BN20" s="95">
        <v>5</v>
      </c>
      <c r="BO20" s="95"/>
      <c r="BQ20" s="121">
        <v>1.2</v>
      </c>
      <c r="BR20" s="121">
        <f t="shared" si="4"/>
        <v>0</v>
      </c>
    </row>
    <row r="21" spans="1:70" s="1" customFormat="1" ht="20.100000000000001" customHeight="1" x14ac:dyDescent="0.25">
      <c r="A21" s="33" t="s">
        <v>492</v>
      </c>
      <c r="B21" s="45" t="s">
        <v>493</v>
      </c>
      <c r="C21" s="28">
        <v>1</v>
      </c>
      <c r="D21" s="129">
        <f t="shared" si="2"/>
        <v>0</v>
      </c>
      <c r="E21" s="41">
        <v>175</v>
      </c>
      <c r="F21" s="12">
        <f t="shared" si="5"/>
        <v>0</v>
      </c>
      <c r="G21" s="14"/>
      <c r="H21" s="172"/>
      <c r="I21" s="173"/>
      <c r="J21" s="174"/>
      <c r="K21" s="175"/>
      <c r="L21" s="184"/>
      <c r="M21" s="176"/>
      <c r="N21" s="163"/>
      <c r="O21" s="286"/>
      <c r="P21" s="287"/>
      <c r="Q21" s="23"/>
      <c r="R21" s="288"/>
      <c r="S21" s="289"/>
      <c r="T21" s="181"/>
      <c r="U21" s="14"/>
      <c r="V21" s="29"/>
      <c r="W21" s="29"/>
      <c r="X21" s="29"/>
      <c r="Y21" s="29"/>
      <c r="Z21" s="29"/>
      <c r="AA21" s="61">
        <f t="shared" si="6"/>
        <v>0</v>
      </c>
      <c r="AB21" s="29"/>
      <c r="AC21" s="61"/>
      <c r="AD21" s="61"/>
      <c r="AE21" s="61"/>
      <c r="AF21" s="61"/>
      <c r="AG21" s="61"/>
      <c r="AH21" s="61">
        <v>1</v>
      </c>
      <c r="AI21" s="61"/>
      <c r="AJ21" s="14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14"/>
      <c r="BL21" s="95">
        <f t="shared" si="7"/>
        <v>0</v>
      </c>
      <c r="BM21" s="63"/>
      <c r="BN21" s="95">
        <v>6</v>
      </c>
      <c r="BO21" s="95"/>
      <c r="BQ21" s="121">
        <v>1.3</v>
      </c>
      <c r="BR21" s="121">
        <f t="shared" si="4"/>
        <v>0</v>
      </c>
    </row>
    <row r="22" spans="1:70" s="1" customFormat="1" ht="20.100000000000001" customHeight="1" x14ac:dyDescent="0.25">
      <c r="A22" s="33" t="s">
        <v>494</v>
      </c>
      <c r="B22" s="45" t="s">
        <v>495</v>
      </c>
      <c r="C22" s="28">
        <v>1</v>
      </c>
      <c r="D22" s="129">
        <f t="shared" si="2"/>
        <v>0</v>
      </c>
      <c r="E22" s="41">
        <v>170</v>
      </c>
      <c r="F22" s="12">
        <f t="shared" si="5"/>
        <v>0</v>
      </c>
      <c r="G22" s="14"/>
      <c r="H22" s="172"/>
      <c r="I22" s="173"/>
      <c r="J22" s="174"/>
      <c r="K22" s="175"/>
      <c r="L22" s="184"/>
      <c r="M22" s="176"/>
      <c r="N22" s="163"/>
      <c r="O22" s="286"/>
      <c r="P22" s="287"/>
      <c r="Q22" s="23"/>
      <c r="R22" s="288"/>
      <c r="S22" s="289"/>
      <c r="T22" s="181"/>
      <c r="U22" s="14"/>
      <c r="V22" s="29"/>
      <c r="W22" s="29"/>
      <c r="X22" s="29"/>
      <c r="Y22" s="29"/>
      <c r="Z22" s="29"/>
      <c r="AA22" s="61">
        <f t="shared" si="6"/>
        <v>0</v>
      </c>
      <c r="AB22" s="29"/>
      <c r="AC22" s="61"/>
      <c r="AD22" s="61"/>
      <c r="AE22" s="61"/>
      <c r="AF22" s="61"/>
      <c r="AG22" s="61"/>
      <c r="AH22" s="61">
        <v>1</v>
      </c>
      <c r="AI22" s="61"/>
      <c r="AJ22" s="14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14"/>
      <c r="BL22" s="95">
        <f t="shared" si="7"/>
        <v>0</v>
      </c>
      <c r="BM22" s="63"/>
      <c r="BN22" s="95">
        <v>5</v>
      </c>
      <c r="BO22" s="95"/>
      <c r="BQ22" s="121">
        <v>1.4</v>
      </c>
      <c r="BR22" s="121">
        <f t="shared" si="4"/>
        <v>0</v>
      </c>
    </row>
    <row r="23" spans="1:70" s="1" customFormat="1" ht="20.100000000000001" customHeight="1" x14ac:dyDescent="0.25">
      <c r="A23" s="157" t="s">
        <v>496</v>
      </c>
      <c r="B23" s="28"/>
      <c r="C23" s="28">
        <v>5</v>
      </c>
      <c r="D23" s="129">
        <f t="shared" si="2"/>
        <v>0</v>
      </c>
      <c r="E23" s="41">
        <v>795</v>
      </c>
      <c r="F23" s="12">
        <f t="shared" si="5"/>
        <v>0</v>
      </c>
      <c r="G23" s="14"/>
      <c r="H23" s="172"/>
      <c r="I23" s="173"/>
      <c r="J23" s="174"/>
      <c r="K23" s="175"/>
      <c r="L23" s="184"/>
      <c r="M23" s="176"/>
      <c r="N23" s="163"/>
      <c r="O23" s="286"/>
      <c r="P23" s="287"/>
      <c r="Q23" s="23"/>
      <c r="R23" s="288"/>
      <c r="S23" s="289"/>
      <c r="T23" s="181"/>
      <c r="U23" s="14"/>
      <c r="V23" s="29"/>
      <c r="W23" s="29"/>
      <c r="X23" s="29"/>
      <c r="Y23" s="29"/>
      <c r="Z23" s="29"/>
      <c r="AA23" s="61">
        <f t="shared" si="6"/>
        <v>0</v>
      </c>
      <c r="AB23" s="29"/>
      <c r="AC23" s="61"/>
      <c r="AD23" s="61"/>
      <c r="AE23" s="61"/>
      <c r="AF23" s="61"/>
      <c r="AG23" s="61"/>
      <c r="AH23" s="61">
        <v>5</v>
      </c>
      <c r="AI23" s="61"/>
      <c r="AJ23" s="14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14"/>
      <c r="BL23" s="95">
        <f t="shared" si="7"/>
        <v>0</v>
      </c>
      <c r="BM23" s="63"/>
      <c r="BN23" s="95">
        <v>26</v>
      </c>
      <c r="BO23" s="95"/>
      <c r="BQ23" s="121">
        <v>6.3</v>
      </c>
      <c r="BR23" s="121">
        <f t="shared" si="4"/>
        <v>0</v>
      </c>
    </row>
    <row r="24" spans="1:70" s="1" customFormat="1" ht="20.100000000000001" customHeight="1" x14ac:dyDescent="0.25">
      <c r="A24" s="208" t="s">
        <v>591</v>
      </c>
      <c r="B24" s="28" t="s">
        <v>498</v>
      </c>
      <c r="C24" s="28">
        <v>1</v>
      </c>
      <c r="D24" s="129">
        <f t="shared" si="2"/>
        <v>0</v>
      </c>
      <c r="E24" s="12">
        <v>245</v>
      </c>
      <c r="F24" s="12">
        <f t="shared" si="5"/>
        <v>0</v>
      </c>
      <c r="G24" s="14"/>
      <c r="H24" s="172"/>
      <c r="I24" s="173"/>
      <c r="J24" s="174"/>
      <c r="K24" s="175"/>
      <c r="L24" s="184"/>
      <c r="M24" s="176"/>
      <c r="N24" s="163"/>
      <c r="O24" s="286"/>
      <c r="P24" s="287"/>
      <c r="Q24" s="23"/>
      <c r="R24" s="288"/>
      <c r="S24" s="289"/>
      <c r="T24" s="181"/>
      <c r="U24" s="14"/>
      <c r="V24" s="29"/>
      <c r="W24" s="29"/>
      <c r="X24" s="29"/>
      <c r="Y24" s="29"/>
      <c r="Z24" s="29"/>
      <c r="AA24" s="29"/>
      <c r="AB24" s="61">
        <f t="shared" si="6"/>
        <v>0</v>
      </c>
      <c r="AC24" s="61"/>
      <c r="AD24" s="61"/>
      <c r="AE24" s="61"/>
      <c r="AF24" s="61"/>
      <c r="AG24" s="61"/>
      <c r="AH24" s="61"/>
      <c r="AI24" s="61">
        <v>1</v>
      </c>
      <c r="AJ24" s="14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14"/>
      <c r="BL24" s="63"/>
      <c r="BM24" s="95">
        <f>BO24*D24</f>
        <v>0</v>
      </c>
      <c r="BN24" s="95"/>
      <c r="BO24" s="95">
        <v>7</v>
      </c>
      <c r="BQ24" s="121">
        <v>4.5999999999999996</v>
      </c>
      <c r="BR24" s="121">
        <f t="shared" si="4"/>
        <v>0</v>
      </c>
    </row>
    <row r="25" spans="1:70" s="1" customFormat="1" ht="20.100000000000001" customHeight="1" x14ac:dyDescent="0.25">
      <c r="A25" s="209" t="s">
        <v>592</v>
      </c>
      <c r="B25" s="28"/>
      <c r="C25" s="28">
        <v>1</v>
      </c>
      <c r="D25" s="129">
        <f t="shared" si="2"/>
        <v>0</v>
      </c>
      <c r="E25" s="12">
        <v>227.5</v>
      </c>
      <c r="F25" s="12">
        <f t="shared" si="5"/>
        <v>0</v>
      </c>
      <c r="G25" s="14"/>
      <c r="H25" s="172"/>
      <c r="I25" s="173"/>
      <c r="J25" s="174"/>
      <c r="K25" s="175"/>
      <c r="L25" s="184"/>
      <c r="M25" s="176"/>
      <c r="N25" s="210"/>
      <c r="O25" s="286"/>
      <c r="P25" s="287"/>
      <c r="Q25" s="23"/>
      <c r="R25" s="288"/>
      <c r="S25" s="289"/>
      <c r="T25" s="181"/>
      <c r="U25" s="14"/>
      <c r="V25" s="29"/>
      <c r="W25" s="29"/>
      <c r="X25" s="29"/>
      <c r="Y25" s="29"/>
      <c r="Z25" s="29"/>
      <c r="AA25" s="29"/>
      <c r="AB25" s="61">
        <f t="shared" si="6"/>
        <v>0</v>
      </c>
      <c r="AC25" s="61"/>
      <c r="AD25" s="61"/>
      <c r="AE25" s="61"/>
      <c r="AF25" s="61"/>
      <c r="AG25" s="61"/>
      <c r="AH25" s="61"/>
      <c r="AI25" s="61">
        <v>1</v>
      </c>
      <c r="AJ25" s="14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14"/>
      <c r="BL25" s="63"/>
      <c r="BM25" s="95">
        <f>BO25*D25</f>
        <v>0</v>
      </c>
      <c r="BN25" s="95"/>
      <c r="BO25" s="95">
        <v>10</v>
      </c>
      <c r="BQ25" s="121">
        <v>5</v>
      </c>
      <c r="BR25" s="121">
        <f t="shared" si="4"/>
        <v>0</v>
      </c>
    </row>
    <row r="26" spans="1:70" s="1" customFormat="1" ht="20.100000000000001" customHeight="1" x14ac:dyDescent="0.25">
      <c r="F26" s="131">
        <f>SUM(F12:F25)</f>
        <v>0</v>
      </c>
      <c r="G26" s="3"/>
      <c r="H26" s="11">
        <f>SUM(H12:H25)</f>
        <v>0</v>
      </c>
      <c r="I26" s="11">
        <f t="shared" ref="I26:T26" si="8">SUM(I12:I25)</f>
        <v>0</v>
      </c>
      <c r="J26" s="11">
        <f t="shared" si="8"/>
        <v>0</v>
      </c>
      <c r="K26" s="11">
        <f t="shared" si="8"/>
        <v>0</v>
      </c>
      <c r="L26" s="11">
        <f t="shared" si="8"/>
        <v>0</v>
      </c>
      <c r="M26" s="11">
        <f t="shared" si="8"/>
        <v>0</v>
      </c>
      <c r="N26" s="11">
        <f t="shared" si="8"/>
        <v>0</v>
      </c>
      <c r="O26" s="11">
        <f t="shared" si="8"/>
        <v>0</v>
      </c>
      <c r="P26" s="11">
        <f t="shared" si="8"/>
        <v>0</v>
      </c>
      <c r="Q26" s="11">
        <f t="shared" si="8"/>
        <v>0</v>
      </c>
      <c r="R26" s="11">
        <f t="shared" si="8"/>
        <v>0</v>
      </c>
      <c r="S26" s="11">
        <f t="shared" si="8"/>
        <v>0</v>
      </c>
      <c r="T26" s="11">
        <f t="shared" si="8"/>
        <v>0</v>
      </c>
      <c r="U26" s="3"/>
      <c r="V26" s="30"/>
      <c r="W26" s="30"/>
      <c r="X26" s="30"/>
      <c r="Y26" s="30"/>
      <c r="Z26" s="30"/>
      <c r="AA26" s="18">
        <f>SUM(AA12:AA25)</f>
        <v>0</v>
      </c>
      <c r="AB26" s="18">
        <f>SUM(AB12:AB25)</f>
        <v>0</v>
      </c>
      <c r="AC26" s="30"/>
      <c r="AD26" s="30"/>
      <c r="AE26" s="30"/>
      <c r="AF26" s="30"/>
      <c r="AG26" s="30"/>
      <c r="AH26" s="30"/>
      <c r="AI26" s="30"/>
      <c r="AJ26" s="3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"/>
      <c r="BL26" s="11">
        <f>SUM(BL12:BL25)</f>
        <v>0</v>
      </c>
      <c r="BM26" s="11">
        <f>SUM(BM12:BM25)</f>
        <v>0</v>
      </c>
      <c r="BN26" s="63"/>
      <c r="BO26" s="63"/>
      <c r="BQ26" s="63"/>
      <c r="BR26" s="123">
        <f>SUM(BR12:BR25)</f>
        <v>0</v>
      </c>
    </row>
    <row r="27" spans="1:70" s="1" customFormat="1" ht="20.100000000000001" customHeight="1" x14ac:dyDescent="0.25">
      <c r="A27" s="37" t="s">
        <v>506</v>
      </c>
      <c r="B27" s="25"/>
      <c r="C27" s="25"/>
      <c r="D27" s="25"/>
      <c r="E27" s="17"/>
      <c r="F27" s="17"/>
      <c r="G27" s="3"/>
      <c r="H27" s="25"/>
      <c r="I27" s="25"/>
      <c r="J27" s="25"/>
      <c r="K27" s="25"/>
      <c r="L27" s="25"/>
      <c r="M27" s="25"/>
      <c r="N27" s="98"/>
      <c r="O27" s="98"/>
      <c r="P27" s="25"/>
      <c r="Q27" s="25"/>
      <c r="R27" s="25"/>
      <c r="S27" s="25"/>
      <c r="T27" s="25"/>
      <c r="U27" s="3"/>
      <c r="V27" s="10" t="s">
        <v>13</v>
      </c>
      <c r="W27" s="10" t="s">
        <v>14</v>
      </c>
      <c r="X27" s="10" t="s">
        <v>15</v>
      </c>
      <c r="Y27" s="10" t="s">
        <v>16</v>
      </c>
      <c r="Z27" s="10" t="s">
        <v>17</v>
      </c>
      <c r="AA27" s="10" t="s">
        <v>18</v>
      </c>
      <c r="AB27" s="10" t="s">
        <v>19</v>
      </c>
      <c r="AC27" s="18" t="s">
        <v>13</v>
      </c>
      <c r="AD27" s="18" t="s">
        <v>14</v>
      </c>
      <c r="AE27" s="18" t="s">
        <v>15</v>
      </c>
      <c r="AF27" s="18" t="s">
        <v>16</v>
      </c>
      <c r="AG27" s="18" t="s">
        <v>17</v>
      </c>
      <c r="AH27" s="18" t="s">
        <v>18</v>
      </c>
      <c r="AI27" s="18" t="s">
        <v>19</v>
      </c>
      <c r="AJ27" s="3"/>
      <c r="AK27" s="10" t="s">
        <v>24</v>
      </c>
      <c r="AL27" s="107" t="s">
        <v>25</v>
      </c>
      <c r="AM27" s="107" t="s">
        <v>26</v>
      </c>
      <c r="AN27" s="107" t="s">
        <v>347</v>
      </c>
      <c r="AO27" s="107" t="s">
        <v>27</v>
      </c>
      <c r="AP27" s="107" t="s">
        <v>348</v>
      </c>
      <c r="AQ27" s="107" t="s">
        <v>28</v>
      </c>
      <c r="AR27" s="107" t="s">
        <v>29</v>
      </c>
      <c r="AS27" s="107" t="s">
        <v>30</v>
      </c>
      <c r="AT27" s="107" t="s">
        <v>31</v>
      </c>
      <c r="AU27" s="107" t="s">
        <v>32</v>
      </c>
      <c r="AV27" s="107" t="s">
        <v>33</v>
      </c>
      <c r="AW27" s="107" t="s">
        <v>42</v>
      </c>
      <c r="AX27" s="18" t="s">
        <v>24</v>
      </c>
      <c r="AY27" s="18" t="s">
        <v>25</v>
      </c>
      <c r="AZ27" s="18" t="s">
        <v>26</v>
      </c>
      <c r="BA27" s="18" t="s">
        <v>347</v>
      </c>
      <c r="BB27" s="18" t="s">
        <v>27</v>
      </c>
      <c r="BC27" s="18" t="s">
        <v>348</v>
      </c>
      <c r="BD27" s="18" t="s">
        <v>28</v>
      </c>
      <c r="BE27" s="18" t="s">
        <v>29</v>
      </c>
      <c r="BF27" s="18" t="s">
        <v>30</v>
      </c>
      <c r="BG27" s="18" t="s">
        <v>31</v>
      </c>
      <c r="BH27" s="18" t="s">
        <v>32</v>
      </c>
      <c r="BI27" s="18" t="s">
        <v>33</v>
      </c>
      <c r="BJ27" s="18" t="s">
        <v>42</v>
      </c>
      <c r="BK27" s="3"/>
      <c r="BL27" s="94" t="s">
        <v>26</v>
      </c>
      <c r="BM27" s="94" t="s">
        <v>27</v>
      </c>
      <c r="BN27" s="53" t="s">
        <v>26</v>
      </c>
      <c r="BO27" s="53" t="s">
        <v>27</v>
      </c>
      <c r="BQ27" s="94" t="s">
        <v>66</v>
      </c>
      <c r="BR27" s="94" t="s">
        <v>67</v>
      </c>
    </row>
    <row r="28" spans="1:70" s="1" customFormat="1" ht="20.100000000000001" customHeight="1" x14ac:dyDescent="0.25">
      <c r="A28" s="33" t="s">
        <v>507</v>
      </c>
      <c r="B28" s="45" t="s">
        <v>487</v>
      </c>
      <c r="C28" s="45">
        <v>1</v>
      </c>
      <c r="D28" s="129">
        <f t="shared" ref="D28:D39" si="9">SUM(H28:T28)</f>
        <v>0</v>
      </c>
      <c r="E28" s="41">
        <v>200</v>
      </c>
      <c r="F28" s="12">
        <f>D28*E28*(100-$D$3)/100</f>
        <v>0</v>
      </c>
      <c r="G28" s="14"/>
      <c r="H28" s="172"/>
      <c r="I28" s="173"/>
      <c r="J28" s="174"/>
      <c r="K28" s="175"/>
      <c r="L28" s="184"/>
      <c r="M28" s="176"/>
      <c r="N28" s="163"/>
      <c r="O28" s="286"/>
      <c r="P28" s="287"/>
      <c r="Q28" s="23"/>
      <c r="R28" s="288"/>
      <c r="S28" s="289"/>
      <c r="T28" s="181"/>
      <c r="U28" s="14"/>
      <c r="V28" s="29"/>
      <c r="W28" s="29"/>
      <c r="X28" s="29"/>
      <c r="Y28" s="29"/>
      <c r="Z28" s="29"/>
      <c r="AA28" s="61">
        <f>AH28*$D28</f>
        <v>0</v>
      </c>
      <c r="AB28" s="29"/>
      <c r="AC28" s="61"/>
      <c r="AD28" s="61"/>
      <c r="AE28" s="61"/>
      <c r="AF28" s="61"/>
      <c r="AG28" s="61"/>
      <c r="AH28" s="61">
        <v>1</v>
      </c>
      <c r="AI28" s="61"/>
      <c r="AJ28" s="14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14"/>
      <c r="BL28" s="95">
        <f t="shared" ref="BL28:BL33" si="10">BN28*D28</f>
        <v>0</v>
      </c>
      <c r="BM28" s="63"/>
      <c r="BN28" s="95">
        <v>5</v>
      </c>
      <c r="BO28" s="95"/>
      <c r="BQ28" s="121">
        <v>1.1000000000000001</v>
      </c>
      <c r="BR28" s="121">
        <f t="shared" ref="BR28:BR33" si="11">BQ28*D28</f>
        <v>0</v>
      </c>
    </row>
    <row r="29" spans="1:70" s="1" customFormat="1" ht="20.100000000000001" customHeight="1" x14ac:dyDescent="0.25">
      <c r="A29" s="33" t="s">
        <v>508</v>
      </c>
      <c r="B29" s="45" t="s">
        <v>489</v>
      </c>
      <c r="C29" s="45">
        <v>1</v>
      </c>
      <c r="D29" s="129">
        <f t="shared" si="9"/>
        <v>0</v>
      </c>
      <c r="E29" s="41">
        <v>200</v>
      </c>
      <c r="F29" s="12">
        <f>D29*E29*(100-$D$3)/100</f>
        <v>0</v>
      </c>
      <c r="G29" s="14"/>
      <c r="H29" s="172"/>
      <c r="I29" s="173"/>
      <c r="J29" s="174"/>
      <c r="K29" s="175"/>
      <c r="L29" s="184"/>
      <c r="M29" s="176"/>
      <c r="N29" s="163"/>
      <c r="O29" s="286"/>
      <c r="P29" s="287"/>
      <c r="Q29" s="23"/>
      <c r="R29" s="288"/>
      <c r="S29" s="289"/>
      <c r="T29" s="181"/>
      <c r="U29" s="14"/>
      <c r="V29" s="29"/>
      <c r="W29" s="29"/>
      <c r="X29" s="29"/>
      <c r="Y29" s="29"/>
      <c r="Z29" s="29"/>
      <c r="AA29" s="61">
        <f t="shared" ref="AA29:AA33" si="12">AH29*$D29</f>
        <v>0</v>
      </c>
      <c r="AB29" s="29"/>
      <c r="AC29" s="61"/>
      <c r="AD29" s="61"/>
      <c r="AE29" s="61"/>
      <c r="AF29" s="61"/>
      <c r="AG29" s="61"/>
      <c r="AH29" s="61">
        <v>1</v>
      </c>
      <c r="AI29" s="61"/>
      <c r="AJ29" s="14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14"/>
      <c r="BL29" s="95">
        <f t="shared" si="10"/>
        <v>0</v>
      </c>
      <c r="BM29" s="63"/>
      <c r="BN29" s="95">
        <v>5</v>
      </c>
      <c r="BO29" s="95"/>
      <c r="BQ29" s="121">
        <v>1.3</v>
      </c>
      <c r="BR29" s="121">
        <f t="shared" si="11"/>
        <v>0</v>
      </c>
    </row>
    <row r="30" spans="1:70" s="1" customFormat="1" ht="20.100000000000001" customHeight="1" x14ac:dyDescent="0.25">
      <c r="A30" s="33" t="s">
        <v>509</v>
      </c>
      <c r="B30" s="45" t="s">
        <v>491</v>
      </c>
      <c r="C30" s="28">
        <v>1</v>
      </c>
      <c r="D30" s="129">
        <f t="shared" si="9"/>
        <v>0</v>
      </c>
      <c r="E30" s="41">
        <v>200</v>
      </c>
      <c r="F30" s="12">
        <f t="shared" ref="F30:F39" si="13">D30*E30*(100-$D$3)/100</f>
        <v>0</v>
      </c>
      <c r="G30" s="14"/>
      <c r="H30" s="172"/>
      <c r="I30" s="173"/>
      <c r="J30" s="174"/>
      <c r="K30" s="175"/>
      <c r="L30" s="184"/>
      <c r="M30" s="176"/>
      <c r="N30" s="163"/>
      <c r="O30" s="286"/>
      <c r="P30" s="287"/>
      <c r="Q30" s="23"/>
      <c r="R30" s="288"/>
      <c r="S30" s="289"/>
      <c r="T30" s="181"/>
      <c r="U30" s="14"/>
      <c r="V30" s="29"/>
      <c r="W30" s="29"/>
      <c r="X30" s="29"/>
      <c r="Y30" s="29"/>
      <c r="Z30" s="29"/>
      <c r="AA30" s="61">
        <f t="shared" si="12"/>
        <v>0</v>
      </c>
      <c r="AB30" s="29"/>
      <c r="AC30" s="61"/>
      <c r="AD30" s="61"/>
      <c r="AE30" s="61"/>
      <c r="AF30" s="61"/>
      <c r="AG30" s="61"/>
      <c r="AH30" s="61">
        <v>1</v>
      </c>
      <c r="AI30" s="61"/>
      <c r="AJ30" s="14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14"/>
      <c r="BL30" s="95">
        <f t="shared" si="10"/>
        <v>0</v>
      </c>
      <c r="BM30" s="63"/>
      <c r="BN30" s="95">
        <v>5</v>
      </c>
      <c r="BO30" s="95"/>
      <c r="BQ30" s="121">
        <v>1.2</v>
      </c>
      <c r="BR30" s="121">
        <f t="shared" si="11"/>
        <v>0</v>
      </c>
    </row>
    <row r="31" spans="1:70" s="1" customFormat="1" ht="20.100000000000001" customHeight="1" x14ac:dyDescent="0.25">
      <c r="A31" s="33" t="s">
        <v>510</v>
      </c>
      <c r="B31" s="45" t="s">
        <v>493</v>
      </c>
      <c r="C31" s="45">
        <v>1</v>
      </c>
      <c r="D31" s="129">
        <f t="shared" si="9"/>
        <v>0</v>
      </c>
      <c r="E31" s="41">
        <v>205</v>
      </c>
      <c r="F31" s="12">
        <f t="shared" si="13"/>
        <v>0</v>
      </c>
      <c r="G31" s="14"/>
      <c r="H31" s="172"/>
      <c r="I31" s="173"/>
      <c r="J31" s="174"/>
      <c r="K31" s="175"/>
      <c r="L31" s="184"/>
      <c r="M31" s="176"/>
      <c r="N31" s="163"/>
      <c r="O31" s="286"/>
      <c r="P31" s="287"/>
      <c r="Q31" s="23"/>
      <c r="R31" s="288"/>
      <c r="S31" s="289"/>
      <c r="T31" s="181"/>
      <c r="U31" s="14"/>
      <c r="V31" s="29"/>
      <c r="W31" s="29"/>
      <c r="X31" s="29"/>
      <c r="Y31" s="29"/>
      <c r="Z31" s="29"/>
      <c r="AA31" s="61">
        <f t="shared" si="12"/>
        <v>0</v>
      </c>
      <c r="AB31" s="29"/>
      <c r="AC31" s="61"/>
      <c r="AD31" s="61"/>
      <c r="AE31" s="61"/>
      <c r="AF31" s="61"/>
      <c r="AG31" s="61"/>
      <c r="AH31" s="61">
        <v>1</v>
      </c>
      <c r="AI31" s="61"/>
      <c r="AJ31" s="14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14"/>
      <c r="BL31" s="95">
        <f t="shared" si="10"/>
        <v>0</v>
      </c>
      <c r="BM31" s="63"/>
      <c r="BN31" s="95">
        <v>6</v>
      </c>
      <c r="BO31" s="95"/>
      <c r="BQ31" s="121">
        <v>1.3</v>
      </c>
      <c r="BR31" s="121">
        <f t="shared" si="11"/>
        <v>0</v>
      </c>
    </row>
    <row r="32" spans="1:70" s="1" customFormat="1" ht="20.100000000000001" customHeight="1" x14ac:dyDescent="0.25">
      <c r="A32" s="33" t="s">
        <v>511</v>
      </c>
      <c r="B32" s="45" t="s">
        <v>495</v>
      </c>
      <c r="C32" s="28">
        <v>1</v>
      </c>
      <c r="D32" s="129">
        <f t="shared" si="9"/>
        <v>0</v>
      </c>
      <c r="E32" s="41">
        <v>200</v>
      </c>
      <c r="F32" s="12">
        <f>D32*E32*(100-$D$3)/100</f>
        <v>0</v>
      </c>
      <c r="G32" s="14"/>
      <c r="H32" s="172"/>
      <c r="I32" s="173"/>
      <c r="J32" s="174"/>
      <c r="K32" s="175"/>
      <c r="L32" s="184"/>
      <c r="M32" s="176"/>
      <c r="N32" s="163"/>
      <c r="O32" s="286"/>
      <c r="P32" s="287"/>
      <c r="Q32" s="23"/>
      <c r="R32" s="288"/>
      <c r="S32" s="289"/>
      <c r="T32" s="181"/>
      <c r="U32" s="14"/>
      <c r="V32" s="29"/>
      <c r="W32" s="29"/>
      <c r="X32" s="29"/>
      <c r="Y32" s="29"/>
      <c r="Z32" s="29"/>
      <c r="AA32" s="61">
        <f t="shared" si="12"/>
        <v>0</v>
      </c>
      <c r="AB32" s="29"/>
      <c r="AC32" s="61"/>
      <c r="AD32" s="61"/>
      <c r="AE32" s="61"/>
      <c r="AF32" s="61"/>
      <c r="AG32" s="61"/>
      <c r="AH32" s="61">
        <v>1</v>
      </c>
      <c r="AI32" s="61"/>
      <c r="AJ32" s="14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14"/>
      <c r="BL32" s="95">
        <f t="shared" si="10"/>
        <v>0</v>
      </c>
      <c r="BM32" s="63"/>
      <c r="BN32" s="95">
        <v>5</v>
      </c>
      <c r="BO32" s="95"/>
      <c r="BQ32" s="121">
        <v>1.4</v>
      </c>
      <c r="BR32" s="121">
        <f t="shared" si="11"/>
        <v>0</v>
      </c>
    </row>
    <row r="33" spans="1:70" s="1" customFormat="1" ht="20.100000000000001" customHeight="1" x14ac:dyDescent="0.25">
      <c r="A33" s="157" t="s">
        <v>512</v>
      </c>
      <c r="B33" s="28"/>
      <c r="C33" s="28">
        <v>5</v>
      </c>
      <c r="D33" s="129">
        <f t="shared" si="9"/>
        <v>0</v>
      </c>
      <c r="E33" s="12">
        <v>955</v>
      </c>
      <c r="F33" s="12">
        <f t="shared" si="13"/>
        <v>0</v>
      </c>
      <c r="G33" s="14"/>
      <c r="H33" s="172"/>
      <c r="I33" s="173"/>
      <c r="J33" s="174"/>
      <c r="K33" s="175"/>
      <c r="L33" s="184"/>
      <c r="M33" s="176"/>
      <c r="N33" s="163"/>
      <c r="O33" s="286"/>
      <c r="P33" s="287"/>
      <c r="Q33" s="23"/>
      <c r="R33" s="288"/>
      <c r="S33" s="289"/>
      <c r="T33" s="181"/>
      <c r="U33" s="14"/>
      <c r="V33" s="29"/>
      <c r="W33" s="29"/>
      <c r="X33" s="29"/>
      <c r="Y33" s="29"/>
      <c r="Z33" s="29"/>
      <c r="AA33" s="61">
        <f t="shared" si="12"/>
        <v>0</v>
      </c>
      <c r="AB33" s="29"/>
      <c r="AC33" s="61"/>
      <c r="AD33" s="61"/>
      <c r="AE33" s="61"/>
      <c r="AF33" s="61"/>
      <c r="AG33" s="61"/>
      <c r="AH33" s="61">
        <v>5</v>
      </c>
      <c r="AI33" s="61"/>
      <c r="AJ33" s="14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14"/>
      <c r="BL33" s="95">
        <f t="shared" si="10"/>
        <v>0</v>
      </c>
      <c r="BM33" s="63"/>
      <c r="BN33" s="95">
        <v>26</v>
      </c>
      <c r="BO33" s="95"/>
      <c r="BQ33" s="121">
        <v>6.3</v>
      </c>
      <c r="BR33" s="121">
        <f t="shared" si="11"/>
        <v>0</v>
      </c>
    </row>
    <row r="34" spans="1:70" s="1" customFormat="1" ht="18.75" customHeight="1" x14ac:dyDescent="0.25">
      <c r="A34" s="166" t="s">
        <v>513</v>
      </c>
      <c r="B34" s="45" t="s">
        <v>476</v>
      </c>
      <c r="C34" s="45">
        <v>1</v>
      </c>
      <c r="D34" s="129">
        <f t="shared" si="9"/>
        <v>0</v>
      </c>
      <c r="E34" s="12">
        <v>250</v>
      </c>
      <c r="F34" s="12">
        <f>D34*E34*(100-$D$3)/100</f>
        <v>0</v>
      </c>
      <c r="G34" s="14"/>
      <c r="H34" s="172"/>
      <c r="I34" s="173"/>
      <c r="J34" s="174"/>
      <c r="K34" s="175"/>
      <c r="L34" s="184"/>
      <c r="M34" s="176"/>
      <c r="N34" s="163"/>
      <c r="O34" s="286"/>
      <c r="P34" s="287"/>
      <c r="Q34" s="23"/>
      <c r="R34" s="288"/>
      <c r="S34" s="289"/>
      <c r="T34" s="181"/>
      <c r="U34" s="14"/>
      <c r="V34" s="29"/>
      <c r="W34" s="29"/>
      <c r="X34" s="29"/>
      <c r="Y34" s="29"/>
      <c r="Z34" s="29"/>
      <c r="AA34" s="29"/>
      <c r="AB34" s="61">
        <f t="shared" ref="AB34:AB39" si="14">AI34*$D34</f>
        <v>0</v>
      </c>
      <c r="AC34" s="29"/>
      <c r="AD34" s="61"/>
      <c r="AE34" s="61"/>
      <c r="AF34" s="61"/>
      <c r="AG34" s="61"/>
      <c r="AH34" s="61"/>
      <c r="AI34" s="61">
        <v>1</v>
      </c>
      <c r="AJ34" s="14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14"/>
      <c r="BL34" s="95">
        <f>BN34*D34</f>
        <v>0</v>
      </c>
      <c r="BM34" s="63"/>
      <c r="BN34" s="95">
        <v>7</v>
      </c>
      <c r="BO34" s="95"/>
      <c r="BP34" s="95"/>
      <c r="BQ34" s="121">
        <v>2.5</v>
      </c>
      <c r="BR34" s="121">
        <f t="shared" ref="BR34:BR39" si="15">BQ34*D34</f>
        <v>0</v>
      </c>
    </row>
    <row r="35" spans="1:70" s="1" customFormat="1" ht="18.75" customHeight="1" x14ac:dyDescent="0.25">
      <c r="A35" s="166" t="s">
        <v>514</v>
      </c>
      <c r="B35" s="45" t="s">
        <v>478</v>
      </c>
      <c r="C35" s="45">
        <v>1</v>
      </c>
      <c r="D35" s="129">
        <f t="shared" si="9"/>
        <v>0</v>
      </c>
      <c r="E35" s="12">
        <v>250</v>
      </c>
      <c r="F35" s="12">
        <f t="shared" si="13"/>
        <v>0</v>
      </c>
      <c r="G35" s="14"/>
      <c r="H35" s="172"/>
      <c r="I35" s="173"/>
      <c r="J35" s="174"/>
      <c r="K35" s="175"/>
      <c r="L35" s="184"/>
      <c r="M35" s="176"/>
      <c r="N35" s="163"/>
      <c r="O35" s="286"/>
      <c r="P35" s="287"/>
      <c r="Q35" s="23"/>
      <c r="R35" s="288"/>
      <c r="S35" s="289"/>
      <c r="T35" s="181"/>
      <c r="U35" s="14"/>
      <c r="V35" s="29"/>
      <c r="W35" s="29"/>
      <c r="X35" s="29"/>
      <c r="Y35" s="29"/>
      <c r="Z35" s="29"/>
      <c r="AA35" s="29"/>
      <c r="AB35" s="61">
        <f t="shared" si="14"/>
        <v>0</v>
      </c>
      <c r="AC35" s="29"/>
      <c r="AD35" s="61"/>
      <c r="AE35" s="61"/>
      <c r="AF35" s="61"/>
      <c r="AG35" s="61"/>
      <c r="AH35" s="61"/>
      <c r="AI35" s="61">
        <v>1</v>
      </c>
      <c r="AJ35" s="14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14"/>
      <c r="BL35" s="95">
        <f t="shared" ref="BL35:BL39" si="16">BN35*D35</f>
        <v>0</v>
      </c>
      <c r="BM35" s="63"/>
      <c r="BN35" s="95">
        <v>7</v>
      </c>
      <c r="BO35" s="95"/>
      <c r="BP35" s="95"/>
      <c r="BQ35" s="121">
        <v>2.6</v>
      </c>
      <c r="BR35" s="121">
        <f t="shared" si="15"/>
        <v>0</v>
      </c>
    </row>
    <row r="36" spans="1:70" s="1" customFormat="1" ht="18.75" customHeight="1" x14ac:dyDescent="0.25">
      <c r="A36" s="166" t="s">
        <v>515</v>
      </c>
      <c r="B36" s="28" t="s">
        <v>480</v>
      </c>
      <c r="C36" s="28">
        <v>1</v>
      </c>
      <c r="D36" s="129">
        <f t="shared" si="9"/>
        <v>0</v>
      </c>
      <c r="E36" s="12">
        <v>250</v>
      </c>
      <c r="F36" s="12">
        <f t="shared" si="13"/>
        <v>0</v>
      </c>
      <c r="G36" s="14"/>
      <c r="H36" s="172"/>
      <c r="I36" s="173"/>
      <c r="J36" s="174"/>
      <c r="K36" s="175"/>
      <c r="L36" s="184"/>
      <c r="M36" s="176"/>
      <c r="N36" s="163"/>
      <c r="O36" s="286"/>
      <c r="P36" s="287"/>
      <c r="Q36" s="23"/>
      <c r="R36" s="288"/>
      <c r="S36" s="289"/>
      <c r="T36" s="181"/>
      <c r="U36" s="14"/>
      <c r="V36" s="29"/>
      <c r="W36" s="29"/>
      <c r="X36" s="29"/>
      <c r="Y36" s="29"/>
      <c r="Z36" s="29"/>
      <c r="AA36" s="29"/>
      <c r="AB36" s="61">
        <f t="shared" si="14"/>
        <v>0</v>
      </c>
      <c r="AC36" s="29"/>
      <c r="AD36" s="61"/>
      <c r="AE36" s="61"/>
      <c r="AF36" s="61"/>
      <c r="AG36" s="61"/>
      <c r="AH36" s="61"/>
      <c r="AI36" s="61">
        <v>1</v>
      </c>
      <c r="AJ36" s="14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14"/>
      <c r="BL36" s="95">
        <f t="shared" si="16"/>
        <v>0</v>
      </c>
      <c r="BM36" s="63"/>
      <c r="BN36" s="95">
        <v>7</v>
      </c>
      <c r="BO36" s="95"/>
      <c r="BP36" s="95"/>
      <c r="BQ36" s="121">
        <v>2.6</v>
      </c>
      <c r="BR36" s="121">
        <f t="shared" si="15"/>
        <v>0</v>
      </c>
    </row>
    <row r="37" spans="1:70" s="1" customFormat="1" ht="18.75" customHeight="1" x14ac:dyDescent="0.25">
      <c r="A37" s="166" t="s">
        <v>516</v>
      </c>
      <c r="B37" s="45" t="s">
        <v>482</v>
      </c>
      <c r="C37" s="45">
        <v>1</v>
      </c>
      <c r="D37" s="129">
        <f t="shared" si="9"/>
        <v>0</v>
      </c>
      <c r="E37" s="12">
        <v>250</v>
      </c>
      <c r="F37" s="12">
        <f t="shared" si="13"/>
        <v>0</v>
      </c>
      <c r="G37" s="14"/>
      <c r="H37" s="172"/>
      <c r="I37" s="173"/>
      <c r="J37" s="174"/>
      <c r="K37" s="175"/>
      <c r="L37" s="184"/>
      <c r="M37" s="176"/>
      <c r="N37" s="163"/>
      <c r="O37" s="286"/>
      <c r="P37" s="287"/>
      <c r="Q37" s="23"/>
      <c r="R37" s="288"/>
      <c r="S37" s="289"/>
      <c r="T37" s="181"/>
      <c r="U37" s="14"/>
      <c r="V37" s="29"/>
      <c r="W37" s="29"/>
      <c r="X37" s="29"/>
      <c r="Y37" s="29"/>
      <c r="Z37" s="29"/>
      <c r="AA37" s="29"/>
      <c r="AB37" s="61">
        <f t="shared" si="14"/>
        <v>0</v>
      </c>
      <c r="AC37" s="29"/>
      <c r="AD37" s="61"/>
      <c r="AE37" s="61"/>
      <c r="AF37" s="61"/>
      <c r="AG37" s="61"/>
      <c r="AH37" s="61"/>
      <c r="AI37" s="61">
        <v>1</v>
      </c>
      <c r="AJ37" s="14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14"/>
      <c r="BL37" s="95">
        <f t="shared" si="16"/>
        <v>0</v>
      </c>
      <c r="BM37" s="63"/>
      <c r="BN37" s="95">
        <v>7</v>
      </c>
      <c r="BO37" s="95"/>
      <c r="BP37" s="95"/>
      <c r="BQ37" s="121">
        <v>2.6</v>
      </c>
      <c r="BR37" s="121">
        <f t="shared" si="15"/>
        <v>0</v>
      </c>
    </row>
    <row r="38" spans="1:70" s="1" customFormat="1" ht="18.75" customHeight="1" x14ac:dyDescent="0.25">
      <c r="A38" s="166" t="s">
        <v>517</v>
      </c>
      <c r="B38" s="28" t="s">
        <v>484</v>
      </c>
      <c r="C38" s="28">
        <v>1</v>
      </c>
      <c r="D38" s="129">
        <f t="shared" si="9"/>
        <v>0</v>
      </c>
      <c r="E38" s="12">
        <v>250</v>
      </c>
      <c r="F38" s="12">
        <f t="shared" si="13"/>
        <v>0</v>
      </c>
      <c r="G38" s="14"/>
      <c r="H38" s="172"/>
      <c r="I38" s="173"/>
      <c r="J38" s="174"/>
      <c r="K38" s="175"/>
      <c r="L38" s="184"/>
      <c r="M38" s="176"/>
      <c r="N38" s="163"/>
      <c r="O38" s="286"/>
      <c r="P38" s="287"/>
      <c r="Q38" s="23"/>
      <c r="R38" s="288"/>
      <c r="S38" s="289"/>
      <c r="T38" s="181"/>
      <c r="U38" s="14"/>
      <c r="V38" s="29"/>
      <c r="W38" s="29"/>
      <c r="X38" s="29"/>
      <c r="Y38" s="29"/>
      <c r="Z38" s="29"/>
      <c r="AA38" s="29"/>
      <c r="AB38" s="61">
        <f t="shared" si="14"/>
        <v>0</v>
      </c>
      <c r="AC38" s="29"/>
      <c r="AD38" s="61"/>
      <c r="AE38" s="61"/>
      <c r="AF38" s="61"/>
      <c r="AG38" s="61"/>
      <c r="AH38" s="61"/>
      <c r="AI38" s="61">
        <v>1</v>
      </c>
      <c r="AJ38" s="14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14"/>
      <c r="BL38" s="95">
        <f t="shared" si="16"/>
        <v>0</v>
      </c>
      <c r="BM38" s="63"/>
      <c r="BN38" s="95">
        <v>7</v>
      </c>
      <c r="BO38" s="95"/>
      <c r="BP38" s="95"/>
      <c r="BQ38" s="121">
        <v>2.6</v>
      </c>
      <c r="BR38" s="121">
        <f t="shared" si="15"/>
        <v>0</v>
      </c>
    </row>
    <row r="39" spans="1:70" s="1" customFormat="1" ht="18.75" customHeight="1" x14ac:dyDescent="0.25">
      <c r="A39" s="159" t="s">
        <v>518</v>
      </c>
      <c r="B39" s="27"/>
      <c r="C39" s="28">
        <v>5</v>
      </c>
      <c r="D39" s="129">
        <f t="shared" si="9"/>
        <v>0</v>
      </c>
      <c r="E39" s="12">
        <v>1187.5</v>
      </c>
      <c r="F39" s="12">
        <f t="shared" si="13"/>
        <v>0</v>
      </c>
      <c r="G39" s="14"/>
      <c r="H39" s="172"/>
      <c r="I39" s="173"/>
      <c r="J39" s="174"/>
      <c r="K39" s="175"/>
      <c r="L39" s="184"/>
      <c r="M39" s="176"/>
      <c r="N39" s="163"/>
      <c r="O39" s="286"/>
      <c r="P39" s="287"/>
      <c r="Q39" s="23"/>
      <c r="R39" s="288"/>
      <c r="S39" s="289"/>
      <c r="T39" s="181"/>
      <c r="U39" s="14"/>
      <c r="V39" s="29"/>
      <c r="W39" s="29"/>
      <c r="X39" s="29"/>
      <c r="Y39" s="29"/>
      <c r="Z39" s="29"/>
      <c r="AA39" s="29"/>
      <c r="AB39" s="61">
        <f t="shared" si="14"/>
        <v>0</v>
      </c>
      <c r="AC39" s="29"/>
      <c r="AD39" s="61"/>
      <c r="AE39" s="61"/>
      <c r="AF39" s="61"/>
      <c r="AG39" s="61"/>
      <c r="AH39" s="61"/>
      <c r="AI39" s="61">
        <v>5</v>
      </c>
      <c r="AJ39" s="14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14"/>
      <c r="BL39" s="95">
        <f t="shared" si="16"/>
        <v>0</v>
      </c>
      <c r="BM39" s="63"/>
      <c r="BN39" s="95">
        <v>35</v>
      </c>
      <c r="BO39" s="95"/>
      <c r="BP39" s="95"/>
      <c r="BQ39" s="121">
        <v>12.899999999999999</v>
      </c>
      <c r="BR39" s="121">
        <f t="shared" si="15"/>
        <v>0</v>
      </c>
    </row>
    <row r="40" spans="1:70" s="1" customFormat="1" ht="20.100000000000001" customHeight="1" x14ac:dyDescent="0.25">
      <c r="F40" s="131">
        <f>SUM(F28:F39)</f>
        <v>0</v>
      </c>
      <c r="G40" s="3"/>
      <c r="H40" s="11">
        <f>SUM(H28:H39)</f>
        <v>0</v>
      </c>
      <c r="I40" s="11">
        <f t="shared" ref="I40:T40" si="17">SUM(I28:I39)</f>
        <v>0</v>
      </c>
      <c r="J40" s="11">
        <f t="shared" si="17"/>
        <v>0</v>
      </c>
      <c r="K40" s="11">
        <f t="shared" si="17"/>
        <v>0</v>
      </c>
      <c r="L40" s="11">
        <f t="shared" si="17"/>
        <v>0</v>
      </c>
      <c r="M40" s="11">
        <f t="shared" si="17"/>
        <v>0</v>
      </c>
      <c r="N40" s="11">
        <f t="shared" si="17"/>
        <v>0</v>
      </c>
      <c r="O40" s="11">
        <f t="shared" si="17"/>
        <v>0</v>
      </c>
      <c r="P40" s="11">
        <f t="shared" si="17"/>
        <v>0</v>
      </c>
      <c r="Q40" s="11">
        <f t="shared" si="17"/>
        <v>0</v>
      </c>
      <c r="R40" s="11">
        <f t="shared" si="17"/>
        <v>0</v>
      </c>
      <c r="S40" s="11">
        <f t="shared" si="17"/>
        <v>0</v>
      </c>
      <c r="T40" s="11">
        <f t="shared" si="17"/>
        <v>0</v>
      </c>
      <c r="U40" s="3"/>
      <c r="V40" s="30"/>
      <c r="W40" s="30"/>
      <c r="X40" s="30"/>
      <c r="Y40" s="30"/>
      <c r="Z40" s="30"/>
      <c r="AA40" s="18">
        <f>SUM(AA28:AA39)</f>
        <v>0</v>
      </c>
      <c r="AB40" s="18">
        <f>SUM(AB28:AB39)</f>
        <v>0</v>
      </c>
      <c r="AC40" s="30"/>
      <c r="AD40" s="30"/>
      <c r="AE40" s="30"/>
      <c r="AF40" s="30"/>
      <c r="AG40" s="30"/>
      <c r="AH40" s="30"/>
      <c r="AI40" s="30"/>
      <c r="AJ40" s="3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14"/>
      <c r="BL40" s="11">
        <f>SUM(BL28:BL39)</f>
        <v>0</v>
      </c>
      <c r="BM40" s="63"/>
      <c r="BN40" s="63"/>
      <c r="BO40" s="63"/>
      <c r="BQ40" s="63"/>
      <c r="BR40" s="123">
        <f>SUM(BR28:BR39)</f>
        <v>0</v>
      </c>
    </row>
    <row r="43" spans="1:70" ht="20.25" customHeight="1" x14ac:dyDescent="0.3">
      <c r="A43" s="321" t="s">
        <v>593</v>
      </c>
    </row>
    <row r="44" spans="1:70" ht="21" customHeight="1" x14ac:dyDescent="0.3">
      <c r="A44" s="321"/>
    </row>
    <row r="45" spans="1:70" x14ac:dyDescent="0.3">
      <c r="A45" s="214"/>
    </row>
  </sheetData>
  <sheetProtection algorithmName="SHA-512" hashValue="pxiDzKYvgRmJAAUDNP5RyFJ9t+CrLa7Ca5Q4z4xZ7CG8vvhK17fKb/WygOX3Sg2HfYMKmc6RwPvonfp+gu3Q4Q==" saltValue="h3Y2nqUO1+rYPKfkmJQkrQ==" spinCount="100000" sheet="1" objects="1" scenarios="1" selectLockedCells="1"/>
  <mergeCells count="7">
    <mergeCell ref="BL10:BM10"/>
    <mergeCell ref="BQ10:BR10"/>
    <mergeCell ref="A43:A44"/>
    <mergeCell ref="A5:A6"/>
    <mergeCell ref="H6:L6"/>
    <mergeCell ref="V10:AB10"/>
    <mergeCell ref="AK10:AW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X44"/>
  <sheetViews>
    <sheetView zoomScale="70" zoomScaleNormal="70" workbookViewId="0">
      <pane xSplit="1" ySplit="10" topLeftCell="B11" activePane="bottomRight" state="frozenSplit"/>
      <selection pane="topRight" activeCell="U6" sqref="U6"/>
      <selection pane="bottomLeft" activeCell="A18" sqref="A18"/>
      <selection pane="bottomRight" activeCell="H12" sqref="H12"/>
    </sheetView>
  </sheetViews>
  <sheetFormatPr defaultColWidth="11.5546875" defaultRowHeight="14.4" x14ac:dyDescent="0.3"/>
  <cols>
    <col min="1" max="1" width="46" customWidth="1"/>
    <col min="2" max="2" width="49.109375" customWidth="1"/>
    <col min="3" max="3" width="31.5546875" customWidth="1"/>
    <col min="4" max="4" width="16.44140625" bestFit="1" customWidth="1"/>
    <col min="5" max="5" width="22.5546875" bestFit="1" customWidth="1"/>
    <col min="6" max="6" width="17.109375" bestFit="1" customWidth="1"/>
    <col min="7" max="7" width="4.44140625" customWidth="1"/>
    <col min="8" max="19" width="9.88671875" customWidth="1"/>
    <col min="20" max="20" width="10" customWidth="1"/>
    <col min="21" max="22" width="9.88671875" hidden="1" customWidth="1"/>
    <col min="23" max="23" width="8.88671875" hidden="1" customWidth="1"/>
    <col min="24" max="30" width="8.6640625" hidden="1" customWidth="1"/>
    <col min="31" max="31" width="10.33203125" hidden="1" customWidth="1"/>
    <col min="32" max="32" width="6.6640625" customWidth="1"/>
    <col min="33" max="33" width="8.6640625" customWidth="1"/>
    <col min="34" max="34" width="8.5546875" customWidth="1"/>
    <col min="35" max="35" width="8.6640625" hidden="1" customWidth="1"/>
    <col min="36" max="36" width="10" hidden="1" customWidth="1"/>
    <col min="37" max="37" width="6.44140625" customWidth="1"/>
    <col min="38" max="38" width="6.44140625" bestFit="1" customWidth="1"/>
    <col min="39" max="39" width="13.109375" bestFit="1" customWidth="1"/>
    <col min="40" max="40" width="13" customWidth="1"/>
    <col min="41" max="42" width="8.88671875" bestFit="1" customWidth="1"/>
    <col min="43" max="43" width="13.109375" bestFit="1" customWidth="1"/>
    <col min="44" max="45" width="10" bestFit="1" customWidth="1"/>
    <col min="46" max="47" width="10" customWidth="1"/>
    <col min="48" max="49" width="10" bestFit="1" customWidth="1"/>
    <col min="50" max="50" width="4.44140625" customWidth="1"/>
    <col min="51" max="51" width="8.6640625" customWidth="1"/>
    <col min="52" max="54" width="8.88671875" bestFit="1" customWidth="1"/>
    <col min="55" max="55" width="4.44140625" customWidth="1"/>
    <col min="56" max="56" width="5.6640625" bestFit="1" customWidth="1"/>
    <col min="57" max="57" width="13.109375" customWidth="1"/>
  </cols>
  <sheetData>
    <row r="1" spans="1:50" s="1" customFormat="1" ht="20.100000000000001" customHeight="1" x14ac:dyDescent="0.25">
      <c r="C1" s="55"/>
      <c r="D1" s="56"/>
      <c r="F1" s="14"/>
      <c r="G1" s="14"/>
      <c r="H1" s="306" t="s">
        <v>181</v>
      </c>
      <c r="I1" s="306"/>
      <c r="J1" s="306"/>
      <c r="K1" s="306"/>
      <c r="L1" s="306"/>
      <c r="M1" s="14"/>
      <c r="N1" s="14"/>
      <c r="O1" s="14"/>
      <c r="P1" s="14"/>
      <c r="U1" s="114" t="s">
        <v>37</v>
      </c>
      <c r="V1" s="211"/>
      <c r="W1" s="211"/>
      <c r="X1" s="211"/>
      <c r="Y1" s="211"/>
      <c r="Z1" s="133">
        <f>AM35</f>
        <v>0</v>
      </c>
      <c r="AW1" s="14"/>
    </row>
    <row r="2" spans="1:50" s="1" customFormat="1" ht="21" x14ac:dyDescent="0.4">
      <c r="A2" s="57" t="s">
        <v>38</v>
      </c>
      <c r="B2" s="57"/>
      <c r="C2" s="270">
        <f>F35+F38</f>
        <v>0</v>
      </c>
      <c r="D2" s="104"/>
      <c r="F2" s="14"/>
      <c r="G2" s="14"/>
      <c r="H2" s="105" t="s">
        <v>26</v>
      </c>
      <c r="I2" s="92" t="s">
        <v>27</v>
      </c>
      <c r="J2" s="88" t="s">
        <v>21</v>
      </c>
      <c r="K2" s="106"/>
      <c r="L2" s="91"/>
      <c r="M2" s="14"/>
      <c r="N2" s="14"/>
      <c r="O2" s="14"/>
      <c r="P2" s="14"/>
      <c r="V2" s="14"/>
      <c r="AW2" s="14"/>
    </row>
    <row r="3" spans="1:50" s="1" customFormat="1" ht="19.5" customHeight="1" x14ac:dyDescent="0.4">
      <c r="A3" s="54"/>
      <c r="B3" s="54"/>
      <c r="C3" s="270">
        <f>F44</f>
        <v>0</v>
      </c>
      <c r="D3" s="104"/>
      <c r="E3" s="227" t="s">
        <v>594</v>
      </c>
      <c r="H3" s="178">
        <f>AG35</f>
        <v>0</v>
      </c>
      <c r="I3" s="178">
        <f>AH35</f>
        <v>0</v>
      </c>
      <c r="J3" s="108">
        <f>SUM(H3:I3)</f>
        <v>0</v>
      </c>
      <c r="K3" s="14"/>
      <c r="L3" s="14"/>
      <c r="W3" s="14"/>
      <c r="AX3" s="14"/>
    </row>
    <row r="4" spans="1:50" s="1" customFormat="1" ht="19.5" customHeight="1" x14ac:dyDescent="0.25">
      <c r="A4" s="54"/>
      <c r="B4" s="54"/>
      <c r="C4" s="54"/>
      <c r="D4" s="54"/>
      <c r="E4" s="47"/>
      <c r="G4" s="14"/>
      <c r="H4" s="59"/>
      <c r="I4" s="59"/>
      <c r="J4" s="59"/>
      <c r="K4" s="59"/>
      <c r="L4" s="59"/>
      <c r="M4" s="59"/>
      <c r="N4" s="59"/>
      <c r="W4" s="14"/>
      <c r="AX4" s="14"/>
    </row>
    <row r="5" spans="1:50" s="1" customFormat="1" ht="19.5" customHeight="1" x14ac:dyDescent="0.25">
      <c r="A5" s="304" t="s">
        <v>595</v>
      </c>
      <c r="B5" s="54"/>
      <c r="C5" s="54"/>
      <c r="D5" s="83"/>
      <c r="E5" s="47"/>
      <c r="F5" s="47"/>
      <c r="G5" s="14"/>
      <c r="H5" s="47"/>
      <c r="I5" s="47"/>
      <c r="W5" s="14"/>
      <c r="AX5" s="14"/>
    </row>
    <row r="6" spans="1:50" s="1" customFormat="1" ht="19.5" customHeight="1" x14ac:dyDescent="0.25">
      <c r="A6" s="304"/>
      <c r="B6" s="54"/>
      <c r="C6" s="54"/>
      <c r="D6" s="54"/>
      <c r="E6" s="47"/>
      <c r="G6" s="14"/>
      <c r="H6" s="302" t="s">
        <v>180</v>
      </c>
      <c r="I6" s="302"/>
      <c r="J6" s="302"/>
      <c r="K6" s="302"/>
      <c r="L6" s="302"/>
      <c r="T6" s="14"/>
      <c r="U6" s="14"/>
      <c r="V6" s="14"/>
      <c r="W6" s="14"/>
      <c r="AX6" s="14"/>
    </row>
    <row r="7" spans="1:50" s="1" customFormat="1" ht="19.5" customHeight="1" x14ac:dyDescent="0.25">
      <c r="A7" s="54"/>
      <c r="B7" s="54"/>
      <c r="C7" s="54"/>
      <c r="D7" s="54"/>
      <c r="E7" s="47"/>
      <c r="H7" s="32" t="s">
        <v>24</v>
      </c>
      <c r="I7" s="32" t="s">
        <v>25</v>
      </c>
      <c r="J7" s="32" t="s">
        <v>26</v>
      </c>
      <c r="K7" s="32" t="s">
        <v>27</v>
      </c>
      <c r="L7" s="32" t="s">
        <v>28</v>
      </c>
      <c r="M7" s="32" t="s">
        <v>29</v>
      </c>
      <c r="N7" s="32" t="s">
        <v>30</v>
      </c>
      <c r="O7" s="32" t="s">
        <v>31</v>
      </c>
      <c r="P7" s="32" t="s">
        <v>32</v>
      </c>
      <c r="Q7" s="32" t="s">
        <v>33</v>
      </c>
      <c r="R7" s="32" t="s">
        <v>42</v>
      </c>
      <c r="S7" s="32" t="s">
        <v>21</v>
      </c>
      <c r="T7" s="14"/>
    </row>
    <row r="8" spans="1:50" s="1" customFormat="1" ht="19.5" customHeight="1" x14ac:dyDescent="0.25">
      <c r="A8" s="54"/>
      <c r="B8" s="54"/>
      <c r="C8" s="54"/>
      <c r="D8" s="54"/>
      <c r="E8" s="47"/>
      <c r="F8" s="47"/>
      <c r="H8" s="30"/>
      <c r="I8" s="30"/>
      <c r="J8" s="178">
        <f t="shared" ref="J8:N8" si="0">L35</f>
        <v>0</v>
      </c>
      <c r="K8" s="178">
        <f t="shared" si="0"/>
        <v>0</v>
      </c>
      <c r="L8" s="178">
        <f t="shared" si="0"/>
        <v>0</v>
      </c>
      <c r="M8" s="178">
        <f t="shared" si="0"/>
        <v>0</v>
      </c>
      <c r="N8" s="178">
        <f t="shared" si="0"/>
        <v>0</v>
      </c>
      <c r="O8" s="30"/>
      <c r="P8" s="30"/>
      <c r="Q8" s="30"/>
      <c r="R8" s="30"/>
      <c r="S8" s="120">
        <f>SUM(H8:R8)</f>
        <v>0</v>
      </c>
      <c r="T8" s="14"/>
    </row>
    <row r="9" spans="1:50" s="1" customFormat="1" ht="12" customHeight="1" x14ac:dyDescent="0.25">
      <c r="A9" s="54"/>
      <c r="B9" s="54"/>
      <c r="G9" s="14"/>
      <c r="N9" s="2"/>
      <c r="W9" s="14"/>
      <c r="AX9" s="14"/>
    </row>
    <row r="10" spans="1:50" s="1" customFormat="1" ht="117.75" customHeight="1" x14ac:dyDescent="0.25">
      <c r="A10" s="205"/>
      <c r="B10" s="206" t="s">
        <v>336</v>
      </c>
      <c r="C10" s="207" t="s">
        <v>596</v>
      </c>
      <c r="D10" s="207" t="s">
        <v>45</v>
      </c>
      <c r="E10" s="207" t="s">
        <v>46</v>
      </c>
      <c r="F10" s="207" t="s">
        <v>47</v>
      </c>
      <c r="G10" s="14"/>
      <c r="H10" s="219" t="s">
        <v>597</v>
      </c>
      <c r="I10" s="14"/>
      <c r="J10" s="307" t="s">
        <v>62</v>
      </c>
      <c r="K10" s="308"/>
      <c r="L10" s="308"/>
      <c r="M10" s="308"/>
      <c r="N10" s="308"/>
      <c r="O10" s="308"/>
      <c r="P10" s="308"/>
      <c r="Q10" s="308"/>
      <c r="R10" s="308"/>
      <c r="S10" s="308"/>
      <c r="T10" s="309"/>
      <c r="U10" s="221"/>
      <c r="V10" s="221"/>
      <c r="AG10" s="316" t="s">
        <v>63</v>
      </c>
      <c r="AH10" s="317"/>
      <c r="AL10" s="305" t="s">
        <v>64</v>
      </c>
      <c r="AM10" s="305"/>
    </row>
    <row r="11" spans="1:50" s="1" customFormat="1" ht="20.100000000000001" customHeight="1" x14ac:dyDescent="0.25">
      <c r="A11" s="37" t="s">
        <v>598</v>
      </c>
      <c r="C11" s="25"/>
      <c r="D11" s="25"/>
      <c r="E11" s="17"/>
      <c r="F11" s="17"/>
      <c r="G11" s="3"/>
      <c r="H11" s="25"/>
      <c r="I11" s="3"/>
      <c r="J11" s="10" t="s">
        <v>24</v>
      </c>
      <c r="K11" s="107" t="s">
        <v>25</v>
      </c>
      <c r="L11" s="107" t="s">
        <v>26</v>
      </c>
      <c r="M11" s="107" t="s">
        <v>27</v>
      </c>
      <c r="N11" s="107" t="s">
        <v>28</v>
      </c>
      <c r="O11" s="107" t="s">
        <v>29</v>
      </c>
      <c r="P11" s="107" t="s">
        <v>30</v>
      </c>
      <c r="Q11" s="107" t="s">
        <v>31</v>
      </c>
      <c r="R11" s="107" t="s">
        <v>32</v>
      </c>
      <c r="S11" s="107" t="s">
        <v>33</v>
      </c>
      <c r="T11" s="107" t="s">
        <v>42</v>
      </c>
      <c r="U11" s="220" t="s">
        <v>24</v>
      </c>
      <c r="V11" s="220" t="s">
        <v>25</v>
      </c>
      <c r="W11" s="18" t="s">
        <v>26</v>
      </c>
      <c r="X11" s="18" t="s">
        <v>27</v>
      </c>
      <c r="Y11" s="18" t="s">
        <v>28</v>
      </c>
      <c r="Z11" s="18" t="s">
        <v>29</v>
      </c>
      <c r="AA11" s="18" t="s">
        <v>30</v>
      </c>
      <c r="AB11" s="18" t="s">
        <v>31</v>
      </c>
      <c r="AC11" s="18" t="s">
        <v>32</v>
      </c>
      <c r="AD11" s="18" t="s">
        <v>33</v>
      </c>
      <c r="AE11" s="18" t="s">
        <v>42</v>
      </c>
      <c r="AF11" s="3"/>
      <c r="AG11" s="94" t="s">
        <v>26</v>
      </c>
      <c r="AH11" s="94" t="s">
        <v>27</v>
      </c>
      <c r="AI11" s="53" t="s">
        <v>26</v>
      </c>
      <c r="AJ11" s="53" t="s">
        <v>27</v>
      </c>
      <c r="AL11" s="94" t="s">
        <v>66</v>
      </c>
      <c r="AM11" s="94" t="s">
        <v>67</v>
      </c>
    </row>
    <row r="12" spans="1:50" ht="19.5" customHeight="1" x14ac:dyDescent="0.3">
      <c r="A12" s="33" t="s">
        <v>599</v>
      </c>
      <c r="B12" s="27" t="s">
        <v>600</v>
      </c>
      <c r="C12" s="27">
        <v>1</v>
      </c>
      <c r="D12" s="135">
        <f>H12</f>
        <v>0</v>
      </c>
      <c r="E12" s="12">
        <v>125</v>
      </c>
      <c r="F12" s="12">
        <f>D12*E12*(100-$D$2)/100</f>
        <v>0</v>
      </c>
      <c r="H12" s="290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14"/>
      <c r="AG12" s="61">
        <f>AI12*$D12</f>
        <v>0</v>
      </c>
      <c r="AH12" s="29"/>
      <c r="AI12" s="212">
        <v>4</v>
      </c>
      <c r="AJ12" s="29"/>
      <c r="AK12" s="214"/>
      <c r="AL12" s="121">
        <v>2.5</v>
      </c>
      <c r="AM12" s="121">
        <f t="shared" ref="AM12:AM34" si="1">AL12*D12</f>
        <v>0</v>
      </c>
    </row>
    <row r="13" spans="1:50" ht="19.5" customHeight="1" x14ac:dyDescent="0.3">
      <c r="A13" s="33" t="s">
        <v>601</v>
      </c>
      <c r="B13" s="27" t="s">
        <v>602</v>
      </c>
      <c r="C13" s="27">
        <v>2</v>
      </c>
      <c r="D13" s="135">
        <f>H13</f>
        <v>0</v>
      </c>
      <c r="E13" s="12">
        <v>26.67</v>
      </c>
      <c r="F13" s="12">
        <f>D13*E13*(100-$D$2)/100</f>
        <v>0</v>
      </c>
      <c r="H13" s="290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14"/>
      <c r="AG13" s="29"/>
      <c r="AH13" s="29"/>
      <c r="AI13" s="29"/>
      <c r="AJ13" s="29"/>
      <c r="AK13" s="214"/>
      <c r="AL13" s="121">
        <v>0.32</v>
      </c>
      <c r="AM13" s="121">
        <f t="shared" si="1"/>
        <v>0</v>
      </c>
    </row>
    <row r="14" spans="1:50" ht="19.5" customHeight="1" x14ac:dyDescent="0.3">
      <c r="A14" s="33" t="s">
        <v>603</v>
      </c>
      <c r="B14" s="45" t="s">
        <v>604</v>
      </c>
      <c r="C14" s="45">
        <v>2</v>
      </c>
      <c r="D14" s="135">
        <f>H14</f>
        <v>0</v>
      </c>
      <c r="E14" s="41">
        <v>29.17</v>
      </c>
      <c r="F14" s="12">
        <f t="shared" ref="F14:F34" si="2">D14*E14*(100-$D$2)/100</f>
        <v>0</v>
      </c>
      <c r="H14" s="290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14"/>
      <c r="AG14" s="29"/>
      <c r="AH14" s="29"/>
      <c r="AI14" s="29"/>
      <c r="AJ14" s="29"/>
      <c r="AK14" s="214"/>
      <c r="AL14" s="121">
        <v>0.57999999999999996</v>
      </c>
      <c r="AM14" s="121">
        <f t="shared" si="1"/>
        <v>0</v>
      </c>
    </row>
    <row r="15" spans="1:50" ht="19.5" customHeight="1" x14ac:dyDescent="0.3">
      <c r="A15" s="36" t="s">
        <v>605</v>
      </c>
      <c r="B15" s="66" t="s">
        <v>606</v>
      </c>
      <c r="C15" s="66">
        <v>2</v>
      </c>
      <c r="D15" s="135">
        <f>H15</f>
        <v>0</v>
      </c>
      <c r="E15" s="12">
        <v>40.83</v>
      </c>
      <c r="F15" s="12">
        <f t="shared" si="2"/>
        <v>0</v>
      </c>
      <c r="H15" s="290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14"/>
      <c r="AG15" s="29"/>
      <c r="AH15" s="29"/>
      <c r="AI15" s="29"/>
      <c r="AJ15" s="29"/>
      <c r="AK15" s="214"/>
      <c r="AL15" s="121">
        <v>1.05</v>
      </c>
      <c r="AM15" s="121">
        <f t="shared" si="1"/>
        <v>0</v>
      </c>
    </row>
    <row r="16" spans="1:50" ht="19.5" customHeight="1" x14ac:dyDescent="0.3">
      <c r="A16" s="36" t="s">
        <v>607</v>
      </c>
      <c r="B16" s="66" t="s">
        <v>608</v>
      </c>
      <c r="C16" s="66">
        <v>1</v>
      </c>
      <c r="D16" s="135">
        <f>H16</f>
        <v>0</v>
      </c>
      <c r="E16" s="134">
        <v>107.5</v>
      </c>
      <c r="F16" s="12">
        <f t="shared" si="2"/>
        <v>0</v>
      </c>
      <c r="H16" s="290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14"/>
      <c r="AG16" s="29"/>
      <c r="AH16" s="29"/>
      <c r="AI16" s="29"/>
      <c r="AJ16" s="29"/>
      <c r="AK16" s="214"/>
      <c r="AL16" s="121">
        <v>7.7</v>
      </c>
      <c r="AM16" s="121">
        <f t="shared" si="1"/>
        <v>0</v>
      </c>
    </row>
    <row r="17" spans="1:39" ht="19.5" customHeight="1" x14ac:dyDescent="0.3">
      <c r="A17" s="36" t="s">
        <v>609</v>
      </c>
      <c r="B17" s="66" t="s">
        <v>610</v>
      </c>
      <c r="C17" s="66">
        <v>1</v>
      </c>
      <c r="D17" s="135">
        <f t="shared" ref="D17:D34" si="3">H17</f>
        <v>0</v>
      </c>
      <c r="E17" s="134">
        <v>10.83</v>
      </c>
      <c r="F17" s="12">
        <f t="shared" si="2"/>
        <v>0</v>
      </c>
      <c r="H17" s="290"/>
      <c r="J17" s="29"/>
      <c r="K17" s="29"/>
      <c r="L17" s="29"/>
      <c r="M17" s="61">
        <f>X17*$D17</f>
        <v>0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12">
        <v>1</v>
      </c>
      <c r="Y17" s="29"/>
      <c r="Z17" s="29"/>
      <c r="AA17" s="29"/>
      <c r="AB17" s="29"/>
      <c r="AC17" s="29"/>
      <c r="AD17" s="29"/>
      <c r="AE17" s="29"/>
      <c r="AF17" s="214"/>
      <c r="AG17" s="29"/>
      <c r="AH17" s="29"/>
      <c r="AI17" s="29"/>
      <c r="AJ17" s="29"/>
      <c r="AK17" s="214"/>
      <c r="AL17" s="121">
        <v>0.1</v>
      </c>
      <c r="AM17" s="121">
        <f t="shared" si="1"/>
        <v>0</v>
      </c>
    </row>
    <row r="18" spans="1:39" ht="19.5" customHeight="1" x14ac:dyDescent="0.3">
      <c r="A18" s="36" t="s">
        <v>611</v>
      </c>
      <c r="B18" s="66" t="s">
        <v>612</v>
      </c>
      <c r="C18" s="66">
        <v>1</v>
      </c>
      <c r="D18" s="135">
        <f t="shared" si="3"/>
        <v>0</v>
      </c>
      <c r="E18" s="134">
        <v>11.67</v>
      </c>
      <c r="F18" s="12">
        <f t="shared" si="2"/>
        <v>0</v>
      </c>
      <c r="H18" s="290"/>
      <c r="J18" s="29"/>
      <c r="K18" s="29"/>
      <c r="L18" s="29"/>
      <c r="M18" s="61">
        <f>X18*$D18</f>
        <v>0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12">
        <v>1</v>
      </c>
      <c r="Y18" s="29"/>
      <c r="Z18" s="29"/>
      <c r="AA18" s="29"/>
      <c r="AB18" s="29"/>
      <c r="AC18" s="29"/>
      <c r="AD18" s="29"/>
      <c r="AE18" s="29"/>
      <c r="AF18" s="214"/>
      <c r="AG18" s="29"/>
      <c r="AH18" s="29"/>
      <c r="AI18" s="29"/>
      <c r="AJ18" s="29"/>
      <c r="AK18" s="214"/>
      <c r="AL18" s="121">
        <v>0.2</v>
      </c>
      <c r="AM18" s="121">
        <f t="shared" si="1"/>
        <v>0</v>
      </c>
    </row>
    <row r="19" spans="1:39" ht="19.5" customHeight="1" x14ac:dyDescent="0.3">
      <c r="A19" s="36" t="s">
        <v>613</v>
      </c>
      <c r="B19" s="66" t="s">
        <v>614</v>
      </c>
      <c r="C19" s="66">
        <v>1</v>
      </c>
      <c r="D19" s="135">
        <f t="shared" si="3"/>
        <v>0</v>
      </c>
      <c r="E19" s="134">
        <v>15.83</v>
      </c>
      <c r="F19" s="12">
        <f t="shared" si="2"/>
        <v>0</v>
      </c>
      <c r="H19" s="290"/>
      <c r="J19" s="29"/>
      <c r="K19" s="29"/>
      <c r="L19" s="61">
        <f>W19*$D19</f>
        <v>0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12">
        <v>1</v>
      </c>
      <c r="X19" s="29"/>
      <c r="Y19" s="29"/>
      <c r="Z19" s="29"/>
      <c r="AA19" s="29"/>
      <c r="AB19" s="29"/>
      <c r="AC19" s="29"/>
      <c r="AD19" s="29"/>
      <c r="AE19" s="29"/>
      <c r="AF19" s="214"/>
      <c r="AG19" s="29"/>
      <c r="AH19" s="29"/>
      <c r="AI19" s="29"/>
      <c r="AJ19" s="29"/>
      <c r="AK19" s="214"/>
      <c r="AL19" s="121">
        <v>0.15</v>
      </c>
      <c r="AM19" s="121">
        <f t="shared" si="1"/>
        <v>0</v>
      </c>
    </row>
    <row r="20" spans="1:39" ht="19.5" customHeight="1" x14ac:dyDescent="0.3">
      <c r="A20" s="36" t="s">
        <v>615</v>
      </c>
      <c r="B20" s="66" t="s">
        <v>616</v>
      </c>
      <c r="C20" s="66">
        <v>1</v>
      </c>
      <c r="D20" s="135">
        <f t="shared" si="3"/>
        <v>0</v>
      </c>
      <c r="E20" s="134">
        <v>12.5</v>
      </c>
      <c r="F20" s="12">
        <f t="shared" si="2"/>
        <v>0</v>
      </c>
      <c r="H20" s="290"/>
      <c r="J20" s="29"/>
      <c r="K20" s="29"/>
      <c r="L20" s="29"/>
      <c r="M20" s="61">
        <f>X20*$D20</f>
        <v>0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12">
        <v>1</v>
      </c>
      <c r="Y20" s="29"/>
      <c r="Z20" s="29"/>
      <c r="AA20" s="29"/>
      <c r="AB20" s="29"/>
      <c r="AC20" s="29"/>
      <c r="AD20" s="29"/>
      <c r="AE20" s="29"/>
      <c r="AF20" s="214"/>
      <c r="AG20" s="29"/>
      <c r="AH20" s="29"/>
      <c r="AI20" s="29"/>
      <c r="AJ20" s="29"/>
      <c r="AK20" s="214"/>
      <c r="AL20" s="121">
        <v>0.2</v>
      </c>
      <c r="AM20" s="121">
        <f t="shared" si="1"/>
        <v>0</v>
      </c>
    </row>
    <row r="21" spans="1:39" ht="19.5" customHeight="1" x14ac:dyDescent="0.3">
      <c r="A21" s="36" t="s">
        <v>617</v>
      </c>
      <c r="B21" s="66" t="s">
        <v>614</v>
      </c>
      <c r="C21" s="66">
        <v>1</v>
      </c>
      <c r="D21" s="135">
        <f t="shared" si="3"/>
        <v>0</v>
      </c>
      <c r="E21" s="134">
        <v>15.83</v>
      </c>
      <c r="F21" s="12">
        <f t="shared" si="2"/>
        <v>0</v>
      </c>
      <c r="H21" s="290"/>
      <c r="J21" s="29"/>
      <c r="K21" s="29"/>
      <c r="L21" s="29"/>
      <c r="M21" s="29"/>
      <c r="N21" s="61">
        <f>Y21*$D21</f>
        <v>0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12">
        <v>1</v>
      </c>
      <c r="Z21" s="29"/>
      <c r="AA21" s="29"/>
      <c r="AB21" s="29"/>
      <c r="AC21" s="29"/>
      <c r="AD21" s="29"/>
      <c r="AE21" s="29"/>
      <c r="AF21" s="214"/>
      <c r="AG21" s="29"/>
      <c r="AH21" s="29"/>
      <c r="AI21" s="29"/>
      <c r="AJ21" s="29"/>
      <c r="AK21" s="214"/>
      <c r="AL21" s="121">
        <v>0.3</v>
      </c>
      <c r="AM21" s="121">
        <f t="shared" si="1"/>
        <v>0</v>
      </c>
    </row>
    <row r="22" spans="1:39" ht="19.5" customHeight="1" x14ac:dyDescent="0.3">
      <c r="A22" s="36" t="s">
        <v>618</v>
      </c>
      <c r="B22" s="66" t="s">
        <v>619</v>
      </c>
      <c r="C22" s="66">
        <v>1</v>
      </c>
      <c r="D22" s="135">
        <f t="shared" si="3"/>
        <v>0</v>
      </c>
      <c r="E22" s="134">
        <v>17.5</v>
      </c>
      <c r="F22" s="12">
        <f t="shared" si="2"/>
        <v>0</v>
      </c>
      <c r="H22" s="290"/>
      <c r="J22" s="29"/>
      <c r="K22" s="29"/>
      <c r="L22" s="29"/>
      <c r="M22" s="29"/>
      <c r="N22" s="61">
        <f>Y22*$D22</f>
        <v>0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12">
        <v>1</v>
      </c>
      <c r="Z22" s="29"/>
      <c r="AA22" s="29"/>
      <c r="AB22" s="29"/>
      <c r="AC22" s="29"/>
      <c r="AD22" s="29"/>
      <c r="AE22" s="29"/>
      <c r="AF22" s="214"/>
      <c r="AG22" s="29"/>
      <c r="AH22" s="29"/>
      <c r="AI22" s="29"/>
      <c r="AJ22" s="29"/>
      <c r="AK22" s="214"/>
      <c r="AL22" s="121">
        <v>0.6</v>
      </c>
      <c r="AM22" s="121">
        <f t="shared" si="1"/>
        <v>0</v>
      </c>
    </row>
    <row r="23" spans="1:39" ht="19.5" customHeight="1" x14ac:dyDescent="0.3">
      <c r="A23" s="36" t="s">
        <v>620</v>
      </c>
      <c r="B23" s="66" t="s">
        <v>621</v>
      </c>
      <c r="C23" s="66">
        <v>1</v>
      </c>
      <c r="D23" s="135">
        <f t="shared" si="3"/>
        <v>0</v>
      </c>
      <c r="E23" s="134">
        <v>24.17</v>
      </c>
      <c r="F23" s="12">
        <f t="shared" si="2"/>
        <v>0</v>
      </c>
      <c r="H23" s="290"/>
      <c r="J23" s="29"/>
      <c r="K23" s="29"/>
      <c r="L23" s="29"/>
      <c r="M23" s="29"/>
      <c r="N23" s="29"/>
      <c r="O23" s="29"/>
      <c r="P23" s="61">
        <f>AA23*$D23</f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12">
        <v>1</v>
      </c>
      <c r="AB23" s="29"/>
      <c r="AC23" s="29"/>
      <c r="AD23" s="29"/>
      <c r="AE23" s="29"/>
      <c r="AF23" s="214"/>
      <c r="AG23" s="29"/>
      <c r="AH23" s="29"/>
      <c r="AI23" s="29"/>
      <c r="AJ23" s="29"/>
      <c r="AK23" s="214"/>
      <c r="AL23" s="121">
        <v>1.2</v>
      </c>
      <c r="AM23" s="121">
        <f t="shared" si="1"/>
        <v>0</v>
      </c>
    </row>
    <row r="24" spans="1:39" ht="19.5" customHeight="1" x14ac:dyDescent="0.3">
      <c r="A24" s="36" t="s">
        <v>622</v>
      </c>
      <c r="B24" s="66" t="s">
        <v>623</v>
      </c>
      <c r="C24" s="66">
        <v>5</v>
      </c>
      <c r="D24" s="135">
        <f t="shared" si="3"/>
        <v>0</v>
      </c>
      <c r="E24" s="134">
        <v>32.5</v>
      </c>
      <c r="F24" s="12">
        <f t="shared" si="2"/>
        <v>0</v>
      </c>
      <c r="H24" s="290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14"/>
      <c r="AG24" s="61">
        <f>AI24*$D24</f>
        <v>0</v>
      </c>
      <c r="AH24" s="29"/>
      <c r="AI24" s="212">
        <v>15</v>
      </c>
      <c r="AJ24" s="29"/>
      <c r="AK24" s="214"/>
      <c r="AL24" s="121">
        <v>0.6</v>
      </c>
      <c r="AM24" s="121">
        <f t="shared" si="1"/>
        <v>0</v>
      </c>
    </row>
    <row r="25" spans="1:39" ht="19.5" customHeight="1" x14ac:dyDescent="0.3">
      <c r="A25" s="36" t="s">
        <v>624</v>
      </c>
      <c r="B25" s="66" t="s">
        <v>625</v>
      </c>
      <c r="C25" s="66">
        <v>5</v>
      </c>
      <c r="D25" s="135">
        <f t="shared" si="3"/>
        <v>0</v>
      </c>
      <c r="E25" s="134">
        <v>32.5</v>
      </c>
      <c r="F25" s="12">
        <f t="shared" si="2"/>
        <v>0</v>
      </c>
      <c r="H25" s="290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14"/>
      <c r="AG25" s="61">
        <f t="shared" ref="AG25:AH32" si="4">AI25*$D25</f>
        <v>0</v>
      </c>
      <c r="AH25" s="29"/>
      <c r="AI25" s="212">
        <v>15</v>
      </c>
      <c r="AJ25" s="29"/>
      <c r="AK25" s="214"/>
      <c r="AL25" s="121">
        <v>0.8</v>
      </c>
      <c r="AM25" s="121">
        <f t="shared" si="1"/>
        <v>0</v>
      </c>
    </row>
    <row r="26" spans="1:39" ht="19.5" customHeight="1" x14ac:dyDescent="0.3">
      <c r="A26" s="36" t="s">
        <v>626</v>
      </c>
      <c r="B26" s="66" t="s">
        <v>627</v>
      </c>
      <c r="C26" s="66">
        <v>5</v>
      </c>
      <c r="D26" s="135">
        <f t="shared" si="3"/>
        <v>0</v>
      </c>
      <c r="E26" s="134">
        <v>32.5</v>
      </c>
      <c r="F26" s="12">
        <f t="shared" si="2"/>
        <v>0</v>
      </c>
      <c r="H26" s="290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14"/>
      <c r="AG26" s="61">
        <f t="shared" si="4"/>
        <v>0</v>
      </c>
      <c r="AH26" s="29"/>
      <c r="AI26" s="212">
        <v>15</v>
      </c>
      <c r="AJ26" s="29"/>
      <c r="AK26" s="214"/>
      <c r="AL26" s="121">
        <v>1</v>
      </c>
      <c r="AM26" s="121">
        <f t="shared" si="1"/>
        <v>0</v>
      </c>
    </row>
    <row r="27" spans="1:39" ht="19.5" customHeight="1" x14ac:dyDescent="0.3">
      <c r="A27" s="36" t="s">
        <v>628</v>
      </c>
      <c r="B27" s="66" t="s">
        <v>629</v>
      </c>
      <c r="C27" s="66">
        <v>5</v>
      </c>
      <c r="D27" s="135">
        <f t="shared" si="3"/>
        <v>0</v>
      </c>
      <c r="E27" s="134">
        <v>32.5</v>
      </c>
      <c r="F27" s="12">
        <f t="shared" si="2"/>
        <v>0</v>
      </c>
      <c r="H27" s="290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14"/>
      <c r="AG27" s="61">
        <f t="shared" si="4"/>
        <v>0</v>
      </c>
      <c r="AH27" s="29"/>
      <c r="AI27" s="212">
        <v>15</v>
      </c>
      <c r="AJ27" s="29"/>
      <c r="AK27" s="214"/>
      <c r="AL27" s="121">
        <v>1.1000000000000001</v>
      </c>
      <c r="AM27" s="121">
        <f t="shared" si="1"/>
        <v>0</v>
      </c>
    </row>
    <row r="28" spans="1:39" ht="19.5" customHeight="1" x14ac:dyDescent="0.3">
      <c r="A28" s="36" t="s">
        <v>630</v>
      </c>
      <c r="B28" s="66" t="s">
        <v>631</v>
      </c>
      <c r="C28" s="66">
        <v>5</v>
      </c>
      <c r="D28" s="135">
        <f t="shared" si="3"/>
        <v>0</v>
      </c>
      <c r="E28" s="134">
        <v>74.17</v>
      </c>
      <c r="F28" s="12">
        <f t="shared" si="2"/>
        <v>0</v>
      </c>
      <c r="H28" s="290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14"/>
      <c r="AG28" s="29"/>
      <c r="AH28" s="61">
        <f t="shared" si="4"/>
        <v>0</v>
      </c>
      <c r="AI28" s="29"/>
      <c r="AJ28" s="212">
        <v>15</v>
      </c>
      <c r="AK28" s="214"/>
      <c r="AL28" s="121">
        <v>3.5</v>
      </c>
      <c r="AM28" s="121">
        <f t="shared" si="1"/>
        <v>0</v>
      </c>
    </row>
    <row r="29" spans="1:39" ht="19.5" customHeight="1" x14ac:dyDescent="0.3">
      <c r="A29" s="36" t="s">
        <v>632</v>
      </c>
      <c r="B29" s="66" t="s">
        <v>633</v>
      </c>
      <c r="C29" s="66">
        <v>5</v>
      </c>
      <c r="D29" s="135">
        <f t="shared" si="3"/>
        <v>0</v>
      </c>
      <c r="E29" s="134">
        <v>32.5</v>
      </c>
      <c r="F29" s="12">
        <f t="shared" si="2"/>
        <v>0</v>
      </c>
      <c r="H29" s="290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14"/>
      <c r="AG29" s="61">
        <f t="shared" si="4"/>
        <v>0</v>
      </c>
      <c r="AH29" s="29"/>
      <c r="AI29" s="212">
        <v>15</v>
      </c>
      <c r="AJ29" s="29"/>
      <c r="AK29" s="214"/>
      <c r="AL29" s="121">
        <v>0.4</v>
      </c>
      <c r="AM29" s="121">
        <f t="shared" si="1"/>
        <v>0</v>
      </c>
    </row>
    <row r="30" spans="1:39" ht="19.5" customHeight="1" x14ac:dyDescent="0.3">
      <c r="A30" s="36" t="s">
        <v>634</v>
      </c>
      <c r="B30" s="66" t="s">
        <v>635</v>
      </c>
      <c r="C30" s="66">
        <v>5</v>
      </c>
      <c r="D30" s="135">
        <f t="shared" si="3"/>
        <v>0</v>
      </c>
      <c r="E30" s="134">
        <v>32.5</v>
      </c>
      <c r="F30" s="12">
        <f t="shared" si="2"/>
        <v>0</v>
      </c>
      <c r="H30" s="290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14"/>
      <c r="AG30" s="61">
        <f t="shared" si="4"/>
        <v>0</v>
      </c>
      <c r="AH30" s="29"/>
      <c r="AI30" s="212">
        <v>15</v>
      </c>
      <c r="AJ30" s="29"/>
      <c r="AK30" s="214"/>
      <c r="AL30" s="121">
        <v>0.7</v>
      </c>
      <c r="AM30" s="121">
        <f t="shared" si="1"/>
        <v>0</v>
      </c>
    </row>
    <row r="31" spans="1:39" ht="19.5" customHeight="1" x14ac:dyDescent="0.3">
      <c r="A31" s="36" t="s">
        <v>636</v>
      </c>
      <c r="B31" s="66" t="s">
        <v>637</v>
      </c>
      <c r="C31" s="66">
        <v>5</v>
      </c>
      <c r="D31" s="135">
        <f t="shared" si="3"/>
        <v>0</v>
      </c>
      <c r="E31" s="134">
        <v>32.5</v>
      </c>
      <c r="F31" s="12">
        <f t="shared" si="2"/>
        <v>0</v>
      </c>
      <c r="H31" s="290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14"/>
      <c r="AG31" s="61">
        <f t="shared" si="4"/>
        <v>0</v>
      </c>
      <c r="AH31" s="29"/>
      <c r="AI31" s="212">
        <v>15</v>
      </c>
      <c r="AJ31" s="29"/>
      <c r="AK31" s="214"/>
      <c r="AL31" s="121">
        <v>1</v>
      </c>
      <c r="AM31" s="121">
        <f t="shared" si="1"/>
        <v>0</v>
      </c>
    </row>
    <row r="32" spans="1:39" ht="19.5" customHeight="1" x14ac:dyDescent="0.3">
      <c r="A32" s="36" t="s">
        <v>638</v>
      </c>
      <c r="B32" s="66" t="s">
        <v>639</v>
      </c>
      <c r="C32" s="66">
        <v>5</v>
      </c>
      <c r="D32" s="135">
        <f t="shared" si="3"/>
        <v>0</v>
      </c>
      <c r="E32" s="134">
        <v>82.5</v>
      </c>
      <c r="F32" s="12">
        <f t="shared" si="2"/>
        <v>0</v>
      </c>
      <c r="H32" s="290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14"/>
      <c r="AG32" s="29"/>
      <c r="AH32" s="61">
        <f t="shared" si="4"/>
        <v>0</v>
      </c>
      <c r="AI32" s="29"/>
      <c r="AJ32" s="212">
        <v>15</v>
      </c>
      <c r="AK32" s="214"/>
      <c r="AL32" s="121">
        <v>2.6</v>
      </c>
      <c r="AM32" s="121">
        <f t="shared" si="1"/>
        <v>0</v>
      </c>
    </row>
    <row r="33" spans="1:39" ht="19.5" customHeight="1" x14ac:dyDescent="0.3">
      <c r="A33" s="36" t="s">
        <v>640</v>
      </c>
      <c r="B33" s="66" t="s">
        <v>641</v>
      </c>
      <c r="C33" s="66">
        <v>1</v>
      </c>
      <c r="D33" s="135">
        <f t="shared" si="3"/>
        <v>0</v>
      </c>
      <c r="E33" s="134">
        <v>24.17</v>
      </c>
      <c r="F33" s="12">
        <f t="shared" si="2"/>
        <v>0</v>
      </c>
      <c r="H33" s="290"/>
      <c r="J33" s="29"/>
      <c r="K33" s="29"/>
      <c r="L33" s="29"/>
      <c r="M33" s="29"/>
      <c r="N33" s="61">
        <f>Y33*$D33</f>
        <v>0</v>
      </c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12">
        <v>1</v>
      </c>
      <c r="Z33" s="29"/>
      <c r="AA33" s="29"/>
      <c r="AB33" s="29"/>
      <c r="AC33" s="29"/>
      <c r="AD33" s="29"/>
      <c r="AE33" s="29"/>
      <c r="AF33" s="214"/>
      <c r="AG33" s="29"/>
      <c r="AH33" s="29"/>
      <c r="AI33" s="29"/>
      <c r="AJ33" s="29"/>
      <c r="AK33" s="214"/>
      <c r="AL33" s="121">
        <v>1.3</v>
      </c>
      <c r="AM33" s="121">
        <f t="shared" si="1"/>
        <v>0</v>
      </c>
    </row>
    <row r="34" spans="1:39" ht="19.5" customHeight="1" x14ac:dyDescent="0.3">
      <c r="A34" s="36" t="s">
        <v>642</v>
      </c>
      <c r="B34" s="66" t="s">
        <v>388</v>
      </c>
      <c r="C34" s="66">
        <v>1</v>
      </c>
      <c r="D34" s="135">
        <f t="shared" si="3"/>
        <v>0</v>
      </c>
      <c r="E34" s="134">
        <v>29.17</v>
      </c>
      <c r="F34" s="12">
        <f t="shared" si="2"/>
        <v>0</v>
      </c>
      <c r="H34" s="290"/>
      <c r="J34" s="29"/>
      <c r="K34" s="29"/>
      <c r="L34" s="29"/>
      <c r="M34" s="29"/>
      <c r="N34" s="29"/>
      <c r="O34" s="61">
        <f>Z34*$D34</f>
        <v>0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12">
        <v>1</v>
      </c>
      <c r="AA34" s="29"/>
      <c r="AB34" s="29"/>
      <c r="AC34" s="29"/>
      <c r="AD34" s="29"/>
      <c r="AE34" s="29"/>
      <c r="AF34" s="214"/>
      <c r="AG34" s="29"/>
      <c r="AH34" s="29"/>
      <c r="AI34" s="29"/>
      <c r="AJ34" s="29"/>
      <c r="AK34" s="214"/>
      <c r="AL34" s="121">
        <v>1.8</v>
      </c>
      <c r="AM34" s="121">
        <f t="shared" si="1"/>
        <v>0</v>
      </c>
    </row>
    <row r="35" spans="1:39" ht="19.5" customHeight="1" x14ac:dyDescent="0.3">
      <c r="A35" s="14"/>
      <c r="B35" s="14"/>
      <c r="C35" s="1"/>
      <c r="D35" s="1"/>
      <c r="E35" s="103"/>
      <c r="F35" s="131">
        <f>SUM(F12:F34)</f>
        <v>0</v>
      </c>
      <c r="H35" s="44">
        <f>SUM(H12:H34)</f>
        <v>0</v>
      </c>
      <c r="J35" s="29"/>
      <c r="K35" s="29"/>
      <c r="L35" s="213">
        <f t="shared" ref="L35:P35" si="5">SUM(L12:L34)</f>
        <v>0</v>
      </c>
      <c r="M35" s="213">
        <f t="shared" si="5"/>
        <v>0</v>
      </c>
      <c r="N35" s="213">
        <f t="shared" si="5"/>
        <v>0</v>
      </c>
      <c r="O35" s="213">
        <f t="shared" si="5"/>
        <v>0</v>
      </c>
      <c r="P35" s="213">
        <f t="shared" si="5"/>
        <v>0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14"/>
      <c r="AG35" s="213">
        <f t="shared" ref="AG35:AH35" si="6">SUM(AG12:AG34)</f>
        <v>0</v>
      </c>
      <c r="AH35" s="213">
        <f t="shared" si="6"/>
        <v>0</v>
      </c>
      <c r="AI35" s="29"/>
      <c r="AJ35" s="29"/>
      <c r="AK35" s="214"/>
      <c r="AL35" s="29"/>
      <c r="AM35" s="122">
        <f>SUM(AM12:AM34)</f>
        <v>0</v>
      </c>
    </row>
    <row r="37" spans="1:39" x14ac:dyDescent="0.3">
      <c r="A37" s="37" t="s">
        <v>643</v>
      </c>
    </row>
    <row r="38" spans="1:39" ht="19.5" customHeight="1" x14ac:dyDescent="0.3">
      <c r="A38" s="36" t="s">
        <v>644</v>
      </c>
      <c r="B38" s="66"/>
      <c r="C38" s="66"/>
      <c r="D38" s="135">
        <f t="shared" ref="D38:D42" si="7">H38</f>
        <v>0</v>
      </c>
      <c r="E38" s="134">
        <v>1780</v>
      </c>
      <c r="F38" s="12">
        <f>D38*E38*(100-$D$2)/100</f>
        <v>0</v>
      </c>
      <c r="H38" s="290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14"/>
      <c r="AG38" s="29"/>
      <c r="AH38" s="29"/>
      <c r="AI38" s="29"/>
      <c r="AJ38" s="29"/>
      <c r="AK38" s="214"/>
      <c r="AL38" s="121">
        <v>132</v>
      </c>
      <c r="AM38" s="121">
        <f t="shared" ref="AM38:AM43" si="8">AL38*D38</f>
        <v>0</v>
      </c>
    </row>
    <row r="39" spans="1:39" ht="19.5" customHeight="1" x14ac:dyDescent="0.3">
      <c r="A39" s="36" t="s">
        <v>645</v>
      </c>
      <c r="B39" s="322" t="s">
        <v>646</v>
      </c>
      <c r="C39" s="323"/>
      <c r="D39" s="135">
        <f t="shared" si="7"/>
        <v>0</v>
      </c>
      <c r="E39" s="134">
        <v>335</v>
      </c>
      <c r="F39" s="12">
        <f>D39*E39*(100-$D$3)/100</f>
        <v>0</v>
      </c>
      <c r="H39" s="290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12">
        <v>1</v>
      </c>
      <c r="Z39" s="29"/>
      <c r="AA39" s="29"/>
      <c r="AB39" s="29"/>
      <c r="AC39" s="29"/>
      <c r="AD39" s="29"/>
      <c r="AE39" s="29"/>
      <c r="AF39" s="214"/>
      <c r="AG39" s="29"/>
      <c r="AH39" s="29"/>
      <c r="AI39" s="29"/>
      <c r="AJ39" s="29"/>
      <c r="AK39" s="214"/>
      <c r="AL39" s="121">
        <v>15.49</v>
      </c>
      <c r="AM39" s="121">
        <f t="shared" si="8"/>
        <v>0</v>
      </c>
    </row>
    <row r="40" spans="1:39" ht="19.5" customHeight="1" x14ac:dyDescent="0.3">
      <c r="A40" s="36" t="s">
        <v>647</v>
      </c>
      <c r="B40" s="322" t="s">
        <v>646</v>
      </c>
      <c r="C40" s="323"/>
      <c r="D40" s="135">
        <f t="shared" si="7"/>
        <v>0</v>
      </c>
      <c r="E40" s="134">
        <v>335</v>
      </c>
      <c r="F40" s="12">
        <f>D40*E40*(100-$D$3)/100</f>
        <v>0</v>
      </c>
      <c r="H40" s="290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12"/>
      <c r="Z40" s="29"/>
      <c r="AA40" s="29"/>
      <c r="AB40" s="29"/>
      <c r="AC40" s="29"/>
      <c r="AD40" s="29"/>
      <c r="AE40" s="29"/>
      <c r="AF40" s="214"/>
      <c r="AG40" s="29"/>
      <c r="AH40" s="29"/>
      <c r="AI40" s="29"/>
      <c r="AJ40" s="29"/>
      <c r="AK40" s="214"/>
      <c r="AL40" s="121">
        <v>15.49</v>
      </c>
      <c r="AM40" s="121">
        <f t="shared" si="8"/>
        <v>0</v>
      </c>
    </row>
    <row r="41" spans="1:39" ht="19.5" customHeight="1" x14ac:dyDescent="0.3">
      <c r="A41" s="36" t="s">
        <v>648</v>
      </c>
      <c r="B41" s="322" t="s">
        <v>649</v>
      </c>
      <c r="C41" s="323"/>
      <c r="D41" s="135">
        <f>H41</f>
        <v>0</v>
      </c>
      <c r="E41" s="134">
        <v>380</v>
      </c>
      <c r="F41" s="12">
        <f>D41*E41*(100-$D$3)/100</f>
        <v>0</v>
      </c>
      <c r="H41" s="29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12"/>
      <c r="Z41" s="29"/>
      <c r="AA41" s="29"/>
      <c r="AB41" s="29"/>
      <c r="AC41" s="29"/>
      <c r="AD41" s="29"/>
      <c r="AE41" s="29"/>
      <c r="AF41" s="214"/>
      <c r="AG41" s="29"/>
      <c r="AH41" s="29"/>
      <c r="AI41" s="29"/>
      <c r="AJ41" s="29"/>
      <c r="AK41" s="214"/>
      <c r="AL41" s="121">
        <v>15</v>
      </c>
      <c r="AM41" s="121">
        <f t="shared" si="8"/>
        <v>0</v>
      </c>
    </row>
    <row r="42" spans="1:39" ht="19.5" customHeight="1" x14ac:dyDescent="0.3">
      <c r="A42" s="36" t="s">
        <v>650</v>
      </c>
      <c r="B42" s="322" t="s">
        <v>651</v>
      </c>
      <c r="C42" s="323"/>
      <c r="D42" s="135">
        <f t="shared" si="7"/>
        <v>0</v>
      </c>
      <c r="E42" s="134">
        <v>380</v>
      </c>
      <c r="F42" s="12">
        <f>D42*E42*(100-$D$3)/100</f>
        <v>0</v>
      </c>
      <c r="H42" s="29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12">
        <v>1</v>
      </c>
      <c r="AA42" s="29"/>
      <c r="AB42" s="29"/>
      <c r="AC42" s="29"/>
      <c r="AD42" s="29"/>
      <c r="AE42" s="29"/>
      <c r="AF42" s="214"/>
      <c r="AG42" s="29"/>
      <c r="AH42" s="29"/>
      <c r="AI42" s="29"/>
      <c r="AJ42" s="29"/>
      <c r="AK42" s="214"/>
      <c r="AL42" s="121">
        <v>15</v>
      </c>
      <c r="AM42" s="121">
        <f t="shared" si="8"/>
        <v>0</v>
      </c>
    </row>
    <row r="43" spans="1:39" ht="19.5" customHeight="1" x14ac:dyDescent="0.3">
      <c r="A43" s="36" t="s">
        <v>652</v>
      </c>
      <c r="B43" s="28" t="s">
        <v>653</v>
      </c>
      <c r="C43" s="28"/>
      <c r="D43" s="135">
        <f t="shared" ref="D43" si="9">H43</f>
        <v>0</v>
      </c>
      <c r="E43" s="134">
        <v>360</v>
      </c>
      <c r="F43" s="12">
        <f>D43*E43*(100-$D$3)/100</f>
        <v>0</v>
      </c>
      <c r="H43" s="290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12"/>
      <c r="AA43" s="29"/>
      <c r="AB43" s="29"/>
      <c r="AC43" s="29"/>
      <c r="AD43" s="29"/>
      <c r="AE43" s="29"/>
      <c r="AF43" s="214"/>
      <c r="AG43" s="29"/>
      <c r="AH43" s="29"/>
      <c r="AI43" s="29"/>
      <c r="AJ43" s="29"/>
      <c r="AK43" s="214"/>
      <c r="AL43" s="121">
        <v>9.3000000000000007</v>
      </c>
      <c r="AM43" s="121">
        <f t="shared" si="8"/>
        <v>0</v>
      </c>
    </row>
    <row r="44" spans="1:39" ht="19.5" customHeight="1" x14ac:dyDescent="0.3">
      <c r="A44" s="14"/>
      <c r="B44" s="14"/>
      <c r="C44" s="1"/>
      <c r="D44" s="1"/>
      <c r="E44" s="103"/>
      <c r="F44" s="151">
        <f>SUM(F39:F43)</f>
        <v>0</v>
      </c>
      <c r="H44" s="44">
        <f>SUM(H38:H43)</f>
        <v>0</v>
      </c>
      <c r="J44" s="29"/>
      <c r="K44" s="29"/>
      <c r="L44" s="213">
        <f>SUM(L38:L43)</f>
        <v>0</v>
      </c>
      <c r="M44" s="213">
        <f>SUM(M38:M43)</f>
        <v>0</v>
      </c>
      <c r="N44" s="213">
        <f>SUM(N38:N43)</f>
        <v>0</v>
      </c>
      <c r="O44" s="213">
        <f>SUM(O38:O43)</f>
        <v>0</v>
      </c>
      <c r="P44" s="213">
        <f>SUM(P38:P43)</f>
        <v>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14"/>
      <c r="AG44" s="213">
        <f>SUM(AG38:AG43)</f>
        <v>0</v>
      </c>
      <c r="AH44" s="213">
        <f>SUM(AH38:AJ43)</f>
        <v>0</v>
      </c>
      <c r="AI44" s="29"/>
      <c r="AJ44" s="29"/>
      <c r="AK44" s="214"/>
      <c r="AL44" s="29"/>
      <c r="AM44" s="122">
        <f>SUM(AM38:AM43)</f>
        <v>0</v>
      </c>
    </row>
  </sheetData>
  <sheetProtection algorithmName="SHA-512" hashValue="6W6C1+QJB/hewuzg5G6SF3Sulo4pX0F+nZ+e68aHdhl+hzzd/qpMdUPt1ryLJHQBCQNh8CNoDWvwcCl12TqRtQ==" saltValue="NlfEne9GwUYhy9ZDJP4jIg==" spinCount="100000" sheet="1" objects="1" scenarios="1" selectLockedCells="1"/>
  <mergeCells count="10">
    <mergeCell ref="AL10:AM10"/>
    <mergeCell ref="A5:A6"/>
    <mergeCell ref="H6:L6"/>
    <mergeCell ref="J10:T10"/>
    <mergeCell ref="AG10:AH10"/>
    <mergeCell ref="B41:C41"/>
    <mergeCell ref="B42:C42"/>
    <mergeCell ref="B39:C39"/>
    <mergeCell ref="B40:C40"/>
    <mergeCell ref="H1:L1"/>
  </mergeCells>
  <phoneticPr fontId="28" type="noConversion"/>
  <pageMargins left="0.7" right="0.7" top="0.75" bottom="0.75" header="0.3" footer="0.3"/>
  <pageSetup paperSize="9" scale="5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RECAP</vt:lpstr>
      <vt:lpstr>ArtLine CX200 PE</vt:lpstr>
      <vt:lpstr>ArtLine Dannomond PU</vt:lpstr>
      <vt:lpstr>ArtLine Wood</vt:lpstr>
      <vt:lpstr>ArtLine GRP 360</vt:lpstr>
      <vt:lpstr>ArtLine - Kastline</vt:lpstr>
      <vt:lpstr>Training &amp; Homewall</vt:lpstr>
      <vt:lpstr>'Training &amp; Homewall'!Print_Area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Katherine Mills</cp:lastModifiedBy>
  <cp:revision/>
  <dcterms:created xsi:type="dcterms:W3CDTF">2012-09-12T11:09:45Z</dcterms:created>
  <dcterms:modified xsi:type="dcterms:W3CDTF">2023-02-02T11:08:38Z</dcterms:modified>
  <cp:category/>
  <cp:contentStatus/>
</cp:coreProperties>
</file>