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ayasinghe\Documents\MOD back up Dec 11, 2021\Activity 2 - Input Retail, Commercial fodder, silage\Organic Cultivation consultant\Final reports\Final April 26, 2022\For Public circulation\"/>
    </mc:Choice>
  </mc:AlternateContent>
  <xr:revisionPtr revIDLastSave="0" documentId="8_{6C88E46B-29B0-4F17-A60B-8CD002B3D2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D Fertilizer Calculater" sheetId="6" r:id="rId1"/>
    <sheet name="Ferti Calc Kg per Hectare" sheetId="2" r:id="rId2"/>
    <sheet name="Ferti Calc Kg per Acre" sheetId="5" r:id="rId3"/>
    <sheet name="ORGANIC MATERIAL" sheetId="1" r:id="rId4"/>
    <sheet name="INORGANIC MATERIAL" sheetId="4" r:id="rId5"/>
    <sheet name="Sheet3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4" i="5" l="1"/>
  <c r="M24" i="5"/>
  <c r="L24" i="5"/>
  <c r="K24" i="5"/>
  <c r="G24" i="5"/>
  <c r="F24" i="5"/>
  <c r="E24" i="5"/>
  <c r="D24" i="5"/>
  <c r="N23" i="5"/>
  <c r="M23" i="5"/>
  <c r="L23" i="5"/>
  <c r="K23" i="5"/>
  <c r="G23" i="5"/>
  <c r="F23" i="5"/>
  <c r="E23" i="5"/>
  <c r="D23" i="5"/>
  <c r="N22" i="5"/>
  <c r="M22" i="5"/>
  <c r="L22" i="5"/>
  <c r="K22" i="5"/>
  <c r="G22" i="5"/>
  <c r="F22" i="5"/>
  <c r="E22" i="5"/>
  <c r="D22" i="5"/>
  <c r="N21" i="5"/>
  <c r="M21" i="5"/>
  <c r="L21" i="5"/>
  <c r="K21" i="5"/>
  <c r="G21" i="5"/>
  <c r="F21" i="5"/>
  <c r="E21" i="5"/>
  <c r="D21" i="5"/>
  <c r="N20" i="5"/>
  <c r="M20" i="5"/>
  <c r="L20" i="5"/>
  <c r="K20" i="5"/>
  <c r="G20" i="5"/>
  <c r="F20" i="5"/>
  <c r="E20" i="5"/>
  <c r="D20" i="5"/>
  <c r="N19" i="5"/>
  <c r="M19" i="5"/>
  <c r="L19" i="5"/>
  <c r="K19" i="5"/>
  <c r="G19" i="5"/>
  <c r="F19" i="5"/>
  <c r="E19" i="5"/>
  <c r="D19" i="5"/>
  <c r="N18" i="5"/>
  <c r="M18" i="5"/>
  <c r="L18" i="5"/>
  <c r="K18" i="5"/>
  <c r="G18" i="5"/>
  <c r="F18" i="5"/>
  <c r="E18" i="5"/>
  <c r="D18" i="5"/>
  <c r="N17" i="5"/>
  <c r="M17" i="5"/>
  <c r="L17" i="5"/>
  <c r="K17" i="5"/>
  <c r="G17" i="5"/>
  <c r="F17" i="5"/>
  <c r="E17" i="5"/>
  <c r="D17" i="5"/>
  <c r="N16" i="5"/>
  <c r="M16" i="5"/>
  <c r="L16" i="5"/>
  <c r="K16" i="5"/>
  <c r="G16" i="5"/>
  <c r="F16" i="5"/>
  <c r="E16" i="5"/>
  <c r="D16" i="5"/>
  <c r="N15" i="5"/>
  <c r="M15" i="5"/>
  <c r="L15" i="5"/>
  <c r="K15" i="5"/>
  <c r="G15" i="5"/>
  <c r="F15" i="5"/>
  <c r="E15" i="5"/>
  <c r="D15" i="5"/>
  <c r="N14" i="5"/>
  <c r="M14" i="5"/>
  <c r="L14" i="5"/>
  <c r="K14" i="5"/>
  <c r="K26" i="5" s="1"/>
  <c r="G14" i="5"/>
  <c r="F14" i="5"/>
  <c r="F25" i="5" s="1"/>
  <c r="D7" i="5" s="1"/>
  <c r="E14" i="5"/>
  <c r="E25" i="5" s="1"/>
  <c r="C7" i="5" s="1"/>
  <c r="D14" i="5"/>
  <c r="D26" i="5" s="1"/>
  <c r="E28" i="5" s="1"/>
  <c r="A8" i="5"/>
  <c r="A7" i="5"/>
  <c r="A8" i="2"/>
  <c r="A7" i="2"/>
  <c r="L15" i="2"/>
  <c r="M15" i="2"/>
  <c r="N15" i="2"/>
  <c r="L16" i="2"/>
  <c r="M16" i="2"/>
  <c r="N16" i="2"/>
  <c r="L17" i="2"/>
  <c r="M17" i="2"/>
  <c r="N17" i="2"/>
  <c r="L18" i="2"/>
  <c r="M18" i="2"/>
  <c r="N18" i="2"/>
  <c r="L19" i="2"/>
  <c r="M19" i="2"/>
  <c r="N19" i="2"/>
  <c r="L20" i="2"/>
  <c r="M20" i="2"/>
  <c r="N20" i="2"/>
  <c r="L21" i="2"/>
  <c r="M21" i="2"/>
  <c r="N21" i="2"/>
  <c r="L22" i="2"/>
  <c r="M22" i="2"/>
  <c r="N22" i="2"/>
  <c r="L23" i="2"/>
  <c r="M23" i="2"/>
  <c r="N23" i="2"/>
  <c r="L24" i="2"/>
  <c r="M24" i="2"/>
  <c r="N24" i="2"/>
  <c r="N14" i="2"/>
  <c r="M14" i="2"/>
  <c r="L14" i="2"/>
  <c r="K15" i="2"/>
  <c r="K16" i="2"/>
  <c r="K17" i="2"/>
  <c r="K18" i="2"/>
  <c r="K19" i="2"/>
  <c r="K20" i="2"/>
  <c r="K21" i="2"/>
  <c r="K22" i="2"/>
  <c r="K23" i="2"/>
  <c r="K24" i="2"/>
  <c r="K14" i="2"/>
  <c r="D24" i="2"/>
  <c r="D23" i="2"/>
  <c r="D22" i="2"/>
  <c r="D21" i="2"/>
  <c r="D20" i="2"/>
  <c r="D19" i="2"/>
  <c r="D18" i="2"/>
  <c r="D17" i="2"/>
  <c r="D16" i="2"/>
  <c r="D15" i="2"/>
  <c r="D14" i="2"/>
  <c r="G15" i="2"/>
  <c r="G16" i="2"/>
  <c r="G17" i="2"/>
  <c r="G18" i="2"/>
  <c r="G19" i="2"/>
  <c r="G20" i="2"/>
  <c r="G21" i="2"/>
  <c r="G22" i="2"/>
  <c r="G23" i="2"/>
  <c r="G24" i="2"/>
  <c r="G14" i="2"/>
  <c r="F15" i="2"/>
  <c r="F16" i="2"/>
  <c r="F17" i="2"/>
  <c r="F18" i="2"/>
  <c r="F19" i="2"/>
  <c r="F20" i="2"/>
  <c r="F21" i="2"/>
  <c r="F22" i="2"/>
  <c r="F23" i="2"/>
  <c r="F24" i="2"/>
  <c r="F14" i="2"/>
  <c r="E15" i="2"/>
  <c r="E16" i="2"/>
  <c r="E17" i="2"/>
  <c r="E18" i="2"/>
  <c r="E19" i="2"/>
  <c r="E20" i="2"/>
  <c r="E21" i="2"/>
  <c r="E22" i="2"/>
  <c r="E23" i="2"/>
  <c r="E24" i="2"/>
  <c r="E14" i="2"/>
  <c r="N25" i="5" l="1"/>
  <c r="E8" i="5" s="1"/>
  <c r="M25" i="5"/>
  <c r="D8" i="5" s="1"/>
  <c r="D9" i="5" s="1"/>
  <c r="L25" i="5"/>
  <c r="C8" i="5" s="1"/>
  <c r="G25" i="5"/>
  <c r="E7" i="5" s="1"/>
  <c r="E9" i="5" s="1"/>
  <c r="C9" i="5"/>
  <c r="D26" i="2"/>
  <c r="K26" i="2"/>
  <c r="E25" i="2"/>
  <c r="C7" i="2" s="1"/>
  <c r="F25" i="2"/>
  <c r="D7" i="2" s="1"/>
  <c r="G25" i="2"/>
  <c r="E7" i="2" s="1"/>
  <c r="M25" i="2"/>
  <c r="D8" i="2" s="1"/>
  <c r="L25" i="2"/>
  <c r="C8" i="2" s="1"/>
  <c r="N25" i="2"/>
  <c r="E8" i="2" s="1"/>
  <c r="C9" i="2" l="1"/>
  <c r="E9" i="2"/>
  <c r="D9" i="2"/>
  <c r="E28" i="2"/>
</calcChain>
</file>

<file path=xl/sharedStrings.xml><?xml version="1.0" encoding="utf-8"?>
<sst xmlns="http://schemas.openxmlformats.org/spreadsheetml/2006/main" count="221" uniqueCount="121">
  <si>
    <t xml:space="preserve">Material </t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</si>
  <si>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</si>
  <si>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OM</t>
  </si>
  <si>
    <t>MM</t>
  </si>
  <si>
    <t>N</t>
  </si>
  <si>
    <t>CAO</t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</si>
  <si>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</si>
  <si>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</si>
  <si>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t>Horse Dung</t>
  </si>
  <si>
    <t>Cattle Dung</t>
  </si>
  <si>
    <t>Buff Dung</t>
  </si>
  <si>
    <t>Sheep Dung</t>
  </si>
  <si>
    <t>Pig Dung</t>
  </si>
  <si>
    <t>Poultry Dung</t>
  </si>
  <si>
    <t>Horse Urine</t>
  </si>
  <si>
    <t>Cattle Urine</t>
  </si>
  <si>
    <t>Buff Urine</t>
  </si>
  <si>
    <t>Sheep Urine</t>
  </si>
  <si>
    <t>Pig Urine</t>
  </si>
  <si>
    <t>-</t>
  </si>
  <si>
    <t>Sugarcane Bagasse Compost</t>
  </si>
  <si>
    <t>Press Mud</t>
  </si>
  <si>
    <t>Press mud - compose</t>
  </si>
  <si>
    <t>Tea waste</t>
  </si>
  <si>
    <t>cotton dust</t>
  </si>
  <si>
    <t>Textile waste</t>
  </si>
  <si>
    <t>Groundnut cake(Decodicated)</t>
  </si>
  <si>
    <t>Linseed cake</t>
  </si>
  <si>
    <t>Mustard cake</t>
  </si>
  <si>
    <t>Neem cake</t>
  </si>
  <si>
    <t>Niger cake</t>
  </si>
  <si>
    <t>Pungam Cake</t>
  </si>
  <si>
    <t>Safflower (decordicated)</t>
  </si>
  <si>
    <t>Sesamum</t>
  </si>
  <si>
    <t>Castor</t>
  </si>
  <si>
    <t>Coconut</t>
  </si>
  <si>
    <t>Blood Meal</t>
  </si>
  <si>
    <t>Meat meal</t>
  </si>
  <si>
    <t>Fish meal</t>
  </si>
  <si>
    <t>Horn - Hoff meal</t>
  </si>
  <si>
    <t>Sunhemp - Green Manure</t>
  </si>
  <si>
    <t>Daincha  - Green Manure</t>
  </si>
  <si>
    <t>Sesbania - Green Manure</t>
  </si>
  <si>
    <t>Pelli pesara - Green Manure</t>
  </si>
  <si>
    <t>Cluster bean - Green Manure</t>
  </si>
  <si>
    <t>Cow pea - Green Manure</t>
  </si>
  <si>
    <t>Kolungi - Green leaf Manure</t>
  </si>
  <si>
    <t>Calotropis - Green leaf Manure</t>
  </si>
  <si>
    <t>Pungam - Green leaf Manure</t>
  </si>
  <si>
    <t>Glyricidia - Green leaf Manure</t>
  </si>
  <si>
    <t>Puvarasu - Green leaf Manure</t>
  </si>
  <si>
    <t>Coir Pith Raw</t>
  </si>
  <si>
    <t>Coir Pith Composted</t>
  </si>
  <si>
    <t>Nitrogen</t>
  </si>
  <si>
    <t>Phosphorus</t>
  </si>
  <si>
    <t>Potassiun</t>
  </si>
  <si>
    <t>Lignin</t>
  </si>
  <si>
    <t>Cellulose</t>
  </si>
  <si>
    <t>C : N Ratio</t>
  </si>
  <si>
    <t>Carbohydrates</t>
  </si>
  <si>
    <t>Iron(ppm)</t>
  </si>
  <si>
    <t>MN (ppm)</t>
  </si>
  <si>
    <t>Copper (ppm)</t>
  </si>
  <si>
    <t>Zinc (ppm)</t>
  </si>
  <si>
    <t>24 : 1</t>
  </si>
  <si>
    <t>Crop:</t>
  </si>
  <si>
    <t>P2O5</t>
  </si>
  <si>
    <t>K2O</t>
  </si>
  <si>
    <t>Nutrient Recommended</t>
  </si>
  <si>
    <t>Hybrid Maize</t>
  </si>
  <si>
    <t>Hybrid Sorgam</t>
  </si>
  <si>
    <t>Napier Grass</t>
  </si>
  <si>
    <t>Fertilizer Material to be used</t>
  </si>
  <si>
    <t>Qty in Kgs</t>
  </si>
  <si>
    <t>Inorganic Material</t>
  </si>
  <si>
    <t>Urea</t>
  </si>
  <si>
    <t>DAP</t>
  </si>
  <si>
    <t>MOP</t>
  </si>
  <si>
    <t>Amm. Sulphate</t>
  </si>
  <si>
    <t>TSP</t>
  </si>
  <si>
    <t>SSP</t>
  </si>
  <si>
    <t>Organic Material</t>
  </si>
  <si>
    <t># Select Material</t>
  </si>
  <si>
    <t>Seed Variety:</t>
  </si>
  <si>
    <t>Area:</t>
  </si>
  <si>
    <t>Cost per Kg in LKR</t>
  </si>
  <si>
    <t>Total Nutrients Supplied (Organic)</t>
  </si>
  <si>
    <t>Total Nutrients Supplied (Inorganic)</t>
  </si>
  <si>
    <t>Excess / (Deficit)</t>
  </si>
  <si>
    <t>Password to unprotect sheet: abcd1234</t>
  </si>
  <si>
    <t>Enter Nutrient Requirement Kg per Hectare</t>
  </si>
  <si>
    <t>Cost per Hectare</t>
  </si>
  <si>
    <t>Cost per Hectare.</t>
  </si>
  <si>
    <t>Total Cost / Hectare (inorganic) in LKR</t>
  </si>
  <si>
    <t>Total Cost / Hectare (Organic) in LKR</t>
  </si>
  <si>
    <t>Total Cost Organic and Inorganic / Hectare (LKR)</t>
  </si>
  <si>
    <t>Cow Dung Animal based Manure</t>
  </si>
  <si>
    <t>Buffalo Dung Animal based Manure</t>
  </si>
  <si>
    <t>Poultry layer Animal based Manure</t>
  </si>
  <si>
    <t>Poultry Broiler Animal based Manure</t>
  </si>
  <si>
    <t>Goat Manure Animal based Manure</t>
  </si>
  <si>
    <t>Swine waste Animal based Manure</t>
  </si>
  <si>
    <t>Compost Tea</t>
  </si>
  <si>
    <t>Vermicompost</t>
  </si>
  <si>
    <t>Enter Nutrient Requirement Kg per Acre</t>
  </si>
  <si>
    <t>Cost per Acre</t>
  </si>
  <si>
    <t>Cost per Acre.</t>
  </si>
  <si>
    <t>Total Cost / Acre (Organic) in LKR</t>
  </si>
  <si>
    <t>Total Cost / Acre (inorganic) in LKR</t>
  </si>
  <si>
    <t>Total Cost Organic and Inorganic / Acre (LKR)</t>
  </si>
  <si>
    <t>Gliricidea Plant based Fertilizer</t>
  </si>
  <si>
    <t>Wildsunflower Plant based Fertilizer</t>
  </si>
  <si>
    <t>Sugarcane Bagasse - Green leaf Fertilizer</t>
  </si>
  <si>
    <t>Gan sooriya Plant based Fertilizer</t>
  </si>
  <si>
    <t>Keppetiya Plant Based Fertilizer</t>
  </si>
  <si>
    <t>Paddy Straw Plant based Fertilizer</t>
  </si>
  <si>
    <t>MOD Fertilizer Calculator - Version 3</t>
  </si>
  <si>
    <t>Prepared by Dr. Arunkumar Ramaswamy</t>
  </si>
  <si>
    <t>Organic &amp; Specialty Plant Nutrition Consultant</t>
  </si>
  <si>
    <t>The Market-Oriented Dairy Project is funded by the United States Department of Agriculture and</t>
  </si>
  <si>
    <t>implemented by IESC.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</si>
</sst>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8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0" fillId="0" borderId="2" xfId="0" applyBorder="1"/>
    <xf numFmtId="2" fontId="0" fillId="0" borderId="2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2" fillId="0" borderId="1" xfId="0" applyFont="1" applyBorder="1" applyProtection="1"/>
    <xf numFmtId="0" fontId="0" fillId="0" borderId="0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8" xfId="0" applyFont="1" applyBorder="1" applyProtection="1"/>
    <xf numFmtId="0" fontId="0" fillId="0" borderId="14" xfId="0" applyBorder="1" applyAlignment="1" applyProtection="1"/>
    <xf numFmtId="0" fontId="2" fillId="0" borderId="2" xfId="0" applyFont="1" applyBorder="1" applyProtection="1"/>
    <xf numFmtId="0" fontId="0" fillId="0" borderId="17" xfId="0" applyBorder="1" applyAlignment="1" applyProtection="1"/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justify"/>
    </xf>
    <xf numFmtId="0" fontId="0" fillId="0" borderId="1" xfId="0" applyBorder="1" applyProtection="1"/>
    <xf numFmtId="0" fontId="0" fillId="3" borderId="1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left"/>
    </xf>
    <xf numFmtId="0" fontId="0" fillId="0" borderId="20" xfId="0" applyBorder="1" applyProtection="1"/>
    <xf numFmtId="0" fontId="0" fillId="3" borderId="20" xfId="0" applyFill="1" applyBorder="1" applyAlignment="1" applyProtection="1">
      <alignment horizontal="center"/>
    </xf>
    <xf numFmtId="0" fontId="0" fillId="3" borderId="22" xfId="0" applyFill="1" applyBorder="1" applyAlignment="1" applyProtection="1">
      <alignment horizontal="center"/>
    </xf>
    <xf numFmtId="0" fontId="2" fillId="4" borderId="19" xfId="0" applyFont="1" applyFill="1" applyBorder="1" applyProtection="1">
      <protection locked="0"/>
    </xf>
    <xf numFmtId="0" fontId="2" fillId="4" borderId="21" xfId="0" applyFon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3" fontId="3" fillId="3" borderId="12" xfId="0" applyNumberFormat="1" applyFont="1" applyFill="1" applyBorder="1" applyAlignment="1" applyProtection="1">
      <alignment horizontal="center"/>
    </xf>
    <xf numFmtId="3" fontId="3" fillId="3" borderId="13" xfId="0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left"/>
    </xf>
    <xf numFmtId="0" fontId="3" fillId="3" borderId="5" xfId="0" applyFont="1" applyFill="1" applyBorder="1" applyAlignment="1" applyProtection="1">
      <alignment horizontal="left"/>
    </xf>
    <xf numFmtId="0" fontId="3" fillId="3" borderId="6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3" borderId="10" xfId="0" applyFont="1" applyFill="1" applyBorder="1" applyAlignment="1" applyProtection="1">
      <alignment horizontal="left"/>
    </xf>
    <xf numFmtId="0" fontId="3" fillId="3" borderId="11" xfId="0" applyFont="1" applyFill="1" applyBorder="1" applyAlignment="1" applyProtection="1">
      <alignment horizontal="left"/>
    </xf>
    <xf numFmtId="0" fontId="3" fillId="3" borderId="16" xfId="0" applyFont="1" applyFill="1" applyBorder="1" applyAlignment="1" applyProtection="1">
      <alignment horizontal="left"/>
    </xf>
    <xf numFmtId="0" fontId="3" fillId="3" borderId="12" xfId="0" applyFont="1" applyFill="1" applyBorder="1" applyAlignment="1" applyProtection="1">
      <alignment horizontal="left"/>
    </xf>
    <xf numFmtId="0" fontId="3" fillId="3" borderId="15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left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413385</xdr:colOff>
      <xdr:row>1</xdr:row>
      <xdr:rowOff>21590</xdr:rowOff>
    </xdr:from>
    <xdr:to>
      <xdr:col>10</xdr:col>
      <xdr:colOff>359410</xdr:colOff>
      <xdr:row>3</xdr:row>
      <xdr:rowOff>12700</xdr:rowOff>
    </xdr:to>
    <xdr:pic>
      <xdr:nvPicPr>
        <xdr:cNvPr id="2" name="officeArt object" descr="Picture 9">
          <a:extLst>
            <a:ext uri="{FF2B5EF4-FFF2-40B4-BE49-F238E27FC236}">
              <a16:creationId xmlns:a16="http://schemas.microsoft.com/office/drawing/2014/main" id="{99811F0B-DE7E-22FC-4D29-28E82469C4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0185" y="212090"/>
          <a:ext cx="1165225" cy="37211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1</xdr:col>
      <xdr:colOff>9525</xdr:colOff>
      <xdr:row>0</xdr:row>
      <xdr:rowOff>104775</xdr:rowOff>
    </xdr:from>
    <xdr:to>
      <xdr:col>2</xdr:col>
      <xdr:colOff>246380</xdr:colOff>
      <xdr:row>3</xdr:row>
      <xdr:rowOff>73660</xdr:rowOff>
    </xdr:to>
    <xdr:pic>
      <xdr:nvPicPr>
        <xdr:cNvPr id="3" name="officeArt object" descr="Picture 8">
          <a:extLst>
            <a:ext uri="{FF2B5EF4-FFF2-40B4-BE49-F238E27FC236}">
              <a16:creationId xmlns:a16="http://schemas.microsoft.com/office/drawing/2014/main" id="{10C98730-C0D9-456B-0BD6-63D9B136CFA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104775"/>
          <a:ext cx="846455" cy="5403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2</xdr:col>
      <xdr:colOff>257175</xdr:colOff>
      <xdr:row>0</xdr:row>
      <xdr:rowOff>0</xdr:rowOff>
    </xdr:from>
    <xdr:to>
      <xdr:col>8</xdr:col>
      <xdr:colOff>400050</xdr:colOff>
      <xdr:row>10</xdr:row>
      <xdr:rowOff>57150</xdr:rowOff>
    </xdr:to>
    <xdr:pic>
      <xdr:nvPicPr>
        <xdr:cNvPr id="4" name="officeArt object" descr="Picture 6">
          <a:extLst>
            <a:ext uri="{FF2B5EF4-FFF2-40B4-BE49-F238E27FC236}">
              <a16:creationId xmlns:a16="http://schemas.microsoft.com/office/drawing/2014/main" id="{A612D952-6211-30DA-DE42-F3DAC16C9D7C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6375" y="0"/>
          <a:ext cx="3800475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94390-E2FA-4EB9-9667-EFFBBFF2650F}">
  <dimension ref="B12:G19"/>
  <sheetViews>
    <sheetView showGridLines="0" tabSelected="1" workbookViewId="0">
      <selection activeCell="K13" sqref="K13"/>
    </sheetView>
  </sheetViews>
  <sheetFormatPr defaultRowHeight="15" x14ac:dyDescent="0.25"/>
  <sheetData>
    <row r="12" spans="6:7" ht="21" x14ac:dyDescent="0.35">
      <c r="F12" s="67" t="s">
        <v>116</v>
      </c>
      <c r="G12" s="66"/>
    </row>
    <row r="14" spans="6:7" x14ac:dyDescent="0.25">
      <c r="F14" s="65" t="s">
        <v>117</v>
      </c>
    </row>
    <row r="15" spans="6:7" ht="15.75" x14ac:dyDescent="0.25">
      <c r="F15" s="68" t="s">
        <v>118</v>
      </c>
    </row>
    <row r="18" spans="2:5" x14ac:dyDescent="0.25">
      <c r="B18" t="s">
        <v>119</v>
      </c>
    </row>
    <row r="19" spans="2:5" x14ac:dyDescent="0.25">
      <c r="E19" t="s">
        <v>120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zoomScale="85" zoomScaleNormal="85" workbookViewId="0">
      <selection activeCell="A14" sqref="A14"/>
    </sheetView>
  </sheetViews>
  <sheetFormatPr defaultColWidth="8.85546875" defaultRowHeight="15" x14ac:dyDescent="0.25"/>
  <cols>
    <col min="1" max="1" width="28.7109375" style="16" customWidth="1"/>
    <col min="2" max="2" width="11.7109375" style="16" customWidth="1"/>
    <col min="3" max="3" width="12.28515625" style="16" customWidth="1"/>
    <col min="4" max="4" width="9.7109375" style="16" customWidth="1"/>
    <col min="5" max="6" width="8.85546875" style="16"/>
    <col min="7" max="7" width="10.28515625" style="16" customWidth="1"/>
    <col min="8" max="8" width="27.28515625" style="16" bestFit="1" customWidth="1"/>
    <col min="9" max="9" width="11.28515625" style="16" customWidth="1"/>
    <col min="10" max="10" width="8.85546875" style="16"/>
    <col min="11" max="11" width="9.7109375" style="16" customWidth="1"/>
    <col min="12" max="16384" width="8.85546875" style="16"/>
  </cols>
  <sheetData>
    <row r="1" spans="1:14" x14ac:dyDescent="0.25">
      <c r="A1" s="14" t="s">
        <v>65</v>
      </c>
      <c r="B1" s="64"/>
      <c r="C1" s="64"/>
      <c r="D1" s="64"/>
      <c r="E1" s="64"/>
      <c r="F1" s="15"/>
      <c r="G1" s="15"/>
    </row>
    <row r="2" spans="1:14" x14ac:dyDescent="0.25">
      <c r="A2" s="14" t="s">
        <v>83</v>
      </c>
      <c r="B2" s="64"/>
      <c r="C2" s="64"/>
      <c r="D2" s="64"/>
      <c r="E2" s="64"/>
      <c r="F2" s="15"/>
      <c r="G2" s="15"/>
      <c r="J2" s="17"/>
      <c r="K2" s="17"/>
    </row>
    <row r="3" spans="1:14" x14ac:dyDescent="0.25">
      <c r="A3" s="14" t="s">
        <v>84</v>
      </c>
      <c r="B3" s="64"/>
      <c r="C3" s="64"/>
      <c r="D3" s="64"/>
      <c r="E3" s="64"/>
      <c r="G3" s="18"/>
      <c r="H3" s="18"/>
      <c r="I3" s="18"/>
      <c r="J3" s="17"/>
      <c r="K3" s="17"/>
    </row>
    <row r="4" spans="1:14" x14ac:dyDescent="0.25">
      <c r="A4" s="19"/>
      <c r="B4" s="20"/>
      <c r="G4" s="18"/>
      <c r="H4" s="18"/>
      <c r="I4" s="18"/>
      <c r="J4" s="17"/>
      <c r="K4" s="17"/>
    </row>
    <row r="5" spans="1:14" x14ac:dyDescent="0.25">
      <c r="A5" s="21"/>
      <c r="B5" s="22"/>
      <c r="C5" s="23" t="s">
        <v>4</v>
      </c>
      <c r="D5" s="23" t="s">
        <v>66</v>
      </c>
      <c r="E5" s="23" t="s">
        <v>67</v>
      </c>
      <c r="G5" s="18"/>
      <c r="H5" s="18"/>
      <c r="I5" s="18"/>
      <c r="J5" s="17"/>
      <c r="K5" s="17"/>
    </row>
    <row r="6" spans="1:14" x14ac:dyDescent="0.25">
      <c r="A6" s="62" t="s">
        <v>90</v>
      </c>
      <c r="B6" s="63"/>
      <c r="C6" s="35"/>
      <c r="D6" s="35"/>
      <c r="E6" s="35"/>
      <c r="G6" s="18"/>
      <c r="H6" s="18"/>
      <c r="I6" s="18"/>
      <c r="J6" s="17"/>
      <c r="K6" s="17"/>
    </row>
    <row r="7" spans="1:14" x14ac:dyDescent="0.25">
      <c r="A7" s="62" t="str">
        <f>A25</f>
        <v>Total Nutrients Supplied (Organic)</v>
      </c>
      <c r="B7" s="63"/>
      <c r="C7" s="23">
        <f>+E25</f>
        <v>0</v>
      </c>
      <c r="D7" s="23">
        <f t="shared" ref="D7:E7" si="0">+F25</f>
        <v>0</v>
      </c>
      <c r="E7" s="23">
        <f t="shared" si="0"/>
        <v>0</v>
      </c>
      <c r="G7" s="18"/>
      <c r="H7" s="18"/>
      <c r="I7" s="18"/>
      <c r="J7" s="17"/>
      <c r="K7" s="17"/>
    </row>
    <row r="8" spans="1:14" x14ac:dyDescent="0.25">
      <c r="A8" s="62" t="str">
        <f>H25</f>
        <v>Total Nutrients Supplied (Inorganic)</v>
      </c>
      <c r="B8" s="63"/>
      <c r="C8" s="23">
        <f>L25</f>
        <v>0</v>
      </c>
      <c r="D8" s="23">
        <f t="shared" ref="D8:E8" si="1">M25</f>
        <v>0</v>
      </c>
      <c r="E8" s="23">
        <f t="shared" si="1"/>
        <v>0</v>
      </c>
      <c r="G8" s="18"/>
      <c r="H8" s="18"/>
      <c r="I8" s="18"/>
      <c r="J8" s="17"/>
      <c r="K8" s="17"/>
    </row>
    <row r="9" spans="1:14" x14ac:dyDescent="0.25">
      <c r="A9" s="62" t="s">
        <v>88</v>
      </c>
      <c r="B9" s="63"/>
      <c r="C9" s="24">
        <f>(C8+C7)-C6</f>
        <v>0</v>
      </c>
      <c r="D9" s="24">
        <f>(D8+D7)-D6</f>
        <v>0</v>
      </c>
      <c r="E9" s="24">
        <f>(E8+E7)-E6</f>
        <v>0</v>
      </c>
      <c r="F9" s="25"/>
      <c r="G9" s="18"/>
      <c r="H9" s="18"/>
      <c r="I9" s="18"/>
      <c r="J9" s="17"/>
      <c r="K9" s="17"/>
    </row>
    <row r="10" spans="1:14" ht="15.75" thickBot="1" x14ac:dyDescent="0.3">
      <c r="E10" s="17"/>
      <c r="F10" s="17"/>
      <c r="G10" s="17"/>
      <c r="I10" s="17"/>
      <c r="J10" s="17"/>
      <c r="K10" s="17"/>
    </row>
    <row r="11" spans="1:14" ht="36" customHeight="1" x14ac:dyDescent="0.25">
      <c r="A11" s="45" t="s">
        <v>81</v>
      </c>
      <c r="B11" s="46"/>
      <c r="C11" s="46"/>
      <c r="D11" s="46"/>
      <c r="E11" s="46"/>
      <c r="F11" s="46"/>
      <c r="G11" s="47"/>
      <c r="H11" s="45" t="s">
        <v>74</v>
      </c>
      <c r="I11" s="46"/>
      <c r="J11" s="46"/>
      <c r="K11" s="46"/>
      <c r="L11" s="46"/>
      <c r="M11" s="46"/>
      <c r="N11" s="47"/>
    </row>
    <row r="12" spans="1:14" ht="43.9" customHeight="1" x14ac:dyDescent="0.25">
      <c r="A12" s="36" t="s">
        <v>72</v>
      </c>
      <c r="B12" s="26" t="s">
        <v>73</v>
      </c>
      <c r="C12" s="27" t="s">
        <v>85</v>
      </c>
      <c r="D12" s="27" t="s">
        <v>91</v>
      </c>
      <c r="E12" s="26" t="s">
        <v>4</v>
      </c>
      <c r="F12" s="26" t="s">
        <v>66</v>
      </c>
      <c r="G12" s="37" t="s">
        <v>67</v>
      </c>
      <c r="H12" s="36" t="s">
        <v>72</v>
      </c>
      <c r="I12" s="26" t="s">
        <v>73</v>
      </c>
      <c r="J12" s="27" t="s">
        <v>85</v>
      </c>
      <c r="K12" s="27" t="s">
        <v>92</v>
      </c>
      <c r="L12" s="26" t="s">
        <v>4</v>
      </c>
      <c r="M12" s="26" t="s">
        <v>66</v>
      </c>
      <c r="N12" s="37" t="s">
        <v>67</v>
      </c>
    </row>
    <row r="13" spans="1:14" x14ac:dyDescent="0.25">
      <c r="A13" s="38" t="s">
        <v>81</v>
      </c>
      <c r="B13" s="28"/>
      <c r="C13" s="28"/>
      <c r="D13" s="28"/>
      <c r="E13" s="28"/>
      <c r="F13" s="28"/>
      <c r="G13" s="39"/>
      <c r="H13" s="38" t="s">
        <v>74</v>
      </c>
      <c r="I13" s="28"/>
      <c r="J13" s="28"/>
      <c r="K13" s="28"/>
      <c r="L13" s="28"/>
      <c r="M13" s="28"/>
      <c r="N13" s="39"/>
    </row>
    <row r="14" spans="1:14" x14ac:dyDescent="0.25">
      <c r="A14" s="42" t="s">
        <v>82</v>
      </c>
      <c r="B14" s="33"/>
      <c r="C14" s="33"/>
      <c r="D14" s="29">
        <f>B14*C14</f>
        <v>0</v>
      </c>
      <c r="E14" s="29">
        <f>B14*(LOOKUP(A14,'ORGANIC MATERIAL'!$A$2:$A$60,'ORGANIC MATERIAL'!$E$2:$E$60))%</f>
        <v>0</v>
      </c>
      <c r="F14" s="29">
        <f>B14*(LOOKUP(A14,'ORGANIC MATERIAL'!$A$2:$A$60,'ORGANIC MATERIAL'!$F$2:$F$60))%</f>
        <v>0</v>
      </c>
      <c r="G14" s="40">
        <f>B14*(LOOKUP(A14,'ORGANIC MATERIAL'!$A$2:$A$60,'ORGANIC MATERIAL'!$G$2:$G$60))%</f>
        <v>0</v>
      </c>
      <c r="H14" s="42" t="s">
        <v>82</v>
      </c>
      <c r="I14" s="33"/>
      <c r="J14" s="33"/>
      <c r="K14" s="29">
        <f>I14*J14</f>
        <v>0</v>
      </c>
      <c r="L14" s="29">
        <f>I14*(LOOKUP(H14,'INORGANIC MATERIAL'!$A$2:$A$8,'INORGANIC MATERIAL'!$B$2:$B$8))%</f>
        <v>0</v>
      </c>
      <c r="M14" s="29">
        <f>I14*(LOOKUP(H14,'INORGANIC MATERIAL'!$A$2:$A$8,'INORGANIC MATERIAL'!$C$2:$C$8))%</f>
        <v>0</v>
      </c>
      <c r="N14" s="40">
        <f>I14*(LOOKUP(H14,'INORGANIC MATERIAL'!$A$2:$A$8,'INORGANIC MATERIAL'!$D$2:$D$8))%</f>
        <v>0</v>
      </c>
    </row>
    <row r="15" spans="1:14" x14ac:dyDescent="0.25">
      <c r="A15" s="42" t="s">
        <v>82</v>
      </c>
      <c r="B15" s="33"/>
      <c r="C15" s="33"/>
      <c r="D15" s="29">
        <f>B15*C15</f>
        <v>0</v>
      </c>
      <c r="E15" s="29">
        <f>B15*(LOOKUP(A15,'ORGANIC MATERIAL'!$A$2:$A$60,'ORGANIC MATERIAL'!$E$2:$E$60))%</f>
        <v>0</v>
      </c>
      <c r="F15" s="29">
        <f>B15*(LOOKUP(A15,'ORGANIC MATERIAL'!$A$2:$A$60,'ORGANIC MATERIAL'!$F$2:$F$60))%</f>
        <v>0</v>
      </c>
      <c r="G15" s="40">
        <f>B15*(LOOKUP(A15,'ORGANIC MATERIAL'!$A$2:$A$60,'ORGANIC MATERIAL'!$G$2:$G$60))%</f>
        <v>0</v>
      </c>
      <c r="H15" s="42" t="s">
        <v>82</v>
      </c>
      <c r="I15" s="33"/>
      <c r="J15" s="33"/>
      <c r="K15" s="29">
        <f>I15*J15</f>
        <v>0</v>
      </c>
      <c r="L15" s="29">
        <f>I15*(LOOKUP(H15,'INORGANIC MATERIAL'!$A$2:$A$8,'INORGANIC MATERIAL'!$B$2:$B$8))%</f>
        <v>0</v>
      </c>
      <c r="M15" s="29">
        <f>I15*(LOOKUP(H15,'INORGANIC MATERIAL'!$A$2:$A$8,'INORGANIC MATERIAL'!$C$2:$C$8))%</f>
        <v>0</v>
      </c>
      <c r="N15" s="40">
        <f>I15*(LOOKUP(H15,'INORGANIC MATERIAL'!$A$2:$A$8,'INORGANIC MATERIAL'!$D$2:$D$8))%</f>
        <v>0</v>
      </c>
    </row>
    <row r="16" spans="1:14" x14ac:dyDescent="0.25">
      <c r="A16" s="42" t="s">
        <v>82</v>
      </c>
      <c r="B16" s="33"/>
      <c r="C16" s="33"/>
      <c r="D16" s="29">
        <f t="shared" ref="D16:D24" si="2">B16*C16</f>
        <v>0</v>
      </c>
      <c r="E16" s="29">
        <f>B16*(LOOKUP(A16,'ORGANIC MATERIAL'!$A$2:$A$60,'ORGANIC MATERIAL'!$E$2:$E$60))%</f>
        <v>0</v>
      </c>
      <c r="F16" s="29">
        <f>B16*(LOOKUP(A16,'ORGANIC MATERIAL'!$A$2:$A$60,'ORGANIC MATERIAL'!$F$2:$F$60))%</f>
        <v>0</v>
      </c>
      <c r="G16" s="40">
        <f>B16*(LOOKUP(A16,'ORGANIC MATERIAL'!$A$2:$A$60,'ORGANIC MATERIAL'!$G$2:$G$60))%</f>
        <v>0</v>
      </c>
      <c r="H16" s="42" t="s">
        <v>82</v>
      </c>
      <c r="I16" s="33"/>
      <c r="J16" s="33"/>
      <c r="K16" s="29">
        <f t="shared" ref="K16:K24" si="3">I16*J16</f>
        <v>0</v>
      </c>
      <c r="L16" s="29">
        <f>I16*(LOOKUP(H16,'INORGANIC MATERIAL'!$A$2:$A$8,'INORGANIC MATERIAL'!$B$2:$B$8))%</f>
        <v>0</v>
      </c>
      <c r="M16" s="29">
        <f>I16*(LOOKUP(H16,'INORGANIC MATERIAL'!$A$2:$A$8,'INORGANIC MATERIAL'!$C$2:$C$8))%</f>
        <v>0</v>
      </c>
      <c r="N16" s="40">
        <f>I16*(LOOKUP(H16,'INORGANIC MATERIAL'!$A$2:$A$8,'INORGANIC MATERIAL'!$D$2:$D$8))%</f>
        <v>0</v>
      </c>
    </row>
    <row r="17" spans="1:14" x14ac:dyDescent="0.25">
      <c r="A17" s="42" t="s">
        <v>82</v>
      </c>
      <c r="B17" s="33"/>
      <c r="C17" s="33"/>
      <c r="D17" s="29">
        <f t="shared" si="2"/>
        <v>0</v>
      </c>
      <c r="E17" s="29">
        <f>B17*(LOOKUP(A17,'ORGANIC MATERIAL'!$A$2:$A$60,'ORGANIC MATERIAL'!$E$2:$E$60))%</f>
        <v>0</v>
      </c>
      <c r="F17" s="29">
        <f>B17*(LOOKUP(A17,'ORGANIC MATERIAL'!$A$2:$A$60,'ORGANIC MATERIAL'!$F$2:$F$60))%</f>
        <v>0</v>
      </c>
      <c r="G17" s="40">
        <f>B17*(LOOKUP(A17,'ORGANIC MATERIAL'!$A$2:$A$60,'ORGANIC MATERIAL'!$G$2:$G$60))%</f>
        <v>0</v>
      </c>
      <c r="H17" s="42" t="s">
        <v>82</v>
      </c>
      <c r="I17" s="33"/>
      <c r="J17" s="33"/>
      <c r="K17" s="29">
        <f t="shared" si="3"/>
        <v>0</v>
      </c>
      <c r="L17" s="29">
        <f>I17*(LOOKUP(H17,'INORGANIC MATERIAL'!$A$2:$A$8,'INORGANIC MATERIAL'!$B$2:$B$8))%</f>
        <v>0</v>
      </c>
      <c r="M17" s="29">
        <f>I17*(LOOKUP(H17,'INORGANIC MATERIAL'!$A$2:$A$8,'INORGANIC MATERIAL'!$C$2:$C$8))%</f>
        <v>0</v>
      </c>
      <c r="N17" s="40">
        <f>I17*(LOOKUP(H17,'INORGANIC MATERIAL'!$A$2:$A$8,'INORGANIC MATERIAL'!$D$2:$D$8))%</f>
        <v>0</v>
      </c>
    </row>
    <row r="18" spans="1:14" x14ac:dyDescent="0.25">
      <c r="A18" s="42" t="s">
        <v>82</v>
      </c>
      <c r="B18" s="33"/>
      <c r="C18" s="33"/>
      <c r="D18" s="29">
        <f t="shared" si="2"/>
        <v>0</v>
      </c>
      <c r="E18" s="29">
        <f>B18*(LOOKUP(A18,'ORGANIC MATERIAL'!$A$2:$A$60,'ORGANIC MATERIAL'!$E$2:$E$60))%</f>
        <v>0</v>
      </c>
      <c r="F18" s="29">
        <f>B18*(LOOKUP(A18,'ORGANIC MATERIAL'!$A$2:$A$60,'ORGANIC MATERIAL'!$F$2:$F$60))%</f>
        <v>0</v>
      </c>
      <c r="G18" s="40">
        <f>B18*(LOOKUP(A18,'ORGANIC MATERIAL'!$A$2:$A$60,'ORGANIC MATERIAL'!$G$2:$G$60))%</f>
        <v>0</v>
      </c>
      <c r="H18" s="42" t="s">
        <v>82</v>
      </c>
      <c r="I18" s="33"/>
      <c r="J18" s="33"/>
      <c r="K18" s="29">
        <f t="shared" si="3"/>
        <v>0</v>
      </c>
      <c r="L18" s="29">
        <f>I18*(LOOKUP(H18,'INORGANIC MATERIAL'!$A$2:$A$8,'INORGANIC MATERIAL'!$B$2:$B$8))%</f>
        <v>0</v>
      </c>
      <c r="M18" s="29">
        <f>I18*(LOOKUP(H18,'INORGANIC MATERIAL'!$A$2:$A$8,'INORGANIC MATERIAL'!$C$2:$C$8))%</f>
        <v>0</v>
      </c>
      <c r="N18" s="40">
        <f>I18*(LOOKUP(H18,'INORGANIC MATERIAL'!$A$2:$A$8,'INORGANIC MATERIAL'!$D$2:$D$8))%</f>
        <v>0</v>
      </c>
    </row>
    <row r="19" spans="1:14" x14ac:dyDescent="0.25">
      <c r="A19" s="42" t="s">
        <v>82</v>
      </c>
      <c r="B19" s="33"/>
      <c r="C19" s="33"/>
      <c r="D19" s="29">
        <f t="shared" si="2"/>
        <v>0</v>
      </c>
      <c r="E19" s="29">
        <f>B19*(LOOKUP(A19,'ORGANIC MATERIAL'!$A$2:$A$60,'ORGANIC MATERIAL'!$E$2:$E$60))%</f>
        <v>0</v>
      </c>
      <c r="F19" s="29">
        <f>B19*(LOOKUP(A19,'ORGANIC MATERIAL'!$A$2:$A$60,'ORGANIC MATERIAL'!$F$2:$F$60))%</f>
        <v>0</v>
      </c>
      <c r="G19" s="40">
        <f>B19*(LOOKUP(A19,'ORGANIC MATERIAL'!$A$2:$A$60,'ORGANIC MATERIAL'!$G$2:$G$60))%</f>
        <v>0</v>
      </c>
      <c r="H19" s="42" t="s">
        <v>82</v>
      </c>
      <c r="I19" s="33"/>
      <c r="J19" s="33"/>
      <c r="K19" s="29">
        <f t="shared" si="3"/>
        <v>0</v>
      </c>
      <c r="L19" s="29">
        <f>I19*(LOOKUP(H19,'INORGANIC MATERIAL'!$A$2:$A$8,'INORGANIC MATERIAL'!$B$2:$B$8))%</f>
        <v>0</v>
      </c>
      <c r="M19" s="29">
        <f>I19*(LOOKUP(H19,'INORGANIC MATERIAL'!$A$2:$A$8,'INORGANIC MATERIAL'!$C$2:$C$8))%</f>
        <v>0</v>
      </c>
      <c r="N19" s="40">
        <f>I19*(LOOKUP(H19,'INORGANIC MATERIAL'!$A$2:$A$8,'INORGANIC MATERIAL'!$D$2:$D$8))%</f>
        <v>0</v>
      </c>
    </row>
    <row r="20" spans="1:14" x14ac:dyDescent="0.25">
      <c r="A20" s="42" t="s">
        <v>82</v>
      </c>
      <c r="B20" s="33"/>
      <c r="C20" s="33"/>
      <c r="D20" s="29">
        <f t="shared" si="2"/>
        <v>0</v>
      </c>
      <c r="E20" s="29">
        <f>B20*(LOOKUP(A20,'ORGANIC MATERIAL'!$A$2:$A$60,'ORGANIC MATERIAL'!$E$2:$E$60))%</f>
        <v>0</v>
      </c>
      <c r="F20" s="29">
        <f>B20*(LOOKUP(A20,'ORGANIC MATERIAL'!$A$2:$A$60,'ORGANIC MATERIAL'!$F$2:$F$60))%</f>
        <v>0</v>
      </c>
      <c r="G20" s="40">
        <f>B20*(LOOKUP(A20,'ORGANIC MATERIAL'!$A$2:$A$60,'ORGANIC MATERIAL'!$G$2:$G$60))%</f>
        <v>0</v>
      </c>
      <c r="H20" s="42" t="s">
        <v>82</v>
      </c>
      <c r="I20" s="33"/>
      <c r="J20" s="33"/>
      <c r="K20" s="29">
        <f t="shared" si="3"/>
        <v>0</v>
      </c>
      <c r="L20" s="29">
        <f>I20*(LOOKUP(H20,'INORGANIC MATERIAL'!$A$2:$A$8,'INORGANIC MATERIAL'!$B$2:$B$8))%</f>
        <v>0</v>
      </c>
      <c r="M20" s="29">
        <f>I20*(LOOKUP(H20,'INORGANIC MATERIAL'!$A$2:$A$8,'INORGANIC MATERIAL'!$C$2:$C$8))%</f>
        <v>0</v>
      </c>
      <c r="N20" s="40">
        <f>I20*(LOOKUP(H20,'INORGANIC MATERIAL'!$A$2:$A$8,'INORGANIC MATERIAL'!$D$2:$D$8))%</f>
        <v>0</v>
      </c>
    </row>
    <row r="21" spans="1:14" x14ac:dyDescent="0.25">
      <c r="A21" s="42" t="s">
        <v>82</v>
      </c>
      <c r="B21" s="33"/>
      <c r="C21" s="33"/>
      <c r="D21" s="29">
        <f t="shared" si="2"/>
        <v>0</v>
      </c>
      <c r="E21" s="29">
        <f>B21*(LOOKUP(A21,'ORGANIC MATERIAL'!$A$2:$A$60,'ORGANIC MATERIAL'!$E$2:$E$60))%</f>
        <v>0</v>
      </c>
      <c r="F21" s="29">
        <f>B21*(LOOKUP(A21,'ORGANIC MATERIAL'!$A$2:$A$60,'ORGANIC MATERIAL'!$F$2:$F$60))%</f>
        <v>0</v>
      </c>
      <c r="G21" s="40">
        <f>B21*(LOOKUP(A21,'ORGANIC MATERIAL'!$A$2:$A$60,'ORGANIC MATERIAL'!$G$2:$G$60))%</f>
        <v>0</v>
      </c>
      <c r="H21" s="42" t="s">
        <v>82</v>
      </c>
      <c r="I21" s="33"/>
      <c r="J21" s="33"/>
      <c r="K21" s="29">
        <f t="shared" si="3"/>
        <v>0</v>
      </c>
      <c r="L21" s="29">
        <f>I21*(LOOKUP(H21,'INORGANIC MATERIAL'!$A$2:$A$8,'INORGANIC MATERIAL'!$B$2:$B$8))%</f>
        <v>0</v>
      </c>
      <c r="M21" s="29">
        <f>I21*(LOOKUP(H21,'INORGANIC MATERIAL'!$A$2:$A$8,'INORGANIC MATERIAL'!$C$2:$C$8))%</f>
        <v>0</v>
      </c>
      <c r="N21" s="40">
        <f>I21*(LOOKUP(H21,'INORGANIC MATERIAL'!$A$2:$A$8,'INORGANIC MATERIAL'!$D$2:$D$8))%</f>
        <v>0</v>
      </c>
    </row>
    <row r="22" spans="1:14" x14ac:dyDescent="0.25">
      <c r="A22" s="42" t="s">
        <v>82</v>
      </c>
      <c r="B22" s="33"/>
      <c r="C22" s="33"/>
      <c r="D22" s="29">
        <f t="shared" si="2"/>
        <v>0</v>
      </c>
      <c r="E22" s="29">
        <f>B22*(LOOKUP(A22,'ORGANIC MATERIAL'!$A$2:$A$60,'ORGANIC MATERIAL'!$E$2:$E$60))%</f>
        <v>0</v>
      </c>
      <c r="F22" s="29">
        <f>B22*(LOOKUP(A22,'ORGANIC MATERIAL'!$A$2:$A$60,'ORGANIC MATERIAL'!$F$2:$F$60))%</f>
        <v>0</v>
      </c>
      <c r="G22" s="40">
        <f>B22*(LOOKUP(A22,'ORGANIC MATERIAL'!$A$2:$A$60,'ORGANIC MATERIAL'!$G$2:$G$60))%</f>
        <v>0</v>
      </c>
      <c r="H22" s="42" t="s">
        <v>82</v>
      </c>
      <c r="I22" s="33"/>
      <c r="J22" s="33"/>
      <c r="K22" s="29">
        <f t="shared" si="3"/>
        <v>0</v>
      </c>
      <c r="L22" s="29">
        <f>I22*(LOOKUP(H22,'INORGANIC MATERIAL'!$A$2:$A$8,'INORGANIC MATERIAL'!$B$2:$B$8))%</f>
        <v>0</v>
      </c>
      <c r="M22" s="29">
        <f>I22*(LOOKUP(H22,'INORGANIC MATERIAL'!$A$2:$A$8,'INORGANIC MATERIAL'!$C$2:$C$8))%</f>
        <v>0</v>
      </c>
      <c r="N22" s="40">
        <f>I22*(LOOKUP(H22,'INORGANIC MATERIAL'!$A$2:$A$8,'INORGANIC MATERIAL'!$D$2:$D$8))%</f>
        <v>0</v>
      </c>
    </row>
    <row r="23" spans="1:14" x14ac:dyDescent="0.25">
      <c r="A23" s="42" t="s">
        <v>82</v>
      </c>
      <c r="B23" s="33"/>
      <c r="C23" s="33"/>
      <c r="D23" s="29">
        <f t="shared" si="2"/>
        <v>0</v>
      </c>
      <c r="E23" s="29">
        <f>B23*(LOOKUP(A23,'ORGANIC MATERIAL'!$A$2:$A$60,'ORGANIC MATERIAL'!$E$2:$E$60))%</f>
        <v>0</v>
      </c>
      <c r="F23" s="29">
        <f>B23*(LOOKUP(A23,'ORGANIC MATERIAL'!$A$2:$A$60,'ORGANIC MATERIAL'!$F$2:$F$60))%</f>
        <v>0</v>
      </c>
      <c r="G23" s="40">
        <f>B23*(LOOKUP(A23,'ORGANIC MATERIAL'!$A$2:$A$60,'ORGANIC MATERIAL'!$G$2:$G$60))%</f>
        <v>0</v>
      </c>
      <c r="H23" s="42" t="s">
        <v>82</v>
      </c>
      <c r="I23" s="33"/>
      <c r="J23" s="33"/>
      <c r="K23" s="29">
        <f t="shared" si="3"/>
        <v>0</v>
      </c>
      <c r="L23" s="29">
        <f>I23*(LOOKUP(H23,'INORGANIC MATERIAL'!$A$2:$A$8,'INORGANIC MATERIAL'!$B$2:$B$8))%</f>
        <v>0</v>
      </c>
      <c r="M23" s="29">
        <f>I23*(LOOKUP(H23,'INORGANIC MATERIAL'!$A$2:$A$8,'INORGANIC MATERIAL'!$C$2:$C$8))%</f>
        <v>0</v>
      </c>
      <c r="N23" s="40">
        <f>I23*(LOOKUP(H23,'INORGANIC MATERIAL'!$A$2:$A$8,'INORGANIC MATERIAL'!$D$2:$D$8))%</f>
        <v>0</v>
      </c>
    </row>
    <row r="24" spans="1:14" ht="15.75" thickBot="1" x14ac:dyDescent="0.3">
      <c r="A24" s="43" t="s">
        <v>82</v>
      </c>
      <c r="B24" s="34"/>
      <c r="C24" s="34"/>
      <c r="D24" s="30">
        <f t="shared" si="2"/>
        <v>0</v>
      </c>
      <c r="E24" s="30">
        <f>B24*(LOOKUP(A24,'ORGANIC MATERIAL'!$A$2:$A$60,'ORGANIC MATERIAL'!$E$2:$E$60))%</f>
        <v>0</v>
      </c>
      <c r="F24" s="30">
        <f>B24*(LOOKUP(A24,'ORGANIC MATERIAL'!$A$2:$A$60,'ORGANIC MATERIAL'!$F$2:$F$60))%</f>
        <v>0</v>
      </c>
      <c r="G24" s="41">
        <f>B24*(LOOKUP(A24,'ORGANIC MATERIAL'!$A$2:$A$60,'ORGANIC MATERIAL'!$G$2:$G$60))%</f>
        <v>0</v>
      </c>
      <c r="H24" s="43" t="s">
        <v>82</v>
      </c>
      <c r="I24" s="34"/>
      <c r="J24" s="34"/>
      <c r="K24" s="30">
        <f t="shared" si="3"/>
        <v>0</v>
      </c>
      <c r="L24" s="30">
        <f>I24*(LOOKUP(H24,'INORGANIC MATERIAL'!$A$2:$A$8,'INORGANIC MATERIAL'!$B$2:$B$8))%</f>
        <v>0</v>
      </c>
      <c r="M24" s="30">
        <f>I24*(LOOKUP(H24,'INORGANIC MATERIAL'!$A$2:$A$8,'INORGANIC MATERIAL'!$C$2:$C$8))%</f>
        <v>0</v>
      </c>
      <c r="N24" s="41">
        <f>I24*(LOOKUP(H24,'INORGANIC MATERIAL'!$A$2:$A$8,'INORGANIC MATERIAL'!$D$2:$D$8))%</f>
        <v>0</v>
      </c>
    </row>
    <row r="25" spans="1:14" ht="22.15" customHeight="1" x14ac:dyDescent="0.3">
      <c r="A25" s="52" t="s">
        <v>86</v>
      </c>
      <c r="B25" s="53"/>
      <c r="C25" s="53"/>
      <c r="D25" s="54"/>
      <c r="E25" s="31">
        <f>SUM(E14:E24)</f>
        <v>0</v>
      </c>
      <c r="F25" s="31">
        <f>SUM(F14:F24)</f>
        <v>0</v>
      </c>
      <c r="G25" s="32">
        <f>SUM(G14:G24)</f>
        <v>0</v>
      </c>
      <c r="H25" s="60" t="s">
        <v>87</v>
      </c>
      <c r="I25" s="61"/>
      <c r="J25" s="61"/>
      <c r="K25" s="61"/>
      <c r="L25" s="31">
        <f>SUM(L14:L24)</f>
        <v>0</v>
      </c>
      <c r="M25" s="31">
        <f>SUM(M14:M24)</f>
        <v>0</v>
      </c>
      <c r="N25" s="32">
        <f>SUM(N14:N24)</f>
        <v>0</v>
      </c>
    </row>
    <row r="26" spans="1:14" ht="25.9" customHeight="1" thickBot="1" x14ac:dyDescent="0.35">
      <c r="A26" s="55" t="s">
        <v>94</v>
      </c>
      <c r="B26" s="56"/>
      <c r="C26" s="57"/>
      <c r="D26" s="50">
        <f>SUM(D14:D24)</f>
        <v>0</v>
      </c>
      <c r="E26" s="50"/>
      <c r="F26" s="50"/>
      <c r="G26" s="51"/>
      <c r="H26" s="58" t="s">
        <v>93</v>
      </c>
      <c r="I26" s="59"/>
      <c r="J26" s="59"/>
      <c r="K26" s="50">
        <f>SUM(K14:K24)</f>
        <v>0</v>
      </c>
      <c r="L26" s="50"/>
      <c r="M26" s="50"/>
      <c r="N26" s="51"/>
    </row>
    <row r="28" spans="1:14" ht="37.9" customHeight="1" x14ac:dyDescent="0.25">
      <c r="A28" s="48" t="s">
        <v>95</v>
      </c>
      <c r="B28" s="48"/>
      <c r="C28" s="48"/>
      <c r="D28" s="48"/>
      <c r="E28" s="49">
        <f>D26+K26</f>
        <v>0</v>
      </c>
      <c r="F28" s="49"/>
      <c r="G28" s="49"/>
    </row>
    <row r="32" spans="1:14" x14ac:dyDescent="0.25">
      <c r="A32" s="16" t="s">
        <v>89</v>
      </c>
    </row>
  </sheetData>
  <sheetProtection password="ED71" sheet="1" objects="1" scenarios="1" selectLockedCells="1"/>
  <mergeCells count="17">
    <mergeCell ref="A9:B9"/>
    <mergeCell ref="B1:E1"/>
    <mergeCell ref="B2:E2"/>
    <mergeCell ref="B3:E3"/>
    <mergeCell ref="A6:B6"/>
    <mergeCell ref="A7:B7"/>
    <mergeCell ref="A8:B8"/>
    <mergeCell ref="A11:G11"/>
    <mergeCell ref="H11:N11"/>
    <mergeCell ref="A28:D28"/>
    <mergeCell ref="E28:G28"/>
    <mergeCell ref="D26:G26"/>
    <mergeCell ref="K26:N26"/>
    <mergeCell ref="A25:D25"/>
    <mergeCell ref="A26:C26"/>
    <mergeCell ref="H26:J26"/>
    <mergeCell ref="H25:K25"/>
  </mergeCells>
  <printOptions horizontalCentered="1"/>
  <pageMargins left="0.7" right="0.7" top="0.75" bottom="0.75" header="0.3" footer="0.3"/>
  <pageSetup paperSize="9" scale="76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'INORGANIC MATERIAL'!A2:A8</xm:f>
          </x14:formula1>
          <xm:sqref>H14:H24</xm:sqref>
        </x14:dataValidation>
        <x14:dataValidation type="list" allowBlank="1" showInputMessage="1" showErrorMessage="1" xr:uid="{00000000-0002-0000-0000-000001000000}">
          <x14:formula1>
            <xm:f>'ORGANIC MATERIAL'!A2:A60</xm:f>
          </x14:formula1>
          <xm:sqref>A14:A24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2"/>
  <sheetViews>
    <sheetView zoomScale="85" zoomScaleNormal="85" workbookViewId="0">
      <selection activeCell="B3" sqref="B3:E3"/>
    </sheetView>
  </sheetViews>
  <sheetFormatPr defaultColWidth="8.85546875" defaultRowHeight="15" x14ac:dyDescent="0.25"/>
  <cols>
    <col min="1" max="1" width="28.7109375" style="16" customWidth="1"/>
    <col min="2" max="2" width="11.7109375" style="16" customWidth="1"/>
    <col min="3" max="3" width="12.28515625" style="16" customWidth="1"/>
    <col min="4" max="4" width="9.7109375" style="16" customWidth="1"/>
    <col min="5" max="6" width="8.85546875" style="16"/>
    <col min="7" max="7" width="10.28515625" style="16" customWidth="1"/>
    <col min="8" max="8" width="27.28515625" style="16" bestFit="1" customWidth="1"/>
    <col min="9" max="9" width="11.28515625" style="16" customWidth="1"/>
    <col min="10" max="10" width="8.85546875" style="16"/>
    <col min="11" max="11" width="9.7109375" style="16" customWidth="1"/>
    <col min="12" max="16384" width="8.85546875" style="16"/>
  </cols>
  <sheetData>
    <row r="1" spans="1:14" x14ac:dyDescent="0.25">
      <c r="A1" s="14" t="s">
        <v>65</v>
      </c>
      <c r="B1" s="64"/>
      <c r="C1" s="64"/>
      <c r="D1" s="64"/>
      <c r="E1" s="64"/>
      <c r="F1" s="15"/>
      <c r="G1" s="15"/>
    </row>
    <row r="2" spans="1:14" x14ac:dyDescent="0.25">
      <c r="A2" s="14" t="s">
        <v>83</v>
      </c>
      <c r="B2" s="64"/>
      <c r="C2" s="64"/>
      <c r="D2" s="64"/>
      <c r="E2" s="64"/>
      <c r="F2" s="15"/>
      <c r="G2" s="15"/>
      <c r="J2" s="17"/>
      <c r="K2" s="17"/>
    </row>
    <row r="3" spans="1:14" x14ac:dyDescent="0.25">
      <c r="A3" s="14" t="s">
        <v>84</v>
      </c>
      <c r="B3" s="64"/>
      <c r="C3" s="64"/>
      <c r="D3" s="64"/>
      <c r="E3" s="64"/>
      <c r="G3" s="18"/>
      <c r="H3" s="18"/>
      <c r="I3" s="18"/>
      <c r="J3" s="17"/>
      <c r="K3" s="17"/>
    </row>
    <row r="4" spans="1:14" x14ac:dyDescent="0.25">
      <c r="A4" s="19"/>
      <c r="B4" s="20"/>
      <c r="G4" s="18"/>
      <c r="H4" s="18"/>
      <c r="I4" s="18"/>
      <c r="J4" s="17"/>
      <c r="K4" s="17"/>
    </row>
    <row r="5" spans="1:14" x14ac:dyDescent="0.25">
      <c r="A5" s="21"/>
      <c r="B5" s="22"/>
      <c r="C5" s="23" t="s">
        <v>4</v>
      </c>
      <c r="D5" s="23" t="s">
        <v>66</v>
      </c>
      <c r="E5" s="23" t="s">
        <v>67</v>
      </c>
      <c r="G5" s="18"/>
      <c r="H5" s="18"/>
      <c r="I5" s="18"/>
      <c r="J5" s="17"/>
      <c r="K5" s="17"/>
    </row>
    <row r="6" spans="1:14" x14ac:dyDescent="0.25">
      <c r="A6" s="62" t="s">
        <v>104</v>
      </c>
      <c r="B6" s="63"/>
      <c r="C6" s="35"/>
      <c r="D6" s="35"/>
      <c r="E6" s="35"/>
      <c r="G6" s="18"/>
      <c r="H6" s="18"/>
      <c r="I6" s="18"/>
      <c r="J6" s="17"/>
      <c r="K6" s="17"/>
    </row>
    <row r="7" spans="1:14" x14ac:dyDescent="0.25">
      <c r="A7" s="62" t="str">
        <f>A25</f>
        <v>Total Nutrients Supplied (Organic)</v>
      </c>
      <c r="B7" s="63"/>
      <c r="C7" s="23">
        <f>+E25</f>
        <v>0</v>
      </c>
      <c r="D7" s="23">
        <f t="shared" ref="D7:E7" si="0">+F25</f>
        <v>0</v>
      </c>
      <c r="E7" s="23">
        <f t="shared" si="0"/>
        <v>0</v>
      </c>
      <c r="G7" s="18"/>
      <c r="H7" s="18"/>
      <c r="I7" s="18"/>
      <c r="J7" s="17"/>
      <c r="K7" s="17"/>
    </row>
    <row r="8" spans="1:14" x14ac:dyDescent="0.25">
      <c r="A8" s="62" t="str">
        <f>H25</f>
        <v>Total Nutrients Supplied (Inorganic)</v>
      </c>
      <c r="B8" s="63"/>
      <c r="C8" s="23">
        <f>L25</f>
        <v>0</v>
      </c>
      <c r="D8" s="23">
        <f t="shared" ref="D8:E8" si="1">M25</f>
        <v>0</v>
      </c>
      <c r="E8" s="23">
        <f t="shared" si="1"/>
        <v>0</v>
      </c>
      <c r="G8" s="18"/>
      <c r="H8" s="18"/>
      <c r="I8" s="18"/>
      <c r="J8" s="17"/>
      <c r="K8" s="17"/>
    </row>
    <row r="9" spans="1:14" x14ac:dyDescent="0.25">
      <c r="A9" s="62" t="s">
        <v>88</v>
      </c>
      <c r="B9" s="63"/>
      <c r="C9" s="24">
        <f>(C8+C7)-C6</f>
        <v>0</v>
      </c>
      <c r="D9" s="24">
        <f>(D8+D7)-D6</f>
        <v>0</v>
      </c>
      <c r="E9" s="24">
        <f>(E8+E7)-E6</f>
        <v>0</v>
      </c>
      <c r="F9" s="25"/>
      <c r="G9" s="18"/>
      <c r="H9" s="18"/>
      <c r="I9" s="18"/>
      <c r="J9" s="17"/>
      <c r="K9" s="17"/>
    </row>
    <row r="10" spans="1:14" ht="15.75" thickBot="1" x14ac:dyDescent="0.3">
      <c r="E10" s="17"/>
      <c r="F10" s="17"/>
      <c r="G10" s="17"/>
      <c r="I10" s="17"/>
      <c r="J10" s="17"/>
      <c r="K10" s="17"/>
    </row>
    <row r="11" spans="1:14" ht="36" customHeight="1" x14ac:dyDescent="0.25">
      <c r="A11" s="45" t="s">
        <v>81</v>
      </c>
      <c r="B11" s="46"/>
      <c r="C11" s="46"/>
      <c r="D11" s="46"/>
      <c r="E11" s="46"/>
      <c r="F11" s="46"/>
      <c r="G11" s="47"/>
      <c r="H11" s="45" t="s">
        <v>74</v>
      </c>
      <c r="I11" s="46"/>
      <c r="J11" s="46"/>
      <c r="K11" s="46"/>
      <c r="L11" s="46"/>
      <c r="M11" s="46"/>
      <c r="N11" s="47"/>
    </row>
    <row r="12" spans="1:14" ht="43.9" customHeight="1" x14ac:dyDescent="0.25">
      <c r="A12" s="36" t="s">
        <v>72</v>
      </c>
      <c r="B12" s="26" t="s">
        <v>73</v>
      </c>
      <c r="C12" s="27" t="s">
        <v>85</v>
      </c>
      <c r="D12" s="27" t="s">
        <v>105</v>
      </c>
      <c r="E12" s="26" t="s">
        <v>4</v>
      </c>
      <c r="F12" s="26" t="s">
        <v>66</v>
      </c>
      <c r="G12" s="37" t="s">
        <v>67</v>
      </c>
      <c r="H12" s="36" t="s">
        <v>72</v>
      </c>
      <c r="I12" s="26" t="s">
        <v>73</v>
      </c>
      <c r="J12" s="27" t="s">
        <v>85</v>
      </c>
      <c r="K12" s="27" t="s">
        <v>106</v>
      </c>
      <c r="L12" s="26" t="s">
        <v>4</v>
      </c>
      <c r="M12" s="26" t="s">
        <v>66</v>
      </c>
      <c r="N12" s="37" t="s">
        <v>67</v>
      </c>
    </row>
    <row r="13" spans="1:14" x14ac:dyDescent="0.25">
      <c r="A13" s="38" t="s">
        <v>81</v>
      </c>
      <c r="B13" s="28"/>
      <c r="C13" s="28"/>
      <c r="D13" s="28"/>
      <c r="E13" s="28"/>
      <c r="F13" s="28"/>
      <c r="G13" s="39"/>
      <c r="H13" s="38" t="s">
        <v>74</v>
      </c>
      <c r="I13" s="28"/>
      <c r="J13" s="28"/>
      <c r="K13" s="28"/>
      <c r="L13" s="28"/>
      <c r="M13" s="28"/>
      <c r="N13" s="39"/>
    </row>
    <row r="14" spans="1:14" x14ac:dyDescent="0.25">
      <c r="A14" s="42" t="s">
        <v>82</v>
      </c>
      <c r="B14" s="44"/>
      <c r="C14" s="44"/>
      <c r="D14" s="29">
        <f>B14*C14</f>
        <v>0</v>
      </c>
      <c r="E14" s="29">
        <f>B14*(LOOKUP(A14,'ORGANIC MATERIAL'!$A$2:$A$60,'ORGANIC MATERIAL'!$E$2:$E$60))%</f>
        <v>0</v>
      </c>
      <c r="F14" s="29">
        <f>B14*(LOOKUP(A14,'ORGANIC MATERIAL'!$A$2:$A$60,'ORGANIC MATERIAL'!$F$2:$F$60))%</f>
        <v>0</v>
      </c>
      <c r="G14" s="40">
        <f>B14*(LOOKUP(A14,'ORGANIC MATERIAL'!$A$2:$A$60,'ORGANIC MATERIAL'!$G$2:$G$60))%</f>
        <v>0</v>
      </c>
      <c r="H14" s="42" t="s">
        <v>82</v>
      </c>
      <c r="I14" s="44"/>
      <c r="J14" s="44"/>
      <c r="K14" s="29">
        <f>I14*J14</f>
        <v>0</v>
      </c>
      <c r="L14" s="29">
        <f>I14*(LOOKUP(H14,'INORGANIC MATERIAL'!$A$2:$A$8,'INORGANIC MATERIAL'!$B$2:$B$8))%</f>
        <v>0</v>
      </c>
      <c r="M14" s="29">
        <f>I14*(LOOKUP(H14,'INORGANIC MATERIAL'!$A$2:$A$8,'INORGANIC MATERIAL'!$C$2:$C$8))%</f>
        <v>0</v>
      </c>
      <c r="N14" s="40">
        <f>I14*(LOOKUP(H14,'INORGANIC MATERIAL'!$A$2:$A$8,'INORGANIC MATERIAL'!$D$2:$D$8))%</f>
        <v>0</v>
      </c>
    </row>
    <row r="15" spans="1:14" x14ac:dyDescent="0.25">
      <c r="A15" s="42" t="s">
        <v>82</v>
      </c>
      <c r="B15" s="44"/>
      <c r="C15" s="44"/>
      <c r="D15" s="29">
        <f>B15*C15</f>
        <v>0</v>
      </c>
      <c r="E15" s="29">
        <f>B15*(LOOKUP(A15,'ORGANIC MATERIAL'!$A$2:$A$60,'ORGANIC MATERIAL'!$E$2:$E$60))%</f>
        <v>0</v>
      </c>
      <c r="F15" s="29">
        <f>B15*(LOOKUP(A15,'ORGANIC MATERIAL'!$A$2:$A$60,'ORGANIC MATERIAL'!$F$2:$F$60))%</f>
        <v>0</v>
      </c>
      <c r="G15" s="40">
        <f>B15*(LOOKUP(A15,'ORGANIC MATERIAL'!$A$2:$A$60,'ORGANIC MATERIAL'!$G$2:$G$60))%</f>
        <v>0</v>
      </c>
      <c r="H15" s="42" t="s">
        <v>82</v>
      </c>
      <c r="I15" s="44"/>
      <c r="J15" s="44"/>
      <c r="K15" s="29">
        <f>I15*J15</f>
        <v>0</v>
      </c>
      <c r="L15" s="29">
        <f>I15*(LOOKUP(H15,'INORGANIC MATERIAL'!$A$2:$A$8,'INORGANIC MATERIAL'!$B$2:$B$8))%</f>
        <v>0</v>
      </c>
      <c r="M15" s="29">
        <f>I15*(LOOKUP(H15,'INORGANIC MATERIAL'!$A$2:$A$8,'INORGANIC MATERIAL'!$C$2:$C$8))%</f>
        <v>0</v>
      </c>
      <c r="N15" s="40">
        <f>I15*(LOOKUP(H15,'INORGANIC MATERIAL'!$A$2:$A$8,'INORGANIC MATERIAL'!$D$2:$D$8))%</f>
        <v>0</v>
      </c>
    </row>
    <row r="16" spans="1:14" x14ac:dyDescent="0.25">
      <c r="A16" s="42" t="s">
        <v>82</v>
      </c>
      <c r="B16" s="44"/>
      <c r="C16" s="44"/>
      <c r="D16" s="29">
        <f t="shared" ref="D16:D24" si="2">B16*C16</f>
        <v>0</v>
      </c>
      <c r="E16" s="29">
        <f>B16*(LOOKUP(A16,'ORGANIC MATERIAL'!$A$2:$A$60,'ORGANIC MATERIAL'!$E$2:$E$60))%</f>
        <v>0</v>
      </c>
      <c r="F16" s="29">
        <f>B16*(LOOKUP(A16,'ORGANIC MATERIAL'!$A$2:$A$60,'ORGANIC MATERIAL'!$F$2:$F$60))%</f>
        <v>0</v>
      </c>
      <c r="G16" s="40">
        <f>B16*(LOOKUP(A16,'ORGANIC MATERIAL'!$A$2:$A$60,'ORGANIC MATERIAL'!$G$2:$G$60))%</f>
        <v>0</v>
      </c>
      <c r="H16" s="42" t="s">
        <v>82</v>
      </c>
      <c r="I16" s="44"/>
      <c r="J16" s="44"/>
      <c r="K16" s="29">
        <f t="shared" ref="K16:K24" si="3">I16*J16</f>
        <v>0</v>
      </c>
      <c r="L16" s="29">
        <f>I16*(LOOKUP(H16,'INORGANIC MATERIAL'!$A$2:$A$8,'INORGANIC MATERIAL'!$B$2:$B$8))%</f>
        <v>0</v>
      </c>
      <c r="M16" s="29">
        <f>I16*(LOOKUP(H16,'INORGANIC MATERIAL'!$A$2:$A$8,'INORGANIC MATERIAL'!$C$2:$C$8))%</f>
        <v>0</v>
      </c>
      <c r="N16" s="40">
        <f>I16*(LOOKUP(H16,'INORGANIC MATERIAL'!$A$2:$A$8,'INORGANIC MATERIAL'!$D$2:$D$8))%</f>
        <v>0</v>
      </c>
    </row>
    <row r="17" spans="1:14" x14ac:dyDescent="0.25">
      <c r="A17" s="42" t="s">
        <v>82</v>
      </c>
      <c r="B17" s="44"/>
      <c r="C17" s="44"/>
      <c r="D17" s="29">
        <f t="shared" si="2"/>
        <v>0</v>
      </c>
      <c r="E17" s="29">
        <f>B17*(LOOKUP(A17,'ORGANIC MATERIAL'!$A$2:$A$60,'ORGANIC MATERIAL'!$E$2:$E$60))%</f>
        <v>0</v>
      </c>
      <c r="F17" s="29">
        <f>B17*(LOOKUP(A17,'ORGANIC MATERIAL'!$A$2:$A$60,'ORGANIC MATERIAL'!$F$2:$F$60))%</f>
        <v>0</v>
      </c>
      <c r="G17" s="40">
        <f>B17*(LOOKUP(A17,'ORGANIC MATERIAL'!$A$2:$A$60,'ORGANIC MATERIAL'!$G$2:$G$60))%</f>
        <v>0</v>
      </c>
      <c r="H17" s="42" t="s">
        <v>82</v>
      </c>
      <c r="I17" s="44"/>
      <c r="J17" s="44"/>
      <c r="K17" s="29">
        <f t="shared" si="3"/>
        <v>0</v>
      </c>
      <c r="L17" s="29">
        <f>I17*(LOOKUP(H17,'INORGANIC MATERIAL'!$A$2:$A$8,'INORGANIC MATERIAL'!$B$2:$B$8))%</f>
        <v>0</v>
      </c>
      <c r="M17" s="29">
        <f>I17*(LOOKUP(H17,'INORGANIC MATERIAL'!$A$2:$A$8,'INORGANIC MATERIAL'!$C$2:$C$8))%</f>
        <v>0</v>
      </c>
      <c r="N17" s="40">
        <f>I17*(LOOKUP(H17,'INORGANIC MATERIAL'!$A$2:$A$8,'INORGANIC MATERIAL'!$D$2:$D$8))%</f>
        <v>0</v>
      </c>
    </row>
    <row r="18" spans="1:14" x14ac:dyDescent="0.25">
      <c r="A18" s="42" t="s">
        <v>82</v>
      </c>
      <c r="B18" s="44"/>
      <c r="C18" s="44"/>
      <c r="D18" s="29">
        <f t="shared" si="2"/>
        <v>0</v>
      </c>
      <c r="E18" s="29">
        <f>B18*(LOOKUP(A18,'ORGANIC MATERIAL'!$A$2:$A$60,'ORGANIC MATERIAL'!$E$2:$E$60))%</f>
        <v>0</v>
      </c>
      <c r="F18" s="29">
        <f>B18*(LOOKUP(A18,'ORGANIC MATERIAL'!$A$2:$A$60,'ORGANIC MATERIAL'!$F$2:$F$60))%</f>
        <v>0</v>
      </c>
      <c r="G18" s="40">
        <f>B18*(LOOKUP(A18,'ORGANIC MATERIAL'!$A$2:$A$60,'ORGANIC MATERIAL'!$G$2:$G$60))%</f>
        <v>0</v>
      </c>
      <c r="H18" s="42" t="s">
        <v>82</v>
      </c>
      <c r="I18" s="44"/>
      <c r="J18" s="44"/>
      <c r="K18" s="29">
        <f t="shared" si="3"/>
        <v>0</v>
      </c>
      <c r="L18" s="29">
        <f>I18*(LOOKUP(H18,'INORGANIC MATERIAL'!$A$2:$A$8,'INORGANIC MATERIAL'!$B$2:$B$8))%</f>
        <v>0</v>
      </c>
      <c r="M18" s="29">
        <f>I18*(LOOKUP(H18,'INORGANIC MATERIAL'!$A$2:$A$8,'INORGANIC MATERIAL'!$C$2:$C$8))%</f>
        <v>0</v>
      </c>
      <c r="N18" s="40">
        <f>I18*(LOOKUP(H18,'INORGANIC MATERIAL'!$A$2:$A$8,'INORGANIC MATERIAL'!$D$2:$D$8))%</f>
        <v>0</v>
      </c>
    </row>
    <row r="19" spans="1:14" x14ac:dyDescent="0.25">
      <c r="A19" s="42" t="s">
        <v>82</v>
      </c>
      <c r="B19" s="44"/>
      <c r="C19" s="44"/>
      <c r="D19" s="29">
        <f t="shared" si="2"/>
        <v>0</v>
      </c>
      <c r="E19" s="29">
        <f>B19*(LOOKUP(A19,'ORGANIC MATERIAL'!$A$2:$A$60,'ORGANIC MATERIAL'!$E$2:$E$60))%</f>
        <v>0</v>
      </c>
      <c r="F19" s="29">
        <f>B19*(LOOKUP(A19,'ORGANIC MATERIAL'!$A$2:$A$60,'ORGANIC MATERIAL'!$F$2:$F$60))%</f>
        <v>0</v>
      </c>
      <c r="G19" s="40">
        <f>B19*(LOOKUP(A19,'ORGANIC MATERIAL'!$A$2:$A$60,'ORGANIC MATERIAL'!$G$2:$G$60))%</f>
        <v>0</v>
      </c>
      <c r="H19" s="42" t="s">
        <v>82</v>
      </c>
      <c r="I19" s="44"/>
      <c r="J19" s="44"/>
      <c r="K19" s="29">
        <f t="shared" si="3"/>
        <v>0</v>
      </c>
      <c r="L19" s="29">
        <f>I19*(LOOKUP(H19,'INORGANIC MATERIAL'!$A$2:$A$8,'INORGANIC MATERIAL'!$B$2:$B$8))%</f>
        <v>0</v>
      </c>
      <c r="M19" s="29">
        <f>I19*(LOOKUP(H19,'INORGANIC MATERIAL'!$A$2:$A$8,'INORGANIC MATERIAL'!$C$2:$C$8))%</f>
        <v>0</v>
      </c>
      <c r="N19" s="40">
        <f>I19*(LOOKUP(H19,'INORGANIC MATERIAL'!$A$2:$A$8,'INORGANIC MATERIAL'!$D$2:$D$8))%</f>
        <v>0</v>
      </c>
    </row>
    <row r="20" spans="1:14" x14ac:dyDescent="0.25">
      <c r="A20" s="42" t="s">
        <v>82</v>
      </c>
      <c r="B20" s="44"/>
      <c r="C20" s="44"/>
      <c r="D20" s="29">
        <f t="shared" si="2"/>
        <v>0</v>
      </c>
      <c r="E20" s="29">
        <f>B20*(LOOKUP(A20,'ORGANIC MATERIAL'!$A$2:$A$60,'ORGANIC MATERIAL'!$E$2:$E$60))%</f>
        <v>0</v>
      </c>
      <c r="F20" s="29">
        <f>B20*(LOOKUP(A20,'ORGANIC MATERIAL'!$A$2:$A$60,'ORGANIC MATERIAL'!$F$2:$F$60))%</f>
        <v>0</v>
      </c>
      <c r="G20" s="40">
        <f>B20*(LOOKUP(A20,'ORGANIC MATERIAL'!$A$2:$A$60,'ORGANIC MATERIAL'!$G$2:$G$60))%</f>
        <v>0</v>
      </c>
      <c r="H20" s="42" t="s">
        <v>82</v>
      </c>
      <c r="I20" s="44"/>
      <c r="J20" s="44"/>
      <c r="K20" s="29">
        <f t="shared" si="3"/>
        <v>0</v>
      </c>
      <c r="L20" s="29">
        <f>I20*(LOOKUP(H20,'INORGANIC MATERIAL'!$A$2:$A$8,'INORGANIC MATERIAL'!$B$2:$B$8))%</f>
        <v>0</v>
      </c>
      <c r="M20" s="29">
        <f>I20*(LOOKUP(H20,'INORGANIC MATERIAL'!$A$2:$A$8,'INORGANIC MATERIAL'!$C$2:$C$8))%</f>
        <v>0</v>
      </c>
      <c r="N20" s="40">
        <f>I20*(LOOKUP(H20,'INORGANIC MATERIAL'!$A$2:$A$8,'INORGANIC MATERIAL'!$D$2:$D$8))%</f>
        <v>0</v>
      </c>
    </row>
    <row r="21" spans="1:14" x14ac:dyDescent="0.25">
      <c r="A21" s="42" t="s">
        <v>82</v>
      </c>
      <c r="B21" s="44"/>
      <c r="C21" s="44"/>
      <c r="D21" s="29">
        <f t="shared" si="2"/>
        <v>0</v>
      </c>
      <c r="E21" s="29">
        <f>B21*(LOOKUP(A21,'ORGANIC MATERIAL'!$A$2:$A$60,'ORGANIC MATERIAL'!$E$2:$E$60))%</f>
        <v>0</v>
      </c>
      <c r="F21" s="29">
        <f>B21*(LOOKUP(A21,'ORGANIC MATERIAL'!$A$2:$A$60,'ORGANIC MATERIAL'!$F$2:$F$60))%</f>
        <v>0</v>
      </c>
      <c r="G21" s="40">
        <f>B21*(LOOKUP(A21,'ORGANIC MATERIAL'!$A$2:$A$60,'ORGANIC MATERIAL'!$G$2:$G$60))%</f>
        <v>0</v>
      </c>
      <c r="H21" s="42" t="s">
        <v>82</v>
      </c>
      <c r="I21" s="44"/>
      <c r="J21" s="44"/>
      <c r="K21" s="29">
        <f t="shared" si="3"/>
        <v>0</v>
      </c>
      <c r="L21" s="29">
        <f>I21*(LOOKUP(H21,'INORGANIC MATERIAL'!$A$2:$A$8,'INORGANIC MATERIAL'!$B$2:$B$8))%</f>
        <v>0</v>
      </c>
      <c r="M21" s="29">
        <f>I21*(LOOKUP(H21,'INORGANIC MATERIAL'!$A$2:$A$8,'INORGANIC MATERIAL'!$C$2:$C$8))%</f>
        <v>0</v>
      </c>
      <c r="N21" s="40">
        <f>I21*(LOOKUP(H21,'INORGANIC MATERIAL'!$A$2:$A$8,'INORGANIC MATERIAL'!$D$2:$D$8))%</f>
        <v>0</v>
      </c>
    </row>
    <row r="22" spans="1:14" x14ac:dyDescent="0.25">
      <c r="A22" s="42" t="s">
        <v>82</v>
      </c>
      <c r="B22" s="44"/>
      <c r="C22" s="44"/>
      <c r="D22" s="29">
        <f t="shared" si="2"/>
        <v>0</v>
      </c>
      <c r="E22" s="29">
        <f>B22*(LOOKUP(A22,'ORGANIC MATERIAL'!$A$2:$A$60,'ORGANIC MATERIAL'!$E$2:$E$60))%</f>
        <v>0</v>
      </c>
      <c r="F22" s="29">
        <f>B22*(LOOKUP(A22,'ORGANIC MATERIAL'!$A$2:$A$60,'ORGANIC MATERIAL'!$F$2:$F$60))%</f>
        <v>0</v>
      </c>
      <c r="G22" s="40">
        <f>B22*(LOOKUP(A22,'ORGANIC MATERIAL'!$A$2:$A$60,'ORGANIC MATERIAL'!$G$2:$G$60))%</f>
        <v>0</v>
      </c>
      <c r="H22" s="42" t="s">
        <v>82</v>
      </c>
      <c r="I22" s="44"/>
      <c r="J22" s="44"/>
      <c r="K22" s="29">
        <f t="shared" si="3"/>
        <v>0</v>
      </c>
      <c r="L22" s="29">
        <f>I22*(LOOKUP(H22,'INORGANIC MATERIAL'!$A$2:$A$8,'INORGANIC MATERIAL'!$B$2:$B$8))%</f>
        <v>0</v>
      </c>
      <c r="M22" s="29">
        <f>I22*(LOOKUP(H22,'INORGANIC MATERIAL'!$A$2:$A$8,'INORGANIC MATERIAL'!$C$2:$C$8))%</f>
        <v>0</v>
      </c>
      <c r="N22" s="40">
        <f>I22*(LOOKUP(H22,'INORGANIC MATERIAL'!$A$2:$A$8,'INORGANIC MATERIAL'!$D$2:$D$8))%</f>
        <v>0</v>
      </c>
    </row>
    <row r="23" spans="1:14" x14ac:dyDescent="0.25">
      <c r="A23" s="42" t="s">
        <v>82</v>
      </c>
      <c r="B23" s="44"/>
      <c r="C23" s="44"/>
      <c r="D23" s="29">
        <f t="shared" si="2"/>
        <v>0</v>
      </c>
      <c r="E23" s="29">
        <f>B23*(LOOKUP(A23,'ORGANIC MATERIAL'!$A$2:$A$60,'ORGANIC MATERIAL'!$E$2:$E$60))%</f>
        <v>0</v>
      </c>
      <c r="F23" s="29">
        <f>B23*(LOOKUP(A23,'ORGANIC MATERIAL'!$A$2:$A$60,'ORGANIC MATERIAL'!$F$2:$F$60))%</f>
        <v>0</v>
      </c>
      <c r="G23" s="40">
        <f>B23*(LOOKUP(A23,'ORGANIC MATERIAL'!$A$2:$A$60,'ORGANIC MATERIAL'!$G$2:$G$60))%</f>
        <v>0</v>
      </c>
      <c r="H23" s="42" t="s">
        <v>82</v>
      </c>
      <c r="I23" s="44"/>
      <c r="J23" s="44"/>
      <c r="K23" s="29">
        <f t="shared" si="3"/>
        <v>0</v>
      </c>
      <c r="L23" s="29">
        <f>I23*(LOOKUP(H23,'INORGANIC MATERIAL'!$A$2:$A$8,'INORGANIC MATERIAL'!$B$2:$B$8))%</f>
        <v>0</v>
      </c>
      <c r="M23" s="29">
        <f>I23*(LOOKUP(H23,'INORGANIC MATERIAL'!$A$2:$A$8,'INORGANIC MATERIAL'!$C$2:$C$8))%</f>
        <v>0</v>
      </c>
      <c r="N23" s="40">
        <f>I23*(LOOKUP(H23,'INORGANIC MATERIAL'!$A$2:$A$8,'INORGANIC MATERIAL'!$D$2:$D$8))%</f>
        <v>0</v>
      </c>
    </row>
    <row r="24" spans="1:14" ht="15.75" thickBot="1" x14ac:dyDescent="0.3">
      <c r="A24" s="43" t="s">
        <v>82</v>
      </c>
      <c r="B24" s="34"/>
      <c r="C24" s="34"/>
      <c r="D24" s="30">
        <f t="shared" si="2"/>
        <v>0</v>
      </c>
      <c r="E24" s="30">
        <f>B24*(LOOKUP(A24,'ORGANIC MATERIAL'!$A$2:$A$60,'ORGANIC MATERIAL'!$E$2:$E$60))%</f>
        <v>0</v>
      </c>
      <c r="F24" s="30">
        <f>B24*(LOOKUP(A24,'ORGANIC MATERIAL'!$A$2:$A$60,'ORGANIC MATERIAL'!$F$2:$F$60))%</f>
        <v>0</v>
      </c>
      <c r="G24" s="41">
        <f>B24*(LOOKUP(A24,'ORGANIC MATERIAL'!$A$2:$A$60,'ORGANIC MATERIAL'!$G$2:$G$60))%</f>
        <v>0</v>
      </c>
      <c r="H24" s="43" t="s">
        <v>82</v>
      </c>
      <c r="I24" s="34"/>
      <c r="J24" s="34"/>
      <c r="K24" s="30">
        <f t="shared" si="3"/>
        <v>0</v>
      </c>
      <c r="L24" s="30">
        <f>I24*(LOOKUP(H24,'INORGANIC MATERIAL'!$A$2:$A$8,'INORGANIC MATERIAL'!$B$2:$B$8))%</f>
        <v>0</v>
      </c>
      <c r="M24" s="30">
        <f>I24*(LOOKUP(H24,'INORGANIC MATERIAL'!$A$2:$A$8,'INORGANIC MATERIAL'!$C$2:$C$8))%</f>
        <v>0</v>
      </c>
      <c r="N24" s="41">
        <f>I24*(LOOKUP(H24,'INORGANIC MATERIAL'!$A$2:$A$8,'INORGANIC MATERIAL'!$D$2:$D$8))%</f>
        <v>0</v>
      </c>
    </row>
    <row r="25" spans="1:14" ht="22.15" customHeight="1" x14ac:dyDescent="0.3">
      <c r="A25" s="52" t="s">
        <v>86</v>
      </c>
      <c r="B25" s="53"/>
      <c r="C25" s="53"/>
      <c r="D25" s="54"/>
      <c r="E25" s="31">
        <f>SUM(E14:E24)</f>
        <v>0</v>
      </c>
      <c r="F25" s="31">
        <f>SUM(F14:F24)</f>
        <v>0</v>
      </c>
      <c r="G25" s="32">
        <f>SUM(G14:G24)</f>
        <v>0</v>
      </c>
      <c r="H25" s="60" t="s">
        <v>87</v>
      </c>
      <c r="I25" s="61"/>
      <c r="J25" s="61"/>
      <c r="K25" s="61"/>
      <c r="L25" s="31">
        <f>SUM(L14:L24)</f>
        <v>0</v>
      </c>
      <c r="M25" s="31">
        <f>SUM(M14:M24)</f>
        <v>0</v>
      </c>
      <c r="N25" s="32">
        <f>SUM(N14:N24)</f>
        <v>0</v>
      </c>
    </row>
    <row r="26" spans="1:14" ht="25.9" customHeight="1" thickBot="1" x14ac:dyDescent="0.35">
      <c r="A26" s="55" t="s">
        <v>107</v>
      </c>
      <c r="B26" s="56"/>
      <c r="C26" s="57"/>
      <c r="D26" s="50">
        <f>SUM(D14:D24)</f>
        <v>0</v>
      </c>
      <c r="E26" s="50"/>
      <c r="F26" s="50"/>
      <c r="G26" s="51"/>
      <c r="H26" s="58" t="s">
        <v>108</v>
      </c>
      <c r="I26" s="59"/>
      <c r="J26" s="59"/>
      <c r="K26" s="50">
        <f>SUM(K14:K24)</f>
        <v>0</v>
      </c>
      <c r="L26" s="50"/>
      <c r="M26" s="50"/>
      <c r="N26" s="51"/>
    </row>
    <row r="28" spans="1:14" ht="37.9" customHeight="1" x14ac:dyDescent="0.25">
      <c r="A28" s="48" t="s">
        <v>109</v>
      </c>
      <c r="B28" s="48"/>
      <c r="C28" s="48"/>
      <c r="D28" s="48"/>
      <c r="E28" s="49">
        <f>D26+K26</f>
        <v>0</v>
      </c>
      <c r="F28" s="49"/>
      <c r="G28" s="49"/>
    </row>
    <row r="32" spans="1:14" x14ac:dyDescent="0.25">
      <c r="A32" s="16" t="s">
        <v>89</v>
      </c>
    </row>
  </sheetData>
  <sheetProtection password="ED71" sheet="1" objects="1" scenarios="1" selectLockedCells="1"/>
  <mergeCells count="17">
    <mergeCell ref="A28:D28"/>
    <mergeCell ref="E28:G28"/>
    <mergeCell ref="A9:B9"/>
    <mergeCell ref="A11:G11"/>
    <mergeCell ref="H11:N11"/>
    <mergeCell ref="A25:D25"/>
    <mergeCell ref="H25:K25"/>
    <mergeCell ref="A26:C26"/>
    <mergeCell ref="D26:G26"/>
    <mergeCell ref="H26:J26"/>
    <mergeCell ref="K26:N26"/>
    <mergeCell ref="A8:B8"/>
    <mergeCell ref="B1:E1"/>
    <mergeCell ref="B2:E2"/>
    <mergeCell ref="B3:E3"/>
    <mergeCell ref="A6:B6"/>
    <mergeCell ref="A7:B7"/>
  </mergeCells>
  <printOptions horizontalCentered="1"/>
  <pageMargins left="0.7" right="0.7" top="0.75" bottom="0.75" header="0.3" footer="0.3"/>
  <pageSetup paperSize="9" scale="76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'ORGANIC MATERIAL'!A2:A60</xm:f>
          </x14:formula1>
          <xm:sqref>A14:A24</xm:sqref>
        </x14:dataValidation>
        <x14:dataValidation type="list" allowBlank="1" showInputMessage="1" showErrorMessage="1" xr:uid="{00000000-0002-0000-0100-000001000000}">
          <x14:formula1>
            <xm:f>'INORGANIC MATERIAL'!A2:A8</xm:f>
          </x14:formula1>
          <xm:sqref>H14:H24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0"/>
  <sheetViews>
    <sheetView zoomScale="85" zoomScaleNormal="85" workbookViewId="0">
      <selection activeCell="A7" sqref="A7"/>
    </sheetView>
  </sheetViews>
  <sheetFormatPr defaultRowHeight="15" x14ac:dyDescent="0.25"/>
  <cols>
    <col min="1" max="1" width="35.7109375" bestFit="1" customWidth="1"/>
    <col min="9" max="9" width="9.140625" bestFit="1" customWidth="1"/>
    <col min="10" max="10" width="11.7109375" bestFit="1" customWidth="1"/>
    <col min="11" max="11" width="9.85546875" bestFit="1" customWidth="1"/>
    <col min="12" max="12" width="7.5703125" bestFit="1" customWidth="1"/>
    <col min="13" max="13" width="9.5703125" bestFit="1" customWidth="1"/>
    <col min="14" max="14" width="10.28515625" bestFit="1" customWidth="1"/>
    <col min="15" max="15" width="14.28515625" bestFit="1" customWidth="1"/>
    <col min="16" max="17" width="10.28515625" bestFit="1" customWidth="1"/>
    <col min="18" max="18" width="10.7109375" bestFit="1" customWidth="1"/>
    <col min="19" max="19" width="13.7109375" bestFit="1" customWidth="1"/>
  </cols>
  <sheetData>
    <row r="1" spans="1:19" ht="18" x14ac:dyDescent="0.3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</v>
      </c>
      <c r="G1" s="1" t="s">
        <v>6</v>
      </c>
      <c r="H1" s="3" t="s">
        <v>5</v>
      </c>
      <c r="I1" s="5" t="s">
        <v>53</v>
      </c>
      <c r="J1" s="5" t="s">
        <v>54</v>
      </c>
      <c r="K1" s="5" t="s">
        <v>55</v>
      </c>
      <c r="L1" s="5" t="s">
        <v>56</v>
      </c>
      <c r="M1" s="5" t="s">
        <v>57</v>
      </c>
      <c r="N1" s="5" t="s">
        <v>58</v>
      </c>
      <c r="O1" s="5" t="s">
        <v>59</v>
      </c>
      <c r="P1" s="5" t="s">
        <v>60</v>
      </c>
      <c r="Q1" s="5" t="s">
        <v>61</v>
      </c>
      <c r="R1" s="5" t="s">
        <v>63</v>
      </c>
      <c r="S1" s="5" t="s">
        <v>62</v>
      </c>
    </row>
    <row r="2" spans="1:19" x14ac:dyDescent="0.25">
      <c r="A2" s="8" t="s">
        <v>82</v>
      </c>
      <c r="B2" s="2"/>
      <c r="C2" s="2"/>
      <c r="D2" s="2"/>
      <c r="E2" s="2">
        <v>0</v>
      </c>
      <c r="F2" s="2">
        <v>0</v>
      </c>
      <c r="G2" s="2">
        <v>0</v>
      </c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8" t="s">
        <v>36</v>
      </c>
      <c r="B3" s="2"/>
      <c r="C3" s="2"/>
      <c r="D3" s="2"/>
      <c r="E3" s="2">
        <v>10</v>
      </c>
      <c r="F3" s="2">
        <v>1.2</v>
      </c>
      <c r="G3" s="2">
        <v>1</v>
      </c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7" t="s">
        <v>10</v>
      </c>
      <c r="B4" s="2">
        <v>81</v>
      </c>
      <c r="C4" s="2">
        <v>12.7</v>
      </c>
      <c r="D4" s="2">
        <v>5.3</v>
      </c>
      <c r="E4" s="2">
        <v>0.26</v>
      </c>
      <c r="F4" s="2">
        <v>0.18</v>
      </c>
      <c r="G4" s="2">
        <v>0.17</v>
      </c>
      <c r="H4" s="4">
        <v>0.46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7" t="s">
        <v>16</v>
      </c>
      <c r="B5" s="2">
        <v>81</v>
      </c>
      <c r="C5" s="2"/>
      <c r="D5" s="2"/>
      <c r="E5" s="2">
        <v>0.62</v>
      </c>
      <c r="F5" s="2">
        <v>0</v>
      </c>
      <c r="G5" s="2">
        <v>1.61</v>
      </c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8" t="s">
        <v>97</v>
      </c>
      <c r="B6" s="2"/>
      <c r="C6" s="2"/>
      <c r="D6" s="2"/>
      <c r="E6" s="2">
        <v>1.4</v>
      </c>
      <c r="F6" s="2">
        <v>0.6</v>
      </c>
      <c r="G6" s="2">
        <v>0.6</v>
      </c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7" t="s">
        <v>47</v>
      </c>
      <c r="B7" s="2"/>
      <c r="C7" s="2"/>
      <c r="D7" s="2"/>
      <c r="E7" s="2">
        <v>0.3</v>
      </c>
      <c r="F7" s="2">
        <v>0.1</v>
      </c>
      <c r="G7" s="2">
        <v>0.6</v>
      </c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8" t="s">
        <v>34</v>
      </c>
      <c r="B8" s="2"/>
      <c r="C8" s="2"/>
      <c r="D8" s="2"/>
      <c r="E8" s="2">
        <v>5.8</v>
      </c>
      <c r="F8" s="2">
        <v>1.8</v>
      </c>
      <c r="G8" s="2">
        <v>1</v>
      </c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7" t="s">
        <v>9</v>
      </c>
      <c r="B9" s="2">
        <v>80</v>
      </c>
      <c r="C9" s="2">
        <v>15.2</v>
      </c>
      <c r="D9" s="2">
        <v>3.8</v>
      </c>
      <c r="E9" s="2">
        <v>0.3</v>
      </c>
      <c r="F9" s="2">
        <v>0.18</v>
      </c>
      <c r="G9" s="2">
        <v>0.18</v>
      </c>
      <c r="H9" s="4">
        <v>0.36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7" t="s">
        <v>15</v>
      </c>
      <c r="B10" s="2">
        <v>92.6</v>
      </c>
      <c r="C10" s="2">
        <v>4.8</v>
      </c>
      <c r="D10" s="2">
        <v>2.1</v>
      </c>
      <c r="E10" s="2">
        <v>1.21</v>
      </c>
      <c r="F10" s="2">
        <v>0.01</v>
      </c>
      <c r="G10" s="2">
        <v>1.35</v>
      </c>
      <c r="H10" s="4">
        <v>0.01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7" t="s">
        <v>44</v>
      </c>
      <c r="B11" s="2"/>
      <c r="C11" s="2"/>
      <c r="D11" s="2"/>
      <c r="E11" s="2">
        <v>0.3</v>
      </c>
      <c r="F11" s="2">
        <v>0.1</v>
      </c>
      <c r="G11" s="2">
        <v>0.3</v>
      </c>
      <c r="H11" s="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8" t="s">
        <v>35</v>
      </c>
      <c r="B12" s="2"/>
      <c r="C12" s="2"/>
      <c r="D12" s="2"/>
      <c r="E12" s="2">
        <v>3.2</v>
      </c>
      <c r="F12" s="2">
        <v>1.8</v>
      </c>
      <c r="G12" s="2">
        <v>1.7</v>
      </c>
      <c r="H12" s="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9" t="s">
        <v>52</v>
      </c>
      <c r="B13" s="1"/>
      <c r="C13" s="1"/>
      <c r="D13" s="1"/>
      <c r="E13" s="2">
        <v>1.06</v>
      </c>
      <c r="F13" s="2">
        <v>0.06</v>
      </c>
      <c r="G13" s="2">
        <v>1.2</v>
      </c>
      <c r="H13" s="3"/>
      <c r="I13" s="2"/>
      <c r="J13" s="2"/>
      <c r="K13" s="2"/>
      <c r="L13" s="2">
        <v>4.8</v>
      </c>
      <c r="M13" s="2">
        <v>10.1</v>
      </c>
      <c r="N13" s="2" t="s">
        <v>64</v>
      </c>
      <c r="O13" s="2">
        <v>24.9</v>
      </c>
      <c r="P13" s="2">
        <v>0.09</v>
      </c>
      <c r="Q13" s="2">
        <v>20</v>
      </c>
      <c r="R13" s="2">
        <v>15.8</v>
      </c>
      <c r="S13" s="2">
        <v>6.2</v>
      </c>
    </row>
    <row r="14" spans="1:19" x14ac:dyDescent="0.25">
      <c r="A14" s="9" t="s">
        <v>51</v>
      </c>
      <c r="B14" s="1"/>
      <c r="C14" s="1"/>
      <c r="D14" s="1"/>
      <c r="E14" s="2">
        <v>0.26</v>
      </c>
      <c r="F14" s="2">
        <v>0.01</v>
      </c>
      <c r="G14" s="2">
        <v>0.78</v>
      </c>
      <c r="H14" s="3"/>
      <c r="I14" s="2"/>
      <c r="J14" s="2"/>
      <c r="K14" s="2"/>
      <c r="L14" s="2">
        <v>30</v>
      </c>
      <c r="M14" s="2">
        <v>26.5</v>
      </c>
      <c r="N14" s="2">
        <v>4.6673611111111111</v>
      </c>
      <c r="O14" s="2">
        <v>29</v>
      </c>
      <c r="P14" s="2">
        <v>7.0000000000000007E-2</v>
      </c>
      <c r="Q14" s="2">
        <v>12.5</v>
      </c>
      <c r="R14" s="2">
        <v>7.5</v>
      </c>
      <c r="S14" s="2">
        <v>3.1</v>
      </c>
    </row>
    <row r="15" spans="1:19" x14ac:dyDescent="0.25">
      <c r="A15" s="8" t="s">
        <v>102</v>
      </c>
      <c r="B15" s="2"/>
      <c r="C15" s="2"/>
      <c r="D15" s="2"/>
      <c r="E15" s="2">
        <v>0.7</v>
      </c>
      <c r="F15" s="2">
        <v>1</v>
      </c>
      <c r="G15" s="2">
        <v>0.3</v>
      </c>
      <c r="H15" s="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8" t="s">
        <v>24</v>
      </c>
      <c r="B16" s="2"/>
      <c r="C16" s="2"/>
      <c r="D16" s="2"/>
      <c r="E16" s="2">
        <v>1</v>
      </c>
      <c r="F16" s="2">
        <v>0</v>
      </c>
      <c r="G16" s="2">
        <v>0</v>
      </c>
      <c r="H16" s="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8" t="s">
        <v>96</v>
      </c>
      <c r="B17" s="2"/>
      <c r="C17" s="2"/>
      <c r="D17" s="2"/>
      <c r="E17" s="2">
        <v>1.7</v>
      </c>
      <c r="F17" s="2">
        <v>0.7</v>
      </c>
      <c r="G17" s="2">
        <v>0.7</v>
      </c>
      <c r="H17" s="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7" t="s">
        <v>45</v>
      </c>
      <c r="B18" s="2"/>
      <c r="C18" s="2"/>
      <c r="D18" s="2"/>
      <c r="E18" s="2">
        <v>0.7</v>
      </c>
      <c r="F18" s="2">
        <v>0.2</v>
      </c>
      <c r="G18" s="2">
        <v>0.6</v>
      </c>
      <c r="H18" s="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7" t="s">
        <v>41</v>
      </c>
      <c r="B19" s="2"/>
      <c r="C19" s="2"/>
      <c r="D19" s="2"/>
      <c r="E19" s="2">
        <v>1.1000000000000001</v>
      </c>
      <c r="F19" s="2">
        <v>0.2</v>
      </c>
      <c r="G19" s="2">
        <v>0.4</v>
      </c>
      <c r="H19" s="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8" t="s">
        <v>38</v>
      </c>
      <c r="B20" s="2"/>
      <c r="C20" s="2"/>
      <c r="D20" s="2"/>
      <c r="E20" s="2">
        <v>7</v>
      </c>
      <c r="F20" s="10">
        <v>6</v>
      </c>
      <c r="G20" s="2">
        <v>0.9</v>
      </c>
      <c r="H20" s="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8" t="s">
        <v>113</v>
      </c>
      <c r="B21" s="2"/>
      <c r="C21" s="2"/>
      <c r="D21" s="2"/>
      <c r="E21" s="2">
        <v>3.4</v>
      </c>
      <c r="F21" s="2">
        <v>0.3</v>
      </c>
      <c r="G21" s="2">
        <v>2.2999999999999998</v>
      </c>
      <c r="H21" s="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8" t="s">
        <v>110</v>
      </c>
      <c r="B22" s="2"/>
      <c r="C22" s="2"/>
      <c r="D22" s="2"/>
      <c r="E22" s="2">
        <v>4.5999999999999996</v>
      </c>
      <c r="F22" s="2">
        <v>0.2</v>
      </c>
      <c r="G22" s="2">
        <v>2.2000000000000002</v>
      </c>
      <c r="H22" s="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7" t="s">
        <v>49</v>
      </c>
      <c r="B23" s="2"/>
      <c r="C23" s="2"/>
      <c r="D23" s="2"/>
      <c r="E23" s="2">
        <v>0.8</v>
      </c>
      <c r="F23" s="2">
        <v>0.1</v>
      </c>
      <c r="G23" s="2">
        <v>0.7</v>
      </c>
      <c r="H23" s="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8" t="s">
        <v>100</v>
      </c>
      <c r="B24" s="2"/>
      <c r="C24" s="2"/>
      <c r="D24" s="2"/>
      <c r="E24" s="2">
        <v>2.5</v>
      </c>
      <c r="F24" s="2">
        <v>0.7</v>
      </c>
      <c r="G24" s="2">
        <v>0.8</v>
      </c>
      <c r="H24" s="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8" t="s">
        <v>26</v>
      </c>
      <c r="B25" s="2"/>
      <c r="C25" s="2"/>
      <c r="D25" s="2"/>
      <c r="E25" s="2">
        <v>7.8</v>
      </c>
      <c r="F25" s="2">
        <v>1.5</v>
      </c>
      <c r="G25" s="2">
        <v>1.4</v>
      </c>
      <c r="H25" s="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8" t="s">
        <v>39</v>
      </c>
      <c r="B26" s="2"/>
      <c r="C26" s="2"/>
      <c r="D26" s="2"/>
      <c r="E26" s="10">
        <v>13</v>
      </c>
      <c r="F26" s="2">
        <v>0</v>
      </c>
      <c r="G26" s="2">
        <v>0</v>
      </c>
      <c r="H26" s="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7" t="s">
        <v>8</v>
      </c>
      <c r="B27" s="2">
        <v>76.5</v>
      </c>
      <c r="C27" s="2">
        <v>21</v>
      </c>
      <c r="D27" s="2">
        <v>3.3</v>
      </c>
      <c r="E27" s="2">
        <v>0.47</v>
      </c>
      <c r="F27" s="2">
        <v>0.38</v>
      </c>
      <c r="G27" s="2">
        <v>0.3</v>
      </c>
      <c r="H27" s="4">
        <v>0.17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7" t="s">
        <v>14</v>
      </c>
      <c r="B28" s="2">
        <v>89.6</v>
      </c>
      <c r="C28" s="2">
        <v>8</v>
      </c>
      <c r="D28" s="2">
        <v>8</v>
      </c>
      <c r="E28" s="2">
        <v>1.29</v>
      </c>
      <c r="F28" s="2">
        <v>0.01</v>
      </c>
      <c r="G28" s="2">
        <v>1.39</v>
      </c>
      <c r="H28" s="4">
        <v>0.45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8" t="s">
        <v>114</v>
      </c>
      <c r="B29" s="2"/>
      <c r="C29" s="2"/>
      <c r="D29" s="2"/>
      <c r="E29" s="2">
        <v>3.5</v>
      </c>
      <c r="F29" s="2">
        <v>0.2</v>
      </c>
      <c r="G29" s="2">
        <v>1.6</v>
      </c>
      <c r="H29" s="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7" t="s">
        <v>46</v>
      </c>
      <c r="B30" s="2"/>
      <c r="C30" s="2"/>
      <c r="D30" s="2"/>
      <c r="E30" s="2">
        <v>0.7</v>
      </c>
      <c r="F30" s="2">
        <v>0.1</v>
      </c>
      <c r="G30" s="2">
        <v>0.4</v>
      </c>
      <c r="H30" s="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8" t="s">
        <v>27</v>
      </c>
      <c r="B31" s="2"/>
      <c r="C31" s="2"/>
      <c r="D31" s="2"/>
      <c r="E31" s="2">
        <v>5.5</v>
      </c>
      <c r="F31" s="2">
        <v>1.4</v>
      </c>
      <c r="G31" s="2">
        <v>1.2</v>
      </c>
      <c r="H31" s="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8" t="s">
        <v>37</v>
      </c>
      <c r="B32" s="2"/>
      <c r="C32" s="2"/>
      <c r="D32" s="2"/>
      <c r="E32" s="10">
        <v>10.5</v>
      </c>
      <c r="F32" s="2">
        <v>2.5</v>
      </c>
      <c r="G32" s="2">
        <v>0.5</v>
      </c>
      <c r="H32" s="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8" t="s">
        <v>28</v>
      </c>
      <c r="B33" s="2"/>
      <c r="C33" s="2"/>
      <c r="D33" s="2"/>
      <c r="E33" s="2">
        <v>4.5</v>
      </c>
      <c r="F33" s="2">
        <v>1.5</v>
      </c>
      <c r="G33" s="2">
        <v>1</v>
      </c>
      <c r="H33" s="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8" t="s">
        <v>29</v>
      </c>
      <c r="B34" s="2"/>
      <c r="C34" s="2"/>
      <c r="D34" s="2"/>
      <c r="E34" s="2">
        <v>5.2</v>
      </c>
      <c r="F34" s="2">
        <v>1</v>
      </c>
      <c r="G34" s="2">
        <v>1.4</v>
      </c>
      <c r="H34" s="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8" t="s">
        <v>30</v>
      </c>
      <c r="B35" s="2"/>
      <c r="C35" s="2"/>
      <c r="D35" s="2"/>
      <c r="E35" s="2">
        <v>4.8</v>
      </c>
      <c r="F35" s="2">
        <v>1.8</v>
      </c>
      <c r="G35" s="2">
        <v>1</v>
      </c>
      <c r="H35" s="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8" t="s">
        <v>115</v>
      </c>
      <c r="B36" s="2"/>
      <c r="C36" s="2"/>
      <c r="D36" s="2"/>
      <c r="E36" s="2">
        <v>0.8</v>
      </c>
      <c r="F36" s="2">
        <v>0.2</v>
      </c>
      <c r="G36" s="2">
        <v>1.7</v>
      </c>
      <c r="H36" s="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7" t="s">
        <v>43</v>
      </c>
      <c r="B37" s="2"/>
      <c r="C37" s="2"/>
      <c r="D37" s="2"/>
      <c r="E37" s="2">
        <v>0.7</v>
      </c>
      <c r="F37" s="2">
        <v>0.2</v>
      </c>
      <c r="G37" s="2">
        <v>0.4</v>
      </c>
      <c r="H37" s="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7" t="s">
        <v>12</v>
      </c>
      <c r="B38" s="2">
        <v>80.7</v>
      </c>
      <c r="C38" s="2">
        <v>17</v>
      </c>
      <c r="D38" s="2">
        <v>3</v>
      </c>
      <c r="E38" s="2">
        <v>0.59</v>
      </c>
      <c r="F38" s="2">
        <v>0.46</v>
      </c>
      <c r="G38" s="2">
        <v>0.43</v>
      </c>
      <c r="H38" s="4">
        <v>7.0000000000000007E-2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7" t="s">
        <v>18</v>
      </c>
      <c r="B39" s="2">
        <v>96.6</v>
      </c>
      <c r="C39" s="2">
        <v>1.5</v>
      </c>
      <c r="D39" s="2">
        <v>1</v>
      </c>
      <c r="E39" s="2">
        <v>0.38</v>
      </c>
      <c r="F39" s="2">
        <v>0.1</v>
      </c>
      <c r="G39" s="2">
        <v>0.99</v>
      </c>
      <c r="H39" s="4">
        <v>0.01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8" t="s">
        <v>99</v>
      </c>
      <c r="B40" s="2"/>
      <c r="C40" s="2"/>
      <c r="D40" s="2"/>
      <c r="E40" s="2">
        <v>2.6</v>
      </c>
      <c r="F40" s="2">
        <v>1.2</v>
      </c>
      <c r="G40" s="2">
        <v>1.7</v>
      </c>
      <c r="H40" s="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7" t="s">
        <v>13</v>
      </c>
      <c r="B41" s="2">
        <v>57</v>
      </c>
      <c r="C41" s="2">
        <v>29.3</v>
      </c>
      <c r="D41" s="2">
        <v>5.6</v>
      </c>
      <c r="E41" s="2">
        <v>1.46</v>
      </c>
      <c r="F41" s="2">
        <v>1.17</v>
      </c>
      <c r="G41" s="2">
        <v>0.62</v>
      </c>
      <c r="H41" s="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8" t="s">
        <v>98</v>
      </c>
      <c r="B42" s="2"/>
      <c r="C42" s="2"/>
      <c r="D42" s="2"/>
      <c r="E42" s="2">
        <v>3</v>
      </c>
      <c r="F42" s="2">
        <v>1.5</v>
      </c>
      <c r="G42" s="2">
        <v>1.8</v>
      </c>
      <c r="H42" s="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8" t="s">
        <v>21</v>
      </c>
      <c r="B43" s="2"/>
      <c r="C43" s="2"/>
      <c r="D43" s="2"/>
      <c r="E43" s="2">
        <v>1.25</v>
      </c>
      <c r="F43" s="2">
        <v>2</v>
      </c>
      <c r="G43" s="2">
        <v>0</v>
      </c>
      <c r="H43" s="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8" t="s">
        <v>22</v>
      </c>
      <c r="B44" s="2"/>
      <c r="C44" s="2"/>
      <c r="D44" s="2"/>
      <c r="E44" s="2">
        <v>1.5</v>
      </c>
      <c r="F44" s="2">
        <v>1.5</v>
      </c>
      <c r="G44" s="2">
        <v>0</v>
      </c>
      <c r="H44" s="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7" t="s">
        <v>48</v>
      </c>
      <c r="B45" s="2"/>
      <c r="C45" s="2"/>
      <c r="D45" s="2"/>
      <c r="E45" s="2">
        <v>1.2</v>
      </c>
      <c r="F45" s="2">
        <v>0.2</v>
      </c>
      <c r="G45" s="2">
        <v>0.8</v>
      </c>
      <c r="H45" s="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8" t="s">
        <v>31</v>
      </c>
      <c r="B46" s="2"/>
      <c r="C46" s="2"/>
      <c r="D46" s="2"/>
      <c r="E46" s="2">
        <v>2.5</v>
      </c>
      <c r="F46" s="2">
        <v>1</v>
      </c>
      <c r="G46" s="2">
        <v>1</v>
      </c>
      <c r="H46" s="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7" t="s">
        <v>50</v>
      </c>
      <c r="B47" s="2"/>
      <c r="C47" s="2"/>
      <c r="D47" s="2"/>
      <c r="E47" s="2">
        <v>0.8</v>
      </c>
      <c r="F47" s="2">
        <v>0.2</v>
      </c>
      <c r="G47" s="2">
        <v>0.9</v>
      </c>
      <c r="H47" s="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8" t="s">
        <v>32</v>
      </c>
      <c r="B48" s="2"/>
      <c r="C48" s="2"/>
      <c r="D48" s="2"/>
      <c r="E48" s="2">
        <v>7.8</v>
      </c>
      <c r="F48" s="2">
        <v>2.2000000000000002</v>
      </c>
      <c r="G48" s="2">
        <v>2</v>
      </c>
      <c r="H48" s="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8" t="s">
        <v>33</v>
      </c>
      <c r="B49" s="2"/>
      <c r="C49" s="2"/>
      <c r="D49" s="2"/>
      <c r="E49" s="2">
        <v>6.2</v>
      </c>
      <c r="F49" s="2">
        <v>2</v>
      </c>
      <c r="G49" s="2">
        <v>1.2</v>
      </c>
      <c r="H49" s="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7" t="s">
        <v>42</v>
      </c>
      <c r="B50" s="2"/>
      <c r="C50" s="2"/>
      <c r="D50" s="2"/>
      <c r="E50" s="2">
        <v>0.7</v>
      </c>
      <c r="F50" s="2">
        <v>0.1</v>
      </c>
      <c r="G50" s="2">
        <v>0.6</v>
      </c>
      <c r="H50" s="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7" t="s">
        <v>11</v>
      </c>
      <c r="B51" s="2">
        <v>61.9</v>
      </c>
      <c r="C51" s="2">
        <v>33.1</v>
      </c>
      <c r="D51" s="2">
        <v>4.7</v>
      </c>
      <c r="E51" s="2">
        <v>0.7</v>
      </c>
      <c r="F51" s="2">
        <v>0.51</v>
      </c>
      <c r="G51" s="2">
        <v>0.28999999999999998</v>
      </c>
      <c r="H51" s="4">
        <v>0.46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7" t="s">
        <v>17</v>
      </c>
      <c r="B52" s="2">
        <v>86.3</v>
      </c>
      <c r="C52" s="2">
        <v>9.3000000000000007</v>
      </c>
      <c r="D52" s="2">
        <v>4.5999999999999996</v>
      </c>
      <c r="E52" s="2">
        <v>1.47</v>
      </c>
      <c r="F52" s="2">
        <v>0.05</v>
      </c>
      <c r="G52" s="2">
        <v>1.96</v>
      </c>
      <c r="H52" s="4">
        <v>0.16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30" x14ac:dyDescent="0.25">
      <c r="A53" s="8" t="s">
        <v>112</v>
      </c>
      <c r="B53" s="2"/>
      <c r="C53" s="2"/>
      <c r="D53" s="2"/>
      <c r="E53" s="2">
        <v>0.25</v>
      </c>
      <c r="F53" s="2">
        <v>0.12</v>
      </c>
      <c r="G53" s="2">
        <v>0.2</v>
      </c>
      <c r="H53" s="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8" t="s">
        <v>20</v>
      </c>
      <c r="B54" s="2"/>
      <c r="C54" s="2"/>
      <c r="D54" s="2"/>
      <c r="E54" s="2">
        <v>1.4</v>
      </c>
      <c r="F54" s="2">
        <v>0.45</v>
      </c>
      <c r="G54" s="2">
        <v>0.6</v>
      </c>
      <c r="H54" s="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7" t="s">
        <v>40</v>
      </c>
      <c r="B55" s="2"/>
      <c r="C55" s="2"/>
      <c r="D55" s="2"/>
      <c r="E55" s="2">
        <v>0.5</v>
      </c>
      <c r="F55" s="2">
        <v>0.1</v>
      </c>
      <c r="G55" s="2">
        <v>0.4</v>
      </c>
      <c r="H55" s="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8" t="s">
        <v>101</v>
      </c>
      <c r="B56" s="2"/>
      <c r="C56" s="2"/>
      <c r="D56" s="2"/>
      <c r="E56" s="2">
        <v>2</v>
      </c>
      <c r="F56" s="2">
        <v>1.4</v>
      </c>
      <c r="G56" s="2">
        <v>0.8</v>
      </c>
      <c r="H56" s="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8" t="s">
        <v>23</v>
      </c>
      <c r="B57" s="2"/>
      <c r="C57" s="2"/>
      <c r="D57" s="2"/>
      <c r="E57" s="2">
        <v>3</v>
      </c>
      <c r="F57" s="2">
        <v>0.4</v>
      </c>
      <c r="G57" s="2">
        <v>1.5</v>
      </c>
      <c r="H57" s="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8" t="s">
        <v>25</v>
      </c>
      <c r="B58" s="2"/>
      <c r="C58" s="2"/>
      <c r="D58" s="2"/>
      <c r="E58" s="2">
        <v>1.25</v>
      </c>
      <c r="F58" s="2" t="s">
        <v>19</v>
      </c>
      <c r="G58" s="2" t="s">
        <v>19</v>
      </c>
      <c r="H58" s="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8" t="s">
        <v>103</v>
      </c>
      <c r="B59" s="2"/>
      <c r="C59" s="2"/>
      <c r="D59" s="2"/>
      <c r="E59" s="2">
        <v>1.5</v>
      </c>
      <c r="F59" s="2">
        <v>0.13</v>
      </c>
      <c r="G59" s="2">
        <v>0.34</v>
      </c>
      <c r="H59" s="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8" t="s">
        <v>111</v>
      </c>
      <c r="B60" s="2"/>
      <c r="C60" s="2"/>
      <c r="D60" s="2"/>
      <c r="E60" s="2">
        <v>4.7</v>
      </c>
      <c r="F60" s="2">
        <v>0.4</v>
      </c>
      <c r="G60" s="2">
        <v>3.3</v>
      </c>
      <c r="H60" s="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</sheetData>
  <sheetProtection password="ED71" sheet="1" objects="1" scenarios="1" selectLockedCells="1"/>
  <sortState xmlns:xlrd2="http://schemas.microsoft.com/office/spreadsheetml/2017/richdata2" ref="A2:S60">
    <sortCondition ref="A2:A60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"/>
  <sheetViews>
    <sheetView workbookViewId="0">
      <selection activeCell="B5" sqref="B5"/>
    </sheetView>
  </sheetViews>
  <sheetFormatPr defaultRowHeight="15" x14ac:dyDescent="0.25"/>
  <cols>
    <col min="1" max="1" width="14.7109375" bestFit="1" customWidth="1"/>
  </cols>
  <sheetData>
    <row r="1" spans="1:16" ht="18" x14ac:dyDescent="0.35">
      <c r="A1" s="6" t="s">
        <v>0</v>
      </c>
      <c r="B1" s="1" t="s">
        <v>4</v>
      </c>
      <c r="C1" s="1" t="s">
        <v>7</v>
      </c>
      <c r="D1" s="1" t="s">
        <v>6</v>
      </c>
      <c r="E1" s="3" t="s">
        <v>5</v>
      </c>
      <c r="F1" s="5" t="s">
        <v>53</v>
      </c>
      <c r="G1" s="5" t="s">
        <v>54</v>
      </c>
      <c r="H1" s="5" t="s">
        <v>55</v>
      </c>
      <c r="I1" s="5" t="s">
        <v>56</v>
      </c>
      <c r="J1" s="5" t="s">
        <v>57</v>
      </c>
      <c r="K1" s="5" t="s">
        <v>58</v>
      </c>
      <c r="L1" s="5" t="s">
        <v>59</v>
      </c>
      <c r="M1" s="5" t="s">
        <v>60</v>
      </c>
      <c r="N1" s="5" t="s">
        <v>61</v>
      </c>
      <c r="O1" s="5" t="s">
        <v>63</v>
      </c>
      <c r="P1" s="5" t="s">
        <v>62</v>
      </c>
    </row>
    <row r="2" spans="1:16" x14ac:dyDescent="0.25">
      <c r="A2" s="11" t="s">
        <v>82</v>
      </c>
      <c r="B2" s="12">
        <v>0</v>
      </c>
      <c r="C2" s="12">
        <v>0</v>
      </c>
      <c r="D2" s="12">
        <v>0</v>
      </c>
    </row>
    <row r="3" spans="1:16" x14ac:dyDescent="0.25">
      <c r="A3" t="s">
        <v>78</v>
      </c>
      <c r="B3">
        <v>20</v>
      </c>
      <c r="C3">
        <v>0</v>
      </c>
      <c r="D3">
        <v>0</v>
      </c>
    </row>
    <row r="4" spans="1:16" x14ac:dyDescent="0.25">
      <c r="A4" t="s">
        <v>76</v>
      </c>
      <c r="B4">
        <v>18</v>
      </c>
      <c r="C4">
        <v>46</v>
      </c>
      <c r="D4">
        <v>0</v>
      </c>
    </row>
    <row r="5" spans="1:16" x14ac:dyDescent="0.25">
      <c r="A5" t="s">
        <v>77</v>
      </c>
      <c r="B5">
        <v>0</v>
      </c>
      <c r="C5">
        <v>0</v>
      </c>
      <c r="D5">
        <v>60</v>
      </c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25">
      <c r="A6" t="s">
        <v>80</v>
      </c>
      <c r="B6">
        <v>0</v>
      </c>
      <c r="C6">
        <v>15.8</v>
      </c>
      <c r="D6">
        <v>0</v>
      </c>
    </row>
    <row r="7" spans="1:16" x14ac:dyDescent="0.25">
      <c r="A7" t="s">
        <v>79</v>
      </c>
      <c r="B7">
        <v>0</v>
      </c>
      <c r="C7">
        <v>42.5</v>
      </c>
      <c r="D7">
        <v>0</v>
      </c>
    </row>
    <row r="8" spans="1:16" x14ac:dyDescent="0.25">
      <c r="A8" t="s">
        <v>75</v>
      </c>
      <c r="B8">
        <v>46</v>
      </c>
      <c r="C8">
        <v>0</v>
      </c>
      <c r="D8">
        <v>0</v>
      </c>
    </row>
  </sheetData>
  <sheetProtection password="ED71" sheet="1" objects="1" scenarios="1"/>
  <sortState xmlns:xlrd2="http://schemas.microsoft.com/office/spreadsheetml/2017/richdata2" ref="A2:D8">
    <sortCondition ref="A2:A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B5" sqref="B5"/>
    </sheetView>
  </sheetViews>
  <sheetFormatPr defaultRowHeight="15" x14ac:dyDescent="0.25"/>
  <cols>
    <col min="1" max="1" width="20.7109375" bestFit="1" customWidth="1"/>
  </cols>
  <sheetData>
    <row r="1" spans="1:1" x14ac:dyDescent="0.25">
      <c r="A1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MOD Fertilizer Calculater</vt:lpstr>
      <vt:lpstr>Ferti Calc Kg per Hectare</vt:lpstr>
      <vt:lpstr>Ferti Calc Kg per Acre</vt:lpstr>
      <vt:lpstr>ORGANIC MATERIAL</vt:lpstr>
      <vt:lpstr>INORGANIC MATERIAL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Victu-server</dc:creator>
  <cp:lastModifiedBy>Nilmini Jayasinghe</cp:lastModifiedBy>
  <cp:lastPrinted>2022-03-03T13:44:23Z</cp:lastPrinted>
  <dcterms:created xsi:type="dcterms:W3CDTF">2022-03-02T05:27:33Z</dcterms:created>
  <dcterms:modified xsi:type="dcterms:W3CDTF">2022-05-16T05:04:15Z</dcterms:modified>
</cp:coreProperties>
</file>