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5 T1 Excel templates\"/>
    </mc:Choice>
  </mc:AlternateContent>
  <xr:revisionPtr revIDLastSave="0" documentId="13_ncr:1_{52F48658-8C05-4101-9763-8F3F707C1C0F}" xr6:coauthVersionLast="47" xr6:coauthVersionMax="47" xr10:uidLastSave="{00000000-0000-0000-0000-000000000000}"/>
  <bookViews>
    <workbookView xWindow="60" yWindow="16245" windowWidth="29040" windowHeight="15720" tabRatio="770" activeTab="1" xr2:uid="{C3875C33-8119-44FC-A58D-0B19237665AF}"/>
  </bookViews>
  <sheets>
    <sheet name="Instructions" sheetId="9" r:id="rId1"/>
    <sheet name="Summary" sheetId="8" r:id="rId2"/>
    <sheet name="Income" sheetId="2" r:id="rId3"/>
    <sheet name="Expenses" sheetId="3" r:id="rId4"/>
    <sheet name="HomeOfficeExps" sheetId="4" r:id="rId5"/>
    <sheet name="AutoExps" sheetId="5" r:id="rId6"/>
    <sheet name="AutomobileLog" sheetId="7" r:id="rId7"/>
    <sheet name="GSTHSTDraftReturn" sheetId="1" r:id="rId8"/>
    <sheet name="GSTQuickMethod" sheetId="12" r:id="rId9"/>
    <sheet name="LinkedInputs" sheetId="10" r:id="rId10"/>
    <sheet name="Export" sheetId="11" r:id="rId11"/>
    <sheet name="PBC" sheetId="13" r:id="rId12"/>
  </sheets>
  <definedNames>
    <definedName name="COGSList">#REF!</definedName>
    <definedName name="COGSTable">#REF!</definedName>
    <definedName name="ExpList">Expenses!$A$49:$A$74</definedName>
    <definedName name="ExpTable">Expenses!$A$49:$B$74</definedName>
    <definedName name="_xlnm.Print_Area" localSheetId="5">AutoExps!$A$1:$H$26</definedName>
    <definedName name="_xlnm.Print_Area" localSheetId="6">AutomobileLog!$A$1:$E$122</definedName>
    <definedName name="_xlnm.Print_Area" localSheetId="7">GSTHSTDraftReturn!$A$1:$E$45</definedName>
    <definedName name="_xlnm.Print_Area" localSheetId="11">PBC!$A$1:$G$44</definedName>
    <definedName name="_xlnm.Print_Titles" localSheetId="6">AutomobileLog!$8:$11</definedName>
    <definedName name="_xlnm.Print_Titles" localSheetId="9">LinkedInputs!$1:$2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F5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C36" i="2"/>
  <c r="D36" i="2"/>
  <c r="E36" i="2"/>
  <c r="H20" i="2"/>
  <c r="F20" i="2"/>
  <c r="C20" i="2"/>
  <c r="E20" i="2" s="1"/>
  <c r="A20" i="2"/>
  <c r="H19" i="2"/>
  <c r="F19" i="2"/>
  <c r="C19" i="2"/>
  <c r="E19" i="2" s="1"/>
  <c r="A19" i="2"/>
  <c r="H18" i="2"/>
  <c r="F18" i="2"/>
  <c r="C18" i="2"/>
  <c r="E18" i="2" s="1"/>
  <c r="A18" i="2"/>
  <c r="H17" i="2"/>
  <c r="F17" i="2"/>
  <c r="C17" i="2"/>
  <c r="E17" i="2" s="1"/>
  <c r="A17" i="2"/>
  <c r="H16" i="2"/>
  <c r="F16" i="2"/>
  <c r="C16" i="2"/>
  <c r="E16" i="2" s="1"/>
  <c r="A16" i="2"/>
  <c r="H15" i="2"/>
  <c r="F15" i="2"/>
  <c r="C15" i="2"/>
  <c r="E15" i="2" s="1"/>
  <c r="A15" i="2"/>
  <c r="H14" i="2"/>
  <c r="F14" i="2"/>
  <c r="C14" i="2"/>
  <c r="E14" i="2" s="1"/>
  <c r="A14" i="2"/>
  <c r="H13" i="2"/>
  <c r="F13" i="2"/>
  <c r="C13" i="2"/>
  <c r="E13" i="2" s="1"/>
  <c r="A13" i="2"/>
  <c r="H12" i="2"/>
  <c r="F12" i="2"/>
  <c r="C12" i="2"/>
  <c r="E12" i="2" s="1"/>
  <c r="A12" i="2"/>
  <c r="H11" i="2"/>
  <c r="F11" i="2"/>
  <c r="C11" i="2"/>
  <c r="E11" i="2" s="1"/>
  <c r="A11" i="2"/>
  <c r="E9" i="3"/>
  <c r="E8" i="3"/>
  <c r="G20" i="2" l="1"/>
  <c r="G11" i="2"/>
  <c r="G18" i="2"/>
  <c r="C68" i="2"/>
  <c r="D68" i="2"/>
  <c r="E68" i="2"/>
  <c r="G13" i="2"/>
  <c r="G17" i="2"/>
  <c r="G68" i="2"/>
  <c r="G15" i="2"/>
  <c r="G19" i="2"/>
  <c r="F68" i="2"/>
  <c r="G14" i="2"/>
  <c r="G12" i="2"/>
  <c r="G16" i="2"/>
  <c r="A4" i="1"/>
  <c r="D20" i="4"/>
  <c r="D18" i="5"/>
  <c r="D81" i="10" s="1"/>
  <c r="E36" i="3"/>
  <c r="E35" i="3"/>
  <c r="B35" i="3"/>
  <c r="C20" i="5"/>
  <c r="C19" i="5"/>
  <c r="C18" i="5"/>
  <c r="C21" i="5"/>
  <c r="B24" i="3"/>
  <c r="E34" i="3"/>
  <c r="E33" i="3"/>
  <c r="E32" i="3"/>
  <c r="E31" i="3"/>
  <c r="E30" i="3"/>
  <c r="E29" i="3"/>
  <c r="E28" i="3"/>
  <c r="E27" i="3"/>
  <c r="E26" i="3"/>
  <c r="E25" i="3"/>
  <c r="E24" i="3"/>
  <c r="D12" i="4"/>
  <c r="D10" i="4"/>
  <c r="D17" i="4"/>
  <c r="D16" i="4"/>
  <c r="D15" i="4"/>
  <c r="D11" i="4"/>
  <c r="F11" i="4" s="1"/>
  <c r="D8" i="4"/>
  <c r="D9" i="4"/>
  <c r="E11" i="3"/>
  <c r="G28" i="3"/>
  <c r="B28" i="3"/>
  <c r="B27" i="3"/>
  <c r="B26" i="3"/>
  <c r="B25" i="3"/>
  <c r="B11" i="3"/>
  <c r="A2" i="12"/>
  <c r="B31" i="3"/>
  <c r="B30" i="3"/>
  <c r="B29" i="3"/>
  <c r="B9" i="3"/>
  <c r="C21" i="2"/>
  <c r="C10" i="2"/>
  <c r="A21" i="2"/>
  <c r="A10" i="2"/>
  <c r="E9" i="2"/>
  <c r="A3" i="12"/>
  <c r="A1" i="12"/>
  <c r="H28" i="3" l="1"/>
  <c r="C13" i="10"/>
  <c r="C9" i="10"/>
  <c r="C8" i="10"/>
  <c r="C94" i="10"/>
  <c r="C95" i="10"/>
  <c r="C103" i="10"/>
  <c r="E18" i="5"/>
  <c r="C81" i="10" s="1"/>
  <c r="E20" i="5"/>
  <c r="E22" i="5"/>
  <c r="E23" i="5"/>
  <c r="E24" i="5"/>
  <c r="D77" i="10"/>
  <c r="D79" i="10"/>
  <c r="C76" i="10"/>
  <c r="C75" i="10"/>
  <c r="C74" i="10"/>
  <c r="C21" i="10"/>
  <c r="C22" i="10"/>
  <c r="C23" i="10"/>
  <c r="C24" i="10"/>
  <c r="D125" i="10"/>
  <c r="A2" i="7"/>
  <c r="A2" i="5"/>
  <c r="A3" i="4"/>
  <c r="A2" i="4"/>
  <c r="A2" i="3"/>
  <c r="A2" i="2"/>
  <c r="A2" i="1"/>
  <c r="C11" i="10"/>
  <c r="C10" i="10"/>
  <c r="C106" i="10" l="1"/>
  <c r="C17" i="10" l="1"/>
  <c r="C12" i="10"/>
  <c r="C7" i="10"/>
  <c r="C6" i="10"/>
  <c r="C5" i="10"/>
  <c r="C3" i="10"/>
  <c r="C85" i="10"/>
  <c r="C89" i="10" s="1"/>
  <c r="C58" i="10" s="1"/>
  <c r="C26" i="10"/>
  <c r="B7" i="1" l="1"/>
  <c r="B6" i="1"/>
  <c r="A3" i="1"/>
  <c r="A1" i="1"/>
  <c r="A3" i="7"/>
  <c r="A1" i="7"/>
  <c r="A3" i="5"/>
  <c r="A1" i="5"/>
  <c r="A1" i="4"/>
  <c r="A3" i="3"/>
  <c r="A1" i="3"/>
  <c r="A3" i="2"/>
  <c r="A1" i="2"/>
  <c r="E4" i="4"/>
  <c r="E8" i="4" s="1"/>
  <c r="F17" i="4"/>
  <c r="C102" i="10" s="1"/>
  <c r="G4" i="3"/>
  <c r="D16" i="1"/>
  <c r="H69" i="3"/>
  <c r="G69" i="3"/>
  <c r="D21" i="5"/>
  <c r="E21" i="5" s="1"/>
  <c r="D23" i="5"/>
  <c r="D22" i="5"/>
  <c r="C79" i="10"/>
  <c r="C13" i="5"/>
  <c r="G19" i="3" l="1"/>
  <c r="H19" i="3" s="1"/>
  <c r="G15" i="3"/>
  <c r="H15" i="3" s="1"/>
  <c r="G17" i="3"/>
  <c r="G13" i="3"/>
  <c r="H13" i="3" s="1"/>
  <c r="G21" i="3"/>
  <c r="G20" i="3"/>
  <c r="G12" i="3"/>
  <c r="H12" i="3" s="1"/>
  <c r="G23" i="3"/>
  <c r="G18" i="3"/>
  <c r="G22" i="3"/>
  <c r="G14" i="3"/>
  <c r="H14" i="3" s="1"/>
  <c r="G16" i="3"/>
  <c r="H16" i="3" s="1"/>
  <c r="F8" i="4"/>
  <c r="G31" i="3"/>
  <c r="G30" i="3"/>
  <c r="G27" i="3"/>
  <c r="G29" i="3"/>
  <c r="G24" i="3"/>
  <c r="H24" i="3" s="1"/>
  <c r="G9" i="3"/>
  <c r="G11" i="3"/>
  <c r="G52" i="3" s="1"/>
  <c r="G26" i="3"/>
  <c r="G25" i="3"/>
  <c r="G35" i="3"/>
  <c r="H35" i="3" s="1"/>
  <c r="C80" i="10"/>
  <c r="D80" i="10"/>
  <c r="E12" i="4"/>
  <c r="F12" i="4" s="1"/>
  <c r="C100" i="10" s="1"/>
  <c r="D28" i="5"/>
  <c r="F20" i="5"/>
  <c r="G20" i="5" s="1"/>
  <c r="F23" i="5"/>
  <c r="G23" i="5" s="1"/>
  <c r="F19" i="5"/>
  <c r="F22" i="5"/>
  <c r="G22" i="5" s="1"/>
  <c r="F24" i="5"/>
  <c r="G24" i="5" s="1"/>
  <c r="F21" i="5"/>
  <c r="F18" i="5"/>
  <c r="G18" i="5" s="1"/>
  <c r="G21" i="5"/>
  <c r="D19" i="5"/>
  <c r="E19" i="5" s="1"/>
  <c r="H30" i="3" l="1"/>
  <c r="H71" i="3" s="1"/>
  <c r="G71" i="3"/>
  <c r="H18" i="3"/>
  <c r="H59" i="3" s="1"/>
  <c r="C47" i="10" s="1"/>
  <c r="G59" i="3"/>
  <c r="H21" i="3"/>
  <c r="H62" i="3" s="1"/>
  <c r="C50" i="10" s="1"/>
  <c r="G62" i="3"/>
  <c r="H27" i="3"/>
  <c r="H68" i="3" s="1"/>
  <c r="G68" i="3"/>
  <c r="H31" i="3"/>
  <c r="H72" i="3" s="1"/>
  <c r="G72" i="3"/>
  <c r="H22" i="3"/>
  <c r="H63" i="3" s="1"/>
  <c r="C51" i="10" s="1"/>
  <c r="G63" i="3"/>
  <c r="H23" i="3"/>
  <c r="H64" i="3" s="1"/>
  <c r="C52" i="10" s="1"/>
  <c r="G64" i="3"/>
  <c r="G67" i="3"/>
  <c r="G66" i="3"/>
  <c r="H20" i="3"/>
  <c r="H61" i="3" s="1"/>
  <c r="C49" i="10" s="1"/>
  <c r="G61" i="3"/>
  <c r="H17" i="3"/>
  <c r="H58" i="3" s="1"/>
  <c r="C46" i="10" s="1"/>
  <c r="G58" i="3"/>
  <c r="H29" i="3"/>
  <c r="H70" i="3" s="1"/>
  <c r="G70" i="3"/>
  <c r="H25" i="3"/>
  <c r="H66" i="3" s="1"/>
  <c r="C55" i="10" s="1"/>
  <c r="G55" i="3"/>
  <c r="H26" i="3"/>
  <c r="H56" i="3" s="1"/>
  <c r="C43" i="10" s="1"/>
  <c r="G56" i="3"/>
  <c r="H11" i="3"/>
  <c r="G65" i="3"/>
  <c r="H9" i="3"/>
  <c r="D26" i="5"/>
  <c r="D29" i="5" s="1"/>
  <c r="D21" i="1" s="1"/>
  <c r="D78" i="10"/>
  <c r="H65" i="3" l="1"/>
  <c r="C53" i="10" s="1"/>
  <c r="H52" i="3"/>
  <c r="C36" i="10" s="1"/>
  <c r="H55" i="3"/>
  <c r="C42" i="10" s="1"/>
  <c r="H67" i="3"/>
  <c r="C56" i="10" s="1"/>
  <c r="D82" i="10"/>
  <c r="D86" i="10" s="1"/>
  <c r="D91" i="10" s="1"/>
  <c r="G19" i="5"/>
  <c r="G26" i="5" s="1"/>
  <c r="C78" i="10"/>
  <c r="C82" i="10" s="1"/>
  <c r="E26" i="5"/>
  <c r="C86" i="10" l="1"/>
  <c r="D5" i="7"/>
  <c r="D7" i="7" s="1"/>
  <c r="A14" i="7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G36" i="3"/>
  <c r="G34" i="3"/>
  <c r="G33" i="3"/>
  <c r="G74" i="3" s="1"/>
  <c r="G32" i="3"/>
  <c r="G73" i="3" s="1"/>
  <c r="G8" i="3"/>
  <c r="B28" i="1"/>
  <c r="F24" i="2"/>
  <c r="F23" i="2"/>
  <c r="F22" i="2"/>
  <c r="F21" i="2"/>
  <c r="F10" i="2"/>
  <c r="F9" i="2"/>
  <c r="H9" i="2" s="1"/>
  <c r="B36" i="3"/>
  <c r="B34" i="3"/>
  <c r="B33" i="3"/>
  <c r="B32" i="3"/>
  <c r="B8" i="3"/>
  <c r="D24" i="4"/>
  <c r="F16" i="4"/>
  <c r="C101" i="10" s="1"/>
  <c r="F15" i="4"/>
  <c r="C99" i="10" s="1"/>
  <c r="E10" i="4"/>
  <c r="E9" i="4"/>
  <c r="F14" i="4"/>
  <c r="F18" i="4"/>
  <c r="D27" i="2"/>
  <c r="C27" i="2"/>
  <c r="E24" i="2"/>
  <c r="H23" i="2"/>
  <c r="E23" i="2"/>
  <c r="H22" i="2"/>
  <c r="E22" i="2"/>
  <c r="H21" i="2"/>
  <c r="E21" i="2"/>
  <c r="H10" i="2"/>
  <c r="E10" i="2"/>
  <c r="D10" i="1" l="1"/>
  <c r="C69" i="2"/>
  <c r="D11" i="1"/>
  <c r="D69" i="2"/>
  <c r="E20" i="4"/>
  <c r="H36" i="3"/>
  <c r="H54" i="3" s="1"/>
  <c r="C39" i="10" s="1"/>
  <c r="G54" i="3"/>
  <c r="H33" i="3"/>
  <c r="G57" i="3"/>
  <c r="H34" i="3"/>
  <c r="H60" i="3" s="1"/>
  <c r="C48" i="10" s="1"/>
  <c r="G60" i="3"/>
  <c r="H32" i="3"/>
  <c r="G50" i="3"/>
  <c r="G81" i="3" s="1"/>
  <c r="G49" i="3"/>
  <c r="G53" i="3"/>
  <c r="C57" i="10"/>
  <c r="C91" i="10"/>
  <c r="G10" i="4"/>
  <c r="G8" i="4"/>
  <c r="H8" i="4" s="1"/>
  <c r="G9" i="4"/>
  <c r="G17" i="4"/>
  <c r="H17" i="4" s="1"/>
  <c r="G15" i="4"/>
  <c r="H15" i="4" s="1"/>
  <c r="G18" i="4"/>
  <c r="H18" i="4" s="1"/>
  <c r="G16" i="4"/>
  <c r="H16" i="4" s="1"/>
  <c r="G14" i="4"/>
  <c r="H14" i="4" s="1"/>
  <c r="G12" i="4"/>
  <c r="H12" i="4" s="1"/>
  <c r="G11" i="4"/>
  <c r="H8" i="3"/>
  <c r="H53" i="3" s="1"/>
  <c r="C37" i="10" s="1"/>
  <c r="G51" i="3"/>
  <c r="B8" i="1"/>
  <c r="C104" i="10"/>
  <c r="G42" i="3"/>
  <c r="B37" i="1"/>
  <c r="G21" i="2"/>
  <c r="G9" i="2"/>
  <c r="G23" i="2"/>
  <c r="F9" i="4"/>
  <c r="F10" i="4"/>
  <c r="C97" i="10" s="1"/>
  <c r="G22" i="2"/>
  <c r="E27" i="2"/>
  <c r="E69" i="2" s="1"/>
  <c r="G10" i="2"/>
  <c r="H24" i="2"/>
  <c r="H50" i="3" l="1"/>
  <c r="H81" i="3" s="1"/>
  <c r="H73" i="3"/>
  <c r="H57" i="3"/>
  <c r="C45" i="10" s="1"/>
  <c r="H74" i="3"/>
  <c r="C31" i="10"/>
  <c r="C32" i="10" s="1"/>
  <c r="C98" i="10"/>
  <c r="F20" i="4"/>
  <c r="G76" i="3"/>
  <c r="E15" i="8"/>
  <c r="C16" i="10"/>
  <c r="H51" i="3"/>
  <c r="H49" i="3"/>
  <c r="C30" i="10" s="1"/>
  <c r="D71" i="10"/>
  <c r="D26" i="10"/>
  <c r="H9" i="4"/>
  <c r="H20" i="4" s="1"/>
  <c r="H11" i="4"/>
  <c r="H42" i="3"/>
  <c r="H77" i="3" s="1"/>
  <c r="H10" i="4"/>
  <c r="E24" i="4"/>
  <c r="G77" i="3"/>
  <c r="G83" i="3" s="1"/>
  <c r="D19" i="1"/>
  <c r="G24" i="2"/>
  <c r="G27" i="2" s="1"/>
  <c r="F27" i="2"/>
  <c r="F69" i="2" s="1"/>
  <c r="D7" i="12" l="1"/>
  <c r="G69" i="2"/>
  <c r="H83" i="3"/>
  <c r="C114" i="10"/>
  <c r="G78" i="3"/>
  <c r="D10" i="12"/>
  <c r="D11" i="12"/>
  <c r="D119" i="10"/>
  <c r="C27" i="10"/>
  <c r="D27" i="10" s="1"/>
  <c r="D20" i="1"/>
  <c r="D22" i="1" s="1"/>
  <c r="D107" i="10"/>
  <c r="D14" i="1"/>
  <c r="D18" i="10"/>
  <c r="D120" i="10" s="1"/>
  <c r="D121" i="10" s="1"/>
  <c r="H76" i="3"/>
  <c r="C35" i="10"/>
  <c r="C105" i="10"/>
  <c r="D21" i="8"/>
  <c r="H78" i="3" l="1"/>
  <c r="E17" i="8"/>
  <c r="E19" i="8" s="1"/>
  <c r="E18" i="10"/>
  <c r="D12" i="12"/>
  <c r="D15" i="12" s="1"/>
  <c r="D24" i="1"/>
  <c r="C71" i="10"/>
  <c r="C109" i="10" s="1"/>
  <c r="C107" i="10"/>
  <c r="D123" i="10"/>
  <c r="D124" i="10" s="1"/>
  <c r="D126" i="10" s="1"/>
  <c r="B38" i="1"/>
  <c r="B39" i="1" s="1"/>
  <c r="B40" i="1" s="1"/>
  <c r="D12" i="1"/>
  <c r="E22" i="8" l="1"/>
  <c r="E25" i="8"/>
  <c r="C110" i="10"/>
  <c r="C111" i="10" s="1"/>
  <c r="C115" i="10" s="1"/>
  <c r="C117" i="10" s="1"/>
  <c r="D15" i="1"/>
  <c r="D37" i="1" l="1"/>
  <c r="D38" i="1" s="1"/>
  <c r="D39" i="1" s="1"/>
  <c r="D40" i="1" s="1"/>
  <c r="D28" i="1"/>
  <c r="D34" i="1" l="1"/>
</calcChain>
</file>

<file path=xl/sharedStrings.xml><?xml version="1.0" encoding="utf-8"?>
<sst xmlns="http://schemas.openxmlformats.org/spreadsheetml/2006/main" count="1053" uniqueCount="611">
  <si>
    <t>HST Return</t>
  </si>
  <si>
    <t>Filing Deadline</t>
  </si>
  <si>
    <t>Non Taxable Sales</t>
  </si>
  <si>
    <t>Taxable sales</t>
  </si>
  <si>
    <t>Total Sales</t>
  </si>
  <si>
    <t>Tax Collected</t>
  </si>
  <si>
    <t>Net Tax</t>
  </si>
  <si>
    <t>Less instalments</t>
  </si>
  <si>
    <t>Tax owing by</t>
  </si>
  <si>
    <t xml:space="preserve">Est pymt reqd by </t>
  </si>
  <si>
    <t>Estimated Next Year Instalments</t>
  </si>
  <si>
    <t>Year</t>
  </si>
  <si>
    <t>Non taxable</t>
  </si>
  <si>
    <t>Taxable</t>
  </si>
  <si>
    <t>Revenue</t>
  </si>
  <si>
    <t>Add HST</t>
  </si>
  <si>
    <t>Total</t>
  </si>
  <si>
    <t>ETR</t>
  </si>
  <si>
    <t>Notes</t>
  </si>
  <si>
    <t>Home Office</t>
  </si>
  <si>
    <t>Home Office Expense</t>
  </si>
  <si>
    <t>HST</t>
  </si>
  <si>
    <t>Rent</t>
  </si>
  <si>
    <t>Water</t>
  </si>
  <si>
    <t>Gas</t>
  </si>
  <si>
    <t>Total Area of Home</t>
  </si>
  <si>
    <t>Business use of Home</t>
  </si>
  <si>
    <t>Office Use % PBC</t>
  </si>
  <si>
    <t>Kms business</t>
  </si>
  <si>
    <t>Kms total</t>
  </si>
  <si>
    <t>Kms business %</t>
  </si>
  <si>
    <t>Loan interest</t>
  </si>
  <si>
    <t>R&amp;M</t>
  </si>
  <si>
    <t>Insurance</t>
  </si>
  <si>
    <t>Car Wash</t>
  </si>
  <si>
    <t>Other</t>
  </si>
  <si>
    <t>Auto Total</t>
  </si>
  <si>
    <t>Direct Expenses</t>
  </si>
  <si>
    <t>Tax</t>
  </si>
  <si>
    <t>Total ITCS</t>
  </si>
  <si>
    <t>Subtotals by Account for T2125 input - before HST</t>
  </si>
  <si>
    <t>sumif above</t>
  </si>
  <si>
    <t>diff s/b 0</t>
  </si>
  <si>
    <t>Name</t>
  </si>
  <si>
    <t>Auto Expenses</t>
  </si>
  <si>
    <t>Mortage Interest Only</t>
  </si>
  <si>
    <t>Repairs &amp; Maintenance</t>
  </si>
  <si>
    <t>Property Tax</t>
  </si>
  <si>
    <t>Fill in Your Own #s</t>
  </si>
  <si>
    <t>Organize by month, Job, invoice #</t>
  </si>
  <si>
    <t>Input Tax Credits</t>
  </si>
  <si>
    <t>Instalments paid ?</t>
  </si>
  <si>
    <t>Interest</t>
  </si>
  <si>
    <t>Direct exps</t>
  </si>
  <si>
    <t>Home Office Exps</t>
  </si>
  <si>
    <t>Auto Exps</t>
  </si>
  <si>
    <t>Cost of Goods</t>
  </si>
  <si>
    <t>Purchases</t>
  </si>
  <si>
    <t>calc</t>
  </si>
  <si>
    <t>Description</t>
  </si>
  <si>
    <t>Receipt Ref</t>
  </si>
  <si>
    <t>Advertising</t>
  </si>
  <si>
    <t>Interest and bank charges</t>
  </si>
  <si>
    <t>Office expenses</t>
  </si>
  <si>
    <t>Legal fees</t>
  </si>
  <si>
    <t>Property taxes</t>
  </si>
  <si>
    <t>Utilities</t>
  </si>
  <si>
    <t>CCA</t>
  </si>
  <si>
    <t>Lookup</t>
  </si>
  <si>
    <t>DO NOT MODIFY - ALL FORMULAS</t>
  </si>
  <si>
    <t>Txn Details above, Subtotals below</t>
  </si>
  <si>
    <t>link</t>
  </si>
  <si>
    <t>input</t>
  </si>
  <si>
    <t>COMMON INPUTS ARE IN RED</t>
  </si>
  <si>
    <t>FORMULAS ARE IN BLUE AND GENERALLY SHOULD NOT BE CHANGED</t>
  </si>
  <si>
    <t>HST Y/N</t>
  </si>
  <si>
    <t>Receipt Amt</t>
  </si>
  <si>
    <t>Pretax Expense</t>
  </si>
  <si>
    <t>nil</t>
  </si>
  <si>
    <t xml:space="preserve">Insurance </t>
  </si>
  <si>
    <t># Kms</t>
  </si>
  <si>
    <t>Business purpose</t>
  </si>
  <si>
    <t>Destination</t>
  </si>
  <si>
    <t>Date</t>
  </si>
  <si>
    <t>AUTOMOBILE BUSINESS USE LOG</t>
  </si>
  <si>
    <t>% BUSINESS USE</t>
  </si>
  <si>
    <t>input your own #</t>
  </si>
  <si>
    <t>TOTAL KMS (COMBINED PERSONAL + BUSINESS)</t>
  </si>
  <si>
    <t>sum below</t>
  </si>
  <si>
    <t>TOTAL BUSINESS KMS</t>
  </si>
  <si>
    <t xml:space="preserve">LOG TO SUPPORT % business </t>
  </si>
  <si>
    <t>to summary</t>
  </si>
  <si>
    <t>HST ITC</t>
  </si>
  <si>
    <t>to HST</t>
  </si>
  <si>
    <t>Cost of Goods sold</t>
  </si>
  <si>
    <t>Copy and insert paste more rows above here, with fomulas</t>
  </si>
  <si>
    <t>Total ITC</t>
  </si>
  <si>
    <t>To HST</t>
  </si>
  <si>
    <t>Nature of Business</t>
  </si>
  <si>
    <t>HST BN</t>
  </si>
  <si>
    <t>Tax Rate</t>
  </si>
  <si>
    <t>(13% in Ontario, if not registered, put 0)</t>
  </si>
  <si>
    <t>(or reg date earlier in 1st yr)</t>
  </si>
  <si>
    <t>Beginning of period</t>
  </si>
  <si>
    <t>End of Period</t>
  </si>
  <si>
    <t>Calculate effective rate on txbl sales</t>
  </si>
  <si>
    <t>Compared to stated rate (s/b close to ETR)</t>
  </si>
  <si>
    <t>TOTAL</t>
  </si>
  <si>
    <t>to Summary</t>
  </si>
  <si>
    <t>Tax Rate- linked</t>
  </si>
  <si>
    <t>Choose account below</t>
  </si>
  <si>
    <t>Electric</t>
  </si>
  <si>
    <t>Hot Water Heater</t>
  </si>
  <si>
    <t>Desc 2</t>
  </si>
  <si>
    <t>Category</t>
  </si>
  <si>
    <t>Auto Expense</t>
  </si>
  <si>
    <t>Paid incl tax</t>
  </si>
  <si>
    <t>Net of tax</t>
  </si>
  <si>
    <t>x Bus %</t>
  </si>
  <si>
    <t>= Bus Exp</t>
  </si>
  <si>
    <t>REQUIRED</t>
  </si>
  <si>
    <t>Purchase Amount</t>
  </si>
  <si>
    <t>Lease Payment</t>
  </si>
  <si>
    <t>If new purchase or a lease, please include a copy of the purchase invoice, financing terms and leasing agreement</t>
  </si>
  <si>
    <t>X bus %</t>
  </si>
  <si>
    <t>(leave blank if not an HST registrant)</t>
  </si>
  <si>
    <t>Simple instructions for data input</t>
  </si>
  <si>
    <t>Tab</t>
  </si>
  <si>
    <t>Summary</t>
  </si>
  <si>
    <t>Step</t>
  </si>
  <si>
    <t>Add sales data in whatever way you like - cells in red.</t>
  </si>
  <si>
    <t>To insert rows, click mouse on row number, then right click mouse and say copy</t>
  </si>
  <si>
    <t>https://www.youtube.com/watch?v=kgwdBSsCVEk</t>
  </si>
  <si>
    <t xml:space="preserve">Insert more rows where noted if necessary </t>
  </si>
  <si>
    <t>Here is a youtube link as well</t>
  </si>
  <si>
    <t>Then choose Control and + keys,  will insert a new row with formulas</t>
  </si>
  <si>
    <t>Add expense data in whatever way you like - cells in red.</t>
  </si>
  <si>
    <t>Use a column to reference where #s come from if it helps for you (eg Tim Hortons receipt #1)</t>
  </si>
  <si>
    <t>Same as direct expenses, only if appropriate</t>
  </si>
  <si>
    <t>Enter $ totals by category as noted.</t>
  </si>
  <si>
    <t>Enter Sq Ft of entire home, and Sq ft of home office amts</t>
  </si>
  <si>
    <t>If you already have data entered, copy that sheet into this workbook, then link the totals to this tab</t>
  </si>
  <si>
    <t>Enter Total km and Business km amts</t>
  </si>
  <si>
    <t>Automobile Log</t>
  </si>
  <si>
    <t>If CRA requests, you should have a log like this showing how business km figure was determined</t>
  </si>
  <si>
    <t>(a simple % won't be sufficient)</t>
  </si>
  <si>
    <t>This is not submitted with your tax return- only the total %s are</t>
  </si>
  <si>
    <t>Approved by</t>
  </si>
  <si>
    <t>T2125 Template</t>
  </si>
  <si>
    <t>Taxpayer</t>
  </si>
  <si>
    <t>Business Name</t>
  </si>
  <si>
    <t>Address</t>
  </si>
  <si>
    <t>City</t>
  </si>
  <si>
    <t>Postal Code</t>
  </si>
  <si>
    <t>HST #</t>
  </si>
  <si>
    <t>Beginning of fiscal year</t>
  </si>
  <si>
    <t>yyyy-mm-dd</t>
  </si>
  <si>
    <t>Usually calendar year</t>
  </si>
  <si>
    <t>End of fiscal year</t>
  </si>
  <si>
    <t>Main product</t>
  </si>
  <si>
    <t>SIC code</t>
  </si>
  <si>
    <t>Lookup -&gt;</t>
  </si>
  <si>
    <t>https://siccode.com/sic-code-lookup-directory</t>
  </si>
  <si>
    <t>Line on T2125</t>
  </si>
  <si>
    <t>Before Tax</t>
  </si>
  <si>
    <t>Incl HST</t>
  </si>
  <si>
    <t>Gross sales before HST</t>
  </si>
  <si>
    <t>HST % enter</t>
  </si>
  <si>
    <t>HST $</t>
  </si>
  <si>
    <t>Amount</t>
  </si>
  <si>
    <t>sb line 8299</t>
  </si>
  <si>
    <t>Direct wages</t>
  </si>
  <si>
    <t>Subcontacts</t>
  </si>
  <si>
    <t>Other expenses</t>
  </si>
  <si>
    <t>Total COGS</t>
  </si>
  <si>
    <t>sb line 8519</t>
  </si>
  <si>
    <t>Expenses</t>
  </si>
  <si>
    <t>Meals &amp; Ent 50%</t>
  </si>
  <si>
    <t>Meals &amp; Ent 100%</t>
  </si>
  <si>
    <t>Golf Dues 0%</t>
  </si>
  <si>
    <t>Bad Debts</t>
  </si>
  <si>
    <t>Bank charges</t>
  </si>
  <si>
    <t>Subscriptions</t>
  </si>
  <si>
    <t>Licenses</t>
  </si>
  <si>
    <t>Memberships</t>
  </si>
  <si>
    <t>Office stationary</t>
  </si>
  <si>
    <t>Office supplies</t>
  </si>
  <si>
    <t>Accounting fees</t>
  </si>
  <si>
    <t>Mgmt &amp; Admin</t>
  </si>
  <si>
    <t>Salaries of employees</t>
  </si>
  <si>
    <t>Property tax</t>
  </si>
  <si>
    <t>Travel</t>
  </si>
  <si>
    <t>Cellphone</t>
  </si>
  <si>
    <t>Fuel-  not motor vehicle</t>
  </si>
  <si>
    <t>Delivery courier</t>
  </si>
  <si>
    <t>Motor Vehicle (linked below)</t>
  </si>
  <si>
    <t>CCA calc in T1 program</t>
  </si>
  <si>
    <t>Other Expenses  Description, then amts</t>
  </si>
  <si>
    <t>otherexpense0</t>
  </si>
  <si>
    <t>otherexpense1</t>
  </si>
  <si>
    <t>otherexpense2</t>
  </si>
  <si>
    <t>otherexpense3</t>
  </si>
  <si>
    <t>otherexpense4</t>
  </si>
  <si>
    <t>otherexpense5</t>
  </si>
  <si>
    <t>otherexpense6</t>
  </si>
  <si>
    <t>otherexpense7</t>
  </si>
  <si>
    <t>otherexpense8</t>
  </si>
  <si>
    <t>otherexpense9</t>
  </si>
  <si>
    <t>Total Expenses</t>
  </si>
  <si>
    <t>sb line 9368</t>
  </si>
  <si>
    <t>Motor Vehicle Expenses- linked to above</t>
  </si>
  <si>
    <t xml:space="preserve">Make </t>
  </si>
  <si>
    <t>Model</t>
  </si>
  <si>
    <t>Bus Kms</t>
  </si>
  <si>
    <t>Total Kms</t>
  </si>
  <si>
    <t>% Business use</t>
  </si>
  <si>
    <t>Bus use Sq Ft</t>
  </si>
  <si>
    <t>Area of home Sq ft</t>
  </si>
  <si>
    <t>% Bus use</t>
  </si>
  <si>
    <t>Heat</t>
  </si>
  <si>
    <t>Electricity</t>
  </si>
  <si>
    <t>Insurance- no HST</t>
  </si>
  <si>
    <t>Maintenance</t>
  </si>
  <si>
    <t>Interest (not principal)- no HJST</t>
  </si>
  <si>
    <t>Property tax - no HST</t>
  </si>
  <si>
    <t>Bus exp proportion</t>
  </si>
  <si>
    <t>Profit before Home Office Exp</t>
  </si>
  <si>
    <t>Home office exp</t>
  </si>
  <si>
    <t>Profit after Home Office Exp</t>
  </si>
  <si>
    <t>Reconcile with T2125</t>
  </si>
  <si>
    <t>Non deductible amts</t>
  </si>
  <si>
    <t>meals, golf, etc</t>
  </si>
  <si>
    <t xml:space="preserve">Adjusted </t>
  </si>
  <si>
    <t>Input T2125 Line 9946</t>
  </si>
  <si>
    <t>INPUT MANUALLY FROM TAXCYCLE</t>
  </si>
  <si>
    <t>Difference</t>
  </si>
  <si>
    <t>SB NIL</t>
  </si>
  <si>
    <t>Net HST payable (refund)</t>
  </si>
  <si>
    <t>Less HST paid in instalments</t>
  </si>
  <si>
    <t xml:space="preserve">HST payable (refund) on filing </t>
  </si>
  <si>
    <t>Field Code</t>
  </si>
  <si>
    <t>Data</t>
  </si>
  <si>
    <t>Line #</t>
  </si>
  <si>
    <t/>
  </si>
  <si>
    <t>Business number</t>
  </si>
  <si>
    <t>Prov./Terr.</t>
  </si>
  <si>
    <t>1=Alberta, 2=British Columbia, 3=Manitoba, 4=New Brunswick, 5=Newfoundland and Labrador, 6=Northwest Territories, 7=Nova Scotia, 8=Nunavut, 9=Ontario, 10=Prince Edward Island, 11=Quebec, 12=Saskatchewan, 13=Yukon</t>
  </si>
  <si>
    <t>Postal code</t>
  </si>
  <si>
    <t>Type</t>
  </si>
  <si>
    <t>1=Alternative method (previously so elected), 2=Converting to December 31 year-end, 3=December 31 year-end, 4=First year Alternative method election, 5=Closing business</t>
  </si>
  <si>
    <t>Main product or service</t>
  </si>
  <si>
    <t>Accounting method</t>
  </si>
  <si>
    <t>1=, 2=</t>
  </si>
  <si>
    <t>Tax shelter number</t>
  </si>
  <si>
    <t>Prior year additional business income (T1139 Line G)</t>
  </si>
  <si>
    <t>From how many Internet web pages and websites (including third-party platform websites) does your business earn income? Enter "0" if none.</t>
  </si>
  <si>
    <t>The existence of this line will clear all values in the table noted below.</t>
  </si>
  <si>
    <t>Percentage of your gross income generated from the web pages and websites (if no gross income was generated from the Internet, enter "0")</t>
  </si>
  <si>
    <t>Professional fees (includes legal and accounting fees)</t>
  </si>
  <si>
    <t>Salaries, wages and benefits (including employer's contributions)</t>
  </si>
  <si>
    <t>Private health services plan (PHSP) premiums</t>
  </si>
  <si>
    <t>9974</t>
  </si>
  <si>
    <t>GST/HST rebate for partners received in the year</t>
  </si>
  <si>
    <t>Allocate to more than one province?</t>
  </si>
  <si>
    <t>1=Yes, 2=No</t>
  </si>
  <si>
    <t>1=AB, 2=BC, 3=MB, 4=NB, 5=NL, 6=NT, 7=NS, 8=NU, 9=ON, 10=PE, 11=QC, 12=SK, 13=YT, 24=OC</t>
  </si>
  <si>
    <t>Share of net income</t>
  </si>
  <si>
    <t>GST HST rebate</t>
  </si>
  <si>
    <t>Other amounts deductible</t>
  </si>
  <si>
    <t>Business use of home</t>
  </si>
  <si>
    <t>Allocation of rebate, other expenses and business-use-of home in proportion to share of net income?</t>
  </si>
  <si>
    <t>Make</t>
  </si>
  <si>
    <t>3=at 13%, 4=at 15%, 7=at 14%, 8=Quebec</t>
  </si>
  <si>
    <t>Repayments from the partnership - HST 12%</t>
  </si>
  <si>
    <t>Repayments from the partnership - HST 13%</t>
  </si>
  <si>
    <t>Repayments from the partnership - HST 15%</t>
  </si>
  <si>
    <t>Repayments from the partnership - Not GST eligible</t>
  </si>
  <si>
    <t>Private health services (PHSP) plan premiums - Not GST eligible</t>
  </si>
  <si>
    <t>Meals and entertainment - HST 12%</t>
  </si>
  <si>
    <t>Meals and entertainment - HST 13%</t>
  </si>
  <si>
    <t>Meals and entertainment - HST 15%</t>
  </si>
  <si>
    <t>Meals and entertainment - Not GST eligible</t>
  </si>
  <si>
    <t>Area of home used for business</t>
  </si>
  <si>
    <t>Total area of home</t>
  </si>
  <si>
    <t>Mortgage interest</t>
  </si>
  <si>
    <t>Province</t>
  </si>
  <si>
    <t>9931</t>
  </si>
  <si>
    <t>9932</t>
  </si>
  <si>
    <t>9933</t>
  </si>
  <si>
    <t>Gross Profit and %</t>
  </si>
  <si>
    <t>Total MV exps</t>
  </si>
  <si>
    <t>Less 50% addback Formula</t>
  </si>
  <si>
    <t>Total excluding CCA</t>
  </si>
  <si>
    <t>CCA- from tax software</t>
  </si>
  <si>
    <t>Bus portion vehicle CCA</t>
  </si>
  <si>
    <t>Fuel</t>
  </si>
  <si>
    <t>Repair &amp; Maintenance</t>
  </si>
  <si>
    <t>Bus portion exp / ITC</t>
  </si>
  <si>
    <t>A</t>
  </si>
  <si>
    <t>B</t>
  </si>
  <si>
    <t>A/B</t>
  </si>
  <si>
    <t>Simplified calcs - actual in tax software are more complex, so these #s may not be the exact output #s</t>
  </si>
  <si>
    <t>Sales before Tax</t>
  </si>
  <si>
    <t>HST Collected on Sales</t>
  </si>
  <si>
    <t>ETR on sales</t>
  </si>
  <si>
    <t>HST ITCs on capital- input manually - infrequent</t>
  </si>
  <si>
    <t>You should not have to fill anything in here.  Should be linked to other tabs.  Only firm staff should make changes</t>
  </si>
  <si>
    <t>Cells here link to Export tab - which feeds into Taxcycle</t>
  </si>
  <si>
    <t>Link to PBC data if available</t>
  </si>
  <si>
    <t>Business parking and 407 usage are 100% direct business expenses, put in there</t>
  </si>
  <si>
    <t>CCA Calculated in tax software</t>
  </si>
  <si>
    <t>Paul Vet, CPA, PC</t>
  </si>
  <si>
    <t>Last updated</t>
  </si>
  <si>
    <t>Please contact us if you have questions on any and all of the above</t>
  </si>
  <si>
    <t>Please do not change the rows below - they are summaries of all other tabs</t>
  </si>
  <si>
    <t>Fill in name, address, change year if necessary, add brief description of business, and HST number</t>
  </si>
  <si>
    <t>Remaing rows are formulas on other tab data and should not be changed</t>
  </si>
  <si>
    <t>Green Tabs s/b all formulas pulled from other tabs and not be modified</t>
  </si>
  <si>
    <t>You should fill in Yellow tabs only</t>
  </si>
  <si>
    <t>Industry Code</t>
  </si>
  <si>
    <t>source</t>
  </si>
  <si>
    <t>Gross Sales plus HST</t>
  </si>
  <si>
    <t>Link</t>
  </si>
  <si>
    <t>line 101</t>
  </si>
  <si>
    <t>HST % quick method</t>
  </si>
  <si>
    <t>below</t>
  </si>
  <si>
    <t>Less HST % quick method</t>
  </si>
  <si>
    <t>line 105</t>
  </si>
  <si>
    <t>ITC 1% from sales (max $300)</t>
  </si>
  <si>
    <t>line 108</t>
  </si>
  <si>
    <t>(up to 30K)</t>
  </si>
  <si>
    <t>HST payable</t>
  </si>
  <si>
    <t>Less instalments paid</t>
  </si>
  <si>
    <t>Amount due on filing (refund)</t>
  </si>
  <si>
    <t>IS useful because HST payable is only base on sales #</t>
  </si>
  <si>
    <t>No calc of HST on expenses is necessary.</t>
  </si>
  <si>
    <t>ITCS can only be claimed on capital</t>
  </si>
  <si>
    <t>https://www.canada.ca/en/revenue-agency/services/forms-publications/publications/rc4058/quick-method-accounting-gst-hst.html#P225_18783</t>
  </si>
  <si>
    <t>GST Using Quick Method</t>
  </si>
  <si>
    <r>
      <t xml:space="preserve">GST/HST quick method remittance rates for Ontario businesses </t>
    </r>
    <r>
      <rPr>
        <u/>
        <sz val="14"/>
        <color theme="1"/>
        <rFont val="Calibri"/>
        <family val="2"/>
        <scheme val="minor"/>
      </rPr>
      <t>that provide services</t>
    </r>
  </si>
  <si>
    <t>Lookup chart for other rates, provinces, etc, if applicable</t>
  </si>
  <si>
    <t>Strata Fees</t>
  </si>
  <si>
    <t>Security</t>
  </si>
  <si>
    <t>No</t>
  </si>
  <si>
    <t>Yes</t>
  </si>
  <si>
    <t>Leasing Costs</t>
  </si>
  <si>
    <t>Less 50% M&amp;E non Ded</t>
  </si>
  <si>
    <t>Lease - no CCA in 2024</t>
  </si>
  <si>
    <t>Leasing</t>
  </si>
  <si>
    <t>ON</t>
  </si>
  <si>
    <t>L7</t>
  </si>
  <si>
    <t>Data Type</t>
  </si>
  <si>
    <t>T2042.FarmIdentification.FarmName</t>
  </si>
  <si>
    <t>Farm name</t>
  </si>
  <si>
    <t>T2042.FarmIdentification.AccountNumber</t>
  </si>
  <si>
    <t>T2042.FarmIdentification.Address</t>
  </si>
  <si>
    <t>Farm address</t>
  </si>
  <si>
    <t>T2042.FarmIdentification.City</t>
  </si>
  <si>
    <t>T2042.FarmIdentification.Province</t>
  </si>
  <si>
    <t>T2042.FarmIdentification.PostalCode</t>
  </si>
  <si>
    <t>T2042.FarmIdentification.FiscalPeriod</t>
  </si>
  <si>
    <t>T2042.FarmIdentification.FiscalPeriodStart</t>
  </si>
  <si>
    <t>From</t>
  </si>
  <si>
    <t>T2042.FarmIdentification.FiscalPeriodEnd</t>
  </si>
  <si>
    <t>T2042.FarmIdentification.MainProduct</t>
  </si>
  <si>
    <t>T2042.FarmIdentification.AccountingMethod</t>
  </si>
  <si>
    <t>T2042.FarmIdentification.TaxShelterNumber</t>
  </si>
  <si>
    <t>T2042.FarmIdentification.PartnershipBusinessNumber</t>
  </si>
  <si>
    <t>Partnership Business Number</t>
  </si>
  <si>
    <t>T2042.PriorYearT1139.LastYearsT1139BusinessIncome</t>
  </si>
  <si>
    <t>T2042.Internet.M[0]</t>
  </si>
  <si>
    <t>T2042.Internet.M[1]</t>
  </si>
  <si>
    <t>T2042.Income.M[0]</t>
  </si>
  <si>
    <t>9371</t>
  </si>
  <si>
    <t>Wheat</t>
  </si>
  <si>
    <t>T2042.Income.M[1]</t>
  </si>
  <si>
    <t>9372</t>
  </si>
  <si>
    <t>Oats</t>
  </si>
  <si>
    <t>T2042.Income.M[2]</t>
  </si>
  <si>
    <t>9373</t>
  </si>
  <si>
    <t>Barley</t>
  </si>
  <si>
    <t>T2042.Income.M[3]</t>
  </si>
  <si>
    <t>9374</t>
  </si>
  <si>
    <t>Mixed grains</t>
  </si>
  <si>
    <t>T2042.Income.M[4]</t>
  </si>
  <si>
    <t>9375</t>
  </si>
  <si>
    <t>Corn</t>
  </si>
  <si>
    <t>T2042.Income.M[5]</t>
  </si>
  <si>
    <t>9376</t>
  </si>
  <si>
    <t>Canola</t>
  </si>
  <si>
    <t>T2042.Income.M[6]</t>
  </si>
  <si>
    <t>9377</t>
  </si>
  <si>
    <t>Flaxseed</t>
  </si>
  <si>
    <t>T2042.Income.M[7]</t>
  </si>
  <si>
    <t>9378</t>
  </si>
  <si>
    <t>Soybeans</t>
  </si>
  <si>
    <t>T2042.Income.M[8]</t>
  </si>
  <si>
    <t>9370</t>
  </si>
  <si>
    <t>Grains and oilseeds</t>
  </si>
  <si>
    <t>T2042.Income.M[9]</t>
  </si>
  <si>
    <t>9421</t>
  </si>
  <si>
    <t>Fruit</t>
  </si>
  <si>
    <t>T2042.Income.M[10]</t>
  </si>
  <si>
    <t>9422</t>
  </si>
  <si>
    <t>Potatoes</t>
  </si>
  <si>
    <t>T2042.Income.M[11]</t>
  </si>
  <si>
    <t>9423</t>
  </si>
  <si>
    <t>Vegetables (not including potatoes)</t>
  </si>
  <si>
    <t>T2042.Income.M[12]</t>
  </si>
  <si>
    <t>9424</t>
  </si>
  <si>
    <t>Tobacco</t>
  </si>
  <si>
    <t>T2042.Income.M[13]</t>
  </si>
  <si>
    <t>9420</t>
  </si>
  <si>
    <t>Other crops</t>
  </si>
  <si>
    <t>T2042.Income.M[14]</t>
  </si>
  <si>
    <t>9425</t>
  </si>
  <si>
    <t>Greenhouse and nursery products</t>
  </si>
  <si>
    <t>T2042.Income.M[15]</t>
  </si>
  <si>
    <t>9426</t>
  </si>
  <si>
    <t>Forage crops or seeds</t>
  </si>
  <si>
    <t>T2042.Income.M[16]</t>
  </si>
  <si>
    <t>9471</t>
  </si>
  <si>
    <t>Cattle</t>
  </si>
  <si>
    <t>T2042.Income.M[17]</t>
  </si>
  <si>
    <t>9472</t>
  </si>
  <si>
    <t>Swine</t>
  </si>
  <si>
    <t>T2042.Income.M[18]</t>
  </si>
  <si>
    <t>9473</t>
  </si>
  <si>
    <t>Poultry</t>
  </si>
  <si>
    <t>T2042.Income.M[19]</t>
  </si>
  <si>
    <t>9474</t>
  </si>
  <si>
    <t>Sheep and lambs</t>
  </si>
  <si>
    <t>T2042.Income.M[20]</t>
  </si>
  <si>
    <t>9470</t>
  </si>
  <si>
    <t>Livestock and animal products revenue</t>
  </si>
  <si>
    <t>T2042.Income.M[21]</t>
  </si>
  <si>
    <t>9476</t>
  </si>
  <si>
    <t>Milk and cream (not including dairy subsidies)</t>
  </si>
  <si>
    <t>T2042.Income.M[22]</t>
  </si>
  <si>
    <t>9477</t>
  </si>
  <si>
    <t>Eggs for consumption</t>
  </si>
  <si>
    <t>T2042.Income.M[23]</t>
  </si>
  <si>
    <t>9520</t>
  </si>
  <si>
    <t>Other commodities</t>
  </si>
  <si>
    <t>T2042.Income.M[24]</t>
  </si>
  <si>
    <t>9541</t>
  </si>
  <si>
    <t>Dairy subsidies</t>
  </si>
  <si>
    <t>T2042.Income.M[25]</t>
  </si>
  <si>
    <t>9542</t>
  </si>
  <si>
    <t>Crop insurance</t>
  </si>
  <si>
    <t>T2042.Income.M[26]</t>
  </si>
  <si>
    <t>9540</t>
  </si>
  <si>
    <t>Other program payments</t>
  </si>
  <si>
    <t>T2042.Income.M[27]</t>
  </si>
  <si>
    <t>9570</t>
  </si>
  <si>
    <t>Rebates</t>
  </si>
  <si>
    <t>T2042.Income.M[28]</t>
  </si>
  <si>
    <t>9601</t>
  </si>
  <si>
    <t>Custom or contract work (includes machine rentals)</t>
  </si>
  <si>
    <t>T2042.Income.M[29]</t>
  </si>
  <si>
    <t>9604</t>
  </si>
  <si>
    <t>Insurance proceeds</t>
  </si>
  <si>
    <t>T2042.Income.M[30]</t>
  </si>
  <si>
    <t>9605</t>
  </si>
  <si>
    <t>Patronage dividends</t>
  </si>
  <si>
    <t>T2042.OtherIncome</t>
  </si>
  <si>
    <t>T2042.OtherIncome[0].Description</t>
  </si>
  <si>
    <t>T2042.OtherIncome[0].Amount</t>
  </si>
  <si>
    <t>T2042.Expenses.M[0]</t>
  </si>
  <si>
    <t>9661</t>
  </si>
  <si>
    <t>Containers and twine</t>
  </si>
  <si>
    <t>T2042.Expenses.M[1]</t>
  </si>
  <si>
    <t>9662</t>
  </si>
  <si>
    <t>Fertilizers and lime</t>
  </si>
  <si>
    <t>T2042.Expenses.M[2]</t>
  </si>
  <si>
    <t>9663</t>
  </si>
  <si>
    <t>Pesticides (herbicides, insecticides, fungicides)</t>
  </si>
  <si>
    <t>T2042.Expenses.M[3]</t>
  </si>
  <si>
    <t>9664</t>
  </si>
  <si>
    <t>Seeds and plants</t>
  </si>
  <si>
    <t>T2042.Expenses.M[4]</t>
  </si>
  <si>
    <t>9711</t>
  </si>
  <si>
    <t>Feed, supplements, straw and bedding</t>
  </si>
  <si>
    <t>T2042.Expenses.M[5]</t>
  </si>
  <si>
    <t>9712</t>
  </si>
  <si>
    <t>Livestock purchased</t>
  </si>
  <si>
    <t>T2042.Expenses.M[6]</t>
  </si>
  <si>
    <t>9713</t>
  </si>
  <si>
    <t>Veterinary fees, medicine and breeding fees</t>
  </si>
  <si>
    <t>T2042.Expenses.M[7]</t>
  </si>
  <si>
    <t>9760</t>
  </si>
  <si>
    <t>Repairs, licences and insurance</t>
  </si>
  <si>
    <t>T2042.Expenses.M[8]</t>
  </si>
  <si>
    <t>9764</t>
  </si>
  <si>
    <t>Gasoline, diesel fuel and oil</t>
  </si>
  <si>
    <t>T2042.Expenses.M[9]</t>
  </si>
  <si>
    <t>9795</t>
  </si>
  <si>
    <t>Building repairs and maintenance (includes fence repairs)</t>
  </si>
  <si>
    <t>T2042.Expenses.M[10]</t>
  </si>
  <si>
    <t>9796</t>
  </si>
  <si>
    <t>Clearing, levelling and draining land</t>
  </si>
  <si>
    <t>T2042.Expenses.M[11]</t>
  </si>
  <si>
    <t>9797</t>
  </si>
  <si>
    <t>Crop insurance, Revenue Protection Program and stabilization premiums</t>
  </si>
  <si>
    <t>T2042.Expenses.M[12]</t>
  </si>
  <si>
    <t>9798</t>
  </si>
  <si>
    <t>T2042.Expenses.M[13]</t>
  </si>
  <si>
    <t>9799</t>
  </si>
  <si>
    <t>T2042.Expenses.M[14]</t>
  </si>
  <si>
    <t>9802</t>
  </si>
  <si>
    <t>Heating fuel and curing fuel</t>
  </si>
  <si>
    <t>T2042.Expenses.M[15]</t>
  </si>
  <si>
    <t>9803</t>
  </si>
  <si>
    <t>Insurance program overpayment recapture</t>
  </si>
  <si>
    <t>T2042.Expenses.M[16]</t>
  </si>
  <si>
    <t>9804</t>
  </si>
  <si>
    <t>T2042.Expenses.M[17]</t>
  </si>
  <si>
    <t>9805</t>
  </si>
  <si>
    <t>T2042.Expenses.M[18]</t>
  </si>
  <si>
    <t>9808</t>
  </si>
  <si>
    <t>T2042.Expenses.M[19]</t>
  </si>
  <si>
    <t>9809</t>
  </si>
  <si>
    <t>T2042.Expenses.M[20]</t>
  </si>
  <si>
    <t>9810</t>
  </si>
  <si>
    <t>T2042.Expenses.M[21]</t>
  </si>
  <si>
    <t>9811</t>
  </si>
  <si>
    <t>Rent (land, buildings and pasture)</t>
  </si>
  <si>
    <t>T2042.Expenses.M[22]</t>
  </si>
  <si>
    <t>9814</t>
  </si>
  <si>
    <t>T2042.Expenses.M[24]</t>
  </si>
  <si>
    <t>9820</t>
  </si>
  <si>
    <t>Small tools</t>
  </si>
  <si>
    <t>T2042.Expenses.M[25]</t>
  </si>
  <si>
    <t>9937</t>
  </si>
  <si>
    <t>Mandatory inventory adjustment included in the previous year</t>
  </si>
  <si>
    <t>T2042.Expenses.M[26]</t>
  </si>
  <si>
    <t>9938</t>
  </si>
  <si>
    <t>Optional inventory adjustment included in the previous year</t>
  </si>
  <si>
    <t>T2042.OtherExpenses</t>
  </si>
  <si>
    <t>T2042.OtherExpenses[0].Description</t>
  </si>
  <si>
    <t>Other Expenses description</t>
  </si>
  <si>
    <t>T2042.OtherExpenses[0].Amount</t>
  </si>
  <si>
    <t>Other Expenses amount</t>
  </si>
  <si>
    <t>T2042.Expenses.M[31]</t>
  </si>
  <si>
    <t>T2042.NetIncome.M[1]</t>
  </si>
  <si>
    <t>T2042.MultiJurisdictionTotal.MultiJurisdictions</t>
  </si>
  <si>
    <t>T2042.MultiJurisdiction</t>
  </si>
  <si>
    <t>T2042.MultiJurisdiction[0].Province</t>
  </si>
  <si>
    <t>T2042.MultiJurisdiction[0].ShareOfGrossIncome</t>
  </si>
  <si>
    <t>Share of gross income</t>
  </si>
  <si>
    <t>T2042.MultiJurisdiction[0].ShareOfSalaries</t>
  </si>
  <si>
    <t>Share of salaries, wages and benefits</t>
  </si>
  <si>
    <t>T2042.MultiJurisdiction[0].ShareOfNetIncome</t>
  </si>
  <si>
    <t>T2042.MultiJurisdiction[0].Rebate</t>
  </si>
  <si>
    <t>T2042.MultiJurisdiction[0].OtherAmountsDeductible</t>
  </si>
  <si>
    <t>T2042.MultiJurisdiction[0].BusinessUseOfHome</t>
  </si>
  <si>
    <t>T2042.MultiJurisdictionTotal.AllocateMultiJurisdictionAmounts</t>
  </si>
  <si>
    <t>T2042.ExpensesHST.HSTRate1</t>
  </si>
  <si>
    <t>HST or Quebec (GST + QST)</t>
  </si>
  <si>
    <t>T2042.ExpensesHST.HSTRate2</t>
  </si>
  <si>
    <t>T2042.ExpensesHST.HSTRate3</t>
  </si>
  <si>
    <t>T2042.MotorVehicleRepayments.GST</t>
  </si>
  <si>
    <t>Repayments from the partnership - GST 5%</t>
  </si>
  <si>
    <t>T2042.MotorVehicleRepayments.HSTLevel1</t>
  </si>
  <si>
    <t>T2042.MotorVehicleRepayments.HSTLevel2</t>
  </si>
  <si>
    <t>T2042.MotorVehicleRepayments.HSTLevel3</t>
  </si>
  <si>
    <t>T2042.MotorVehicleRepayments.NotEligible</t>
  </si>
  <si>
    <t>T2042.PrivateHealth.NotEligible</t>
  </si>
  <si>
    <t>T2042.MealsEntertainment.GST</t>
  </si>
  <si>
    <t>Meals and entertainment - GST 5%</t>
  </si>
  <si>
    <t>T2042.MealsEntertainment.HSTLevel1</t>
  </si>
  <si>
    <t>T2042.MealsEntertainment.HSTLevel2</t>
  </si>
  <si>
    <t>T2042.MealsEntertainment.HSTLevel3</t>
  </si>
  <si>
    <t>T2042.MealsEntertainment.NotEligible</t>
  </si>
  <si>
    <t>T2042.BusinessUseOfHome.M[0]</t>
  </si>
  <si>
    <t>T2042.BusinessUseOfHome.M[1]</t>
  </si>
  <si>
    <t>T2042.BusinessUseOfHome.ShareWithSpouse</t>
  </si>
  <si>
    <t>Share expense with Spouse according to their share of the business</t>
  </si>
  <si>
    <t>T2042.BusinessUseOfHome.M[3]</t>
  </si>
  <si>
    <t>T2042.BusinessUseOfHome.M[4]</t>
  </si>
  <si>
    <t>T2042.BusinessUseOfHome.M[5]</t>
  </si>
  <si>
    <t>T2042.BusinessUseOfHome.M[6]</t>
  </si>
  <si>
    <t>T2042.BusinessUseOfHome.M[7]</t>
  </si>
  <si>
    <t>T2042.BusinessUseOfHome.M[8]</t>
  </si>
  <si>
    <t>T2042.BusinessUseOfHome.M[14]</t>
  </si>
  <si>
    <t>Amount carried forward from previous year</t>
  </si>
  <si>
    <t>T2042.BusinessUseOfHome.ClaimRebate</t>
  </si>
  <si>
    <t>Claim the GST/HST rebate on BUH expenses?</t>
  </si>
  <si>
    <t>T2042.PartnerDetails.IncludeSpouse</t>
  </si>
  <si>
    <t>Include spouse as a partner?</t>
  </si>
  <si>
    <t>T2042.PartnerDetails.ShareMotorVehicle</t>
  </si>
  <si>
    <t>Share motor vehicle expenses with spouse?</t>
  </si>
  <si>
    <t>T2042.DetailsOfEquity.M[0]</t>
  </si>
  <si>
    <t>Total business liabilities</t>
  </si>
  <si>
    <t>T2042.DetailsOfEquity.M[1]</t>
  </si>
  <si>
    <t>Drawings in the current year</t>
  </si>
  <si>
    <t>T2042.DetailsOfEquity.M[2]</t>
  </si>
  <si>
    <t>Capital contributions in the current year</t>
  </si>
  <si>
    <t>Farm Name</t>
  </si>
  <si>
    <t>Income</t>
  </si>
  <si>
    <t>Commodity</t>
  </si>
  <si>
    <t>Subtotals by Commodity Type</t>
  </si>
  <si>
    <t>Diff s/b 0</t>
  </si>
  <si>
    <t>Can only use if Quick Method election was filed in prior year</t>
  </si>
  <si>
    <t>Income before Home Office</t>
  </si>
  <si>
    <t>only if income</t>
  </si>
  <si>
    <t>applies</t>
  </si>
  <si>
    <t>agreed to T2042 line 9946</t>
  </si>
  <si>
    <t>Net income (loss)</t>
  </si>
  <si>
    <t>FARMS - MOSTLY ZERO RATED FOR HST</t>
  </si>
  <si>
    <t>na for farm- see direct exps for all exps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</si>
</sst>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ptos"/>
      <family val="2"/>
    </font>
    <font>
      <sz val="12"/>
      <name val="Aptos"/>
      <family val="2"/>
    </font>
    <font>
      <sz val="12"/>
      <color rgb="FFFF0000"/>
      <name val="Aptos"/>
      <family val="2"/>
    </font>
    <font>
      <i/>
      <sz val="12"/>
      <name val="Aptos"/>
      <family val="2"/>
    </font>
    <font>
      <sz val="12"/>
      <color rgb="FF3333FF"/>
      <name val="Aptos"/>
      <family val="2"/>
    </font>
    <font>
      <sz val="14"/>
      <color theme="1"/>
      <name val="Calibri"/>
      <family val="2"/>
      <scheme val="minor"/>
    </font>
    <font>
      <b/>
      <i/>
      <sz val="16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Protection="0">
      <alignment vertical="top" wrapText="1"/>
    </xf>
    <xf numFmtId="9" fontId="28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2" xfId="0" applyBorder="1"/>
    <xf numFmtId="0" fontId="0" fillId="0" borderId="1" xfId="0" applyBorder="1" applyAlignment="1">
      <alignment horizontal="center"/>
    </xf>
    <xf numFmtId="164" fontId="0" fillId="0" borderId="0" xfId="2" applyFont="1" applyBorder="1"/>
    <xf numFmtId="10" fontId="0" fillId="0" borderId="0" xfId="1" applyNumberFormat="1" applyFont="1" applyBorder="1" applyAlignment="1">
      <alignment horizontal="right"/>
    </xf>
    <xf numFmtId="164" fontId="0" fillId="0" borderId="0" xfId="2" applyFont="1"/>
    <xf numFmtId="10" fontId="0" fillId="0" borderId="0" xfId="1" applyNumberFormat="1" applyFont="1"/>
    <xf numFmtId="164" fontId="3" fillId="0" borderId="0" xfId="2" applyFont="1" applyBorder="1" applyAlignment="1">
      <alignment horizontal="center"/>
    </xf>
    <xf numFmtId="164" fontId="0" fillId="0" borderId="1" xfId="2" applyFont="1" applyBorder="1"/>
    <xf numFmtId="43" fontId="2" fillId="0" borderId="1" xfId="0" applyNumberFormat="1" applyFont="1" applyBorder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quotePrefix="1"/>
    <xf numFmtId="164" fontId="2" fillId="0" borderId="0" xfId="2" applyFont="1"/>
    <xf numFmtId="165" fontId="0" fillId="0" borderId="0" xfId="0" applyNumberFormat="1"/>
    <xf numFmtId="164" fontId="0" fillId="0" borderId="1" xfId="0" applyNumberFormat="1" applyBorder="1"/>
    <xf numFmtId="164" fontId="2" fillId="0" borderId="1" xfId="2" applyFont="1" applyBorder="1"/>
    <xf numFmtId="164" fontId="2" fillId="0" borderId="1" xfId="0" applyNumberFormat="1" applyFont="1" applyBorder="1"/>
    <xf numFmtId="43" fontId="0" fillId="0" borderId="0" xfId="0" applyNumberFormat="1"/>
    <xf numFmtId="43" fontId="0" fillId="0" borderId="1" xfId="0" applyNumberFormat="1" applyBorder="1"/>
    <xf numFmtId="2" fontId="0" fillId="0" borderId="0" xfId="0" applyNumberFormat="1"/>
    <xf numFmtId="2" fontId="2" fillId="0" borderId="1" xfId="0" applyNumberFormat="1" applyFont="1" applyBorder="1"/>
    <xf numFmtId="0" fontId="2" fillId="0" borderId="2" xfId="0" applyFont="1" applyBorder="1"/>
    <xf numFmtId="43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9" fontId="0" fillId="0" borderId="0" xfId="1" applyFont="1" applyBorder="1"/>
    <xf numFmtId="0" fontId="5" fillId="0" borderId="0" xfId="0" applyFont="1"/>
    <xf numFmtId="0" fontId="6" fillId="0" borderId="0" xfId="0" applyFont="1"/>
    <xf numFmtId="164" fontId="5" fillId="0" borderId="0" xfId="2" applyFont="1" applyBorder="1"/>
    <xf numFmtId="164" fontId="5" fillId="0" borderId="0" xfId="2" applyFont="1" applyFill="1" applyBorder="1"/>
    <xf numFmtId="164" fontId="4" fillId="0" borderId="0" xfId="2" applyFont="1" applyFill="1" applyBorder="1"/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2" applyFont="1" applyAlignment="1">
      <alignment horizontal="right"/>
    </xf>
    <xf numFmtId="0" fontId="5" fillId="0" borderId="0" xfId="0" applyFont="1" applyAlignment="1">
      <alignment horizontal="center" wrapText="1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2" applyFont="1" applyFill="1"/>
    <xf numFmtId="43" fontId="5" fillId="0" borderId="0" xfId="0" applyNumberFormat="1" applyFont="1"/>
    <xf numFmtId="0" fontId="9" fillId="0" borderId="0" xfId="3" applyFont="1"/>
    <xf numFmtId="0" fontId="9" fillId="0" borderId="0" xfId="3" applyFont="1" applyAlignment="1">
      <alignment horizontal="right"/>
    </xf>
    <xf numFmtId="10" fontId="9" fillId="0" borderId="0" xfId="4" applyNumberFormat="1" applyFont="1" applyBorder="1" applyAlignment="1">
      <alignment horizontal="right"/>
    </xf>
    <xf numFmtId="0" fontId="10" fillId="0" borderId="0" xfId="3" applyFont="1"/>
    <xf numFmtId="0" fontId="11" fillId="0" borderId="0" xfId="3" applyFont="1" applyAlignment="1">
      <alignment horizontal="right"/>
    </xf>
    <xf numFmtId="14" fontId="12" fillId="0" borderId="0" xfId="3" applyNumberFormat="1" applyFont="1"/>
    <xf numFmtId="14" fontId="9" fillId="0" borderId="0" xfId="3" applyNumberFormat="1" applyFont="1"/>
    <xf numFmtId="14" fontId="9" fillId="0" borderId="0" xfId="3" applyNumberFormat="1" applyFont="1" applyAlignment="1">
      <alignment horizontal="left"/>
    </xf>
    <xf numFmtId="10" fontId="0" fillId="0" borderId="0" xfId="0" applyNumberFormat="1" applyAlignment="1">
      <alignment horizontal="center"/>
    </xf>
    <xf numFmtId="164" fontId="0" fillId="3" borderId="0" xfId="2" applyFont="1" applyFill="1"/>
    <xf numFmtId="0" fontId="4" fillId="0" borderId="0" xfId="0" applyFont="1" applyAlignment="1">
      <alignment horizontal="center" wrapText="1"/>
    </xf>
    <xf numFmtId="1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/>
    <xf numFmtId="43" fontId="0" fillId="0" borderId="2" xfId="0" applyNumberFormat="1" applyBorder="1"/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9" fontId="6" fillId="0" borderId="0" xfId="0" applyNumberFormat="1" applyFont="1"/>
    <xf numFmtId="14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17" fontId="5" fillId="0" borderId="0" xfId="0" applyNumberFormat="1" applyFont="1"/>
    <xf numFmtId="17" fontId="0" fillId="0" borderId="0" xfId="0" applyNumberFormat="1" applyAlignment="1">
      <alignment horizontal="center"/>
    </xf>
    <xf numFmtId="17" fontId="0" fillId="0" borderId="0" xfId="0" applyNumberFormat="1"/>
    <xf numFmtId="10" fontId="0" fillId="0" borderId="0" xfId="1" applyNumberFormat="1" applyFont="1" applyBorder="1"/>
    <xf numFmtId="17" fontId="0" fillId="0" borderId="0" xfId="0" applyNumberFormat="1" applyAlignment="1">
      <alignment horizontal="left" wrapText="1"/>
    </xf>
    <xf numFmtId="17" fontId="0" fillId="0" borderId="0" xfId="0" applyNumberFormat="1" applyAlignment="1">
      <alignment horizontal="right"/>
    </xf>
    <xf numFmtId="17" fontId="6" fillId="0" borderId="0" xfId="0" applyNumberFormat="1" applyFont="1"/>
    <xf numFmtId="164" fontId="6" fillId="0" borderId="0" xfId="2" applyFont="1" applyBorder="1"/>
    <xf numFmtId="0" fontId="7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6" fillId="0" borderId="0" xfId="2" applyFont="1"/>
    <xf numFmtId="0" fontId="6" fillId="0" borderId="0" xfId="0" applyFont="1" applyAlignment="1">
      <alignment wrapText="1"/>
    </xf>
    <xf numFmtId="164" fontId="6" fillId="0" borderId="0" xfId="2" applyFont="1" applyAlignment="1">
      <alignment horizontal="center"/>
    </xf>
    <xf numFmtId="164" fontId="6" fillId="0" borderId="1" xfId="2" applyFont="1" applyBorder="1"/>
    <xf numFmtId="164" fontId="6" fillId="0" borderId="0" xfId="0" applyNumberFormat="1" applyFont="1"/>
    <xf numFmtId="43" fontId="6" fillId="0" borderId="0" xfId="0" applyNumberFormat="1" applyFont="1"/>
    <xf numFmtId="164" fontId="6" fillId="0" borderId="0" xfId="2" applyFont="1" applyAlignment="1">
      <alignment horizontal="right"/>
    </xf>
    <xf numFmtId="164" fontId="5" fillId="0" borderId="0" xfId="2" applyFont="1"/>
    <xf numFmtId="2" fontId="5" fillId="0" borderId="0" xfId="2" applyNumberFormat="1" applyFont="1"/>
    <xf numFmtId="9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5"/>
    <xf numFmtId="0" fontId="4" fillId="2" borderId="0" xfId="0" applyFont="1" applyFill="1" applyAlignment="1">
      <alignment horizontal="left"/>
    </xf>
    <xf numFmtId="9" fontId="4" fillId="2" borderId="0" xfId="0" applyNumberFormat="1" applyFont="1" applyFill="1" applyAlignment="1">
      <alignment horizontal="left"/>
    </xf>
    <xf numFmtId="0" fontId="15" fillId="0" borderId="2" xfId="7" applyFont="1" applyBorder="1"/>
    <xf numFmtId="0" fontId="16" fillId="0" borderId="2" xfId="7" applyFont="1" applyBorder="1"/>
    <xf numFmtId="0" fontId="16" fillId="0" borderId="0" xfId="7" applyFont="1"/>
    <xf numFmtId="0" fontId="15" fillId="0" borderId="0" xfId="7" applyFont="1"/>
    <xf numFmtId="0" fontId="17" fillId="4" borderId="0" xfId="7" applyFont="1" applyFill="1" applyAlignment="1" applyProtection="1">
      <alignment horizontal="right"/>
      <protection locked="0"/>
    </xf>
    <xf numFmtId="14" fontId="17" fillId="4" borderId="0" xfId="7" applyNumberFormat="1" applyFont="1" applyFill="1" applyAlignment="1" applyProtection="1">
      <alignment horizontal="right"/>
      <protection locked="0"/>
    </xf>
    <xf numFmtId="0" fontId="18" fillId="0" borderId="0" xfId="7" applyFont="1"/>
    <xf numFmtId="0" fontId="18" fillId="0" borderId="0" xfId="7" applyFont="1" applyAlignment="1">
      <alignment horizontal="right"/>
    </xf>
    <xf numFmtId="0" fontId="16" fillId="0" borderId="2" xfId="7" applyFont="1" applyBorder="1" applyAlignment="1">
      <alignment horizontal="right"/>
    </xf>
    <xf numFmtId="0" fontId="15" fillId="0" borderId="0" xfId="7" applyFont="1" applyAlignment="1">
      <alignment wrapText="1"/>
    </xf>
    <xf numFmtId="9" fontId="19" fillId="4" borderId="0" xfId="7" applyNumberFormat="1" applyFont="1" applyFill="1" applyAlignment="1" applyProtection="1">
      <alignment horizontal="right"/>
      <protection locked="0"/>
    </xf>
    <xf numFmtId="0" fontId="16" fillId="0" borderId="0" xfId="7" quotePrefix="1" applyFont="1"/>
    <xf numFmtId="0" fontId="16" fillId="0" borderId="0" xfId="7" applyFont="1" applyAlignment="1">
      <alignment horizontal="right"/>
    </xf>
    <xf numFmtId="0" fontId="16" fillId="0" borderId="0" xfId="7" applyFont="1" applyAlignment="1">
      <alignment horizontal="center"/>
    </xf>
    <xf numFmtId="0" fontId="19" fillId="0" borderId="0" xfId="7" applyFont="1"/>
    <xf numFmtId="0" fontId="19" fillId="4" borderId="0" xfId="7" applyFont="1" applyFill="1" applyAlignment="1" applyProtection="1">
      <alignment horizontal="right"/>
      <protection locked="0"/>
    </xf>
    <xf numFmtId="0" fontId="15" fillId="0" borderId="0" xfId="7" applyFont="1" applyAlignment="1">
      <alignment horizontal="right"/>
    </xf>
    <xf numFmtId="9" fontId="16" fillId="0" borderId="0" xfId="8" applyFont="1" applyAlignment="1">
      <alignment horizontal="right"/>
    </xf>
    <xf numFmtId="0" fontId="16" fillId="0" borderId="0" xfId="7" applyFont="1" applyAlignment="1">
      <alignment wrapText="1"/>
    </xf>
    <xf numFmtId="0" fontId="16" fillId="4" borderId="0" xfId="7" applyFont="1" applyFill="1" applyAlignment="1" applyProtection="1">
      <alignment horizontal="right"/>
      <protection locked="0"/>
    </xf>
    <xf numFmtId="0" fontId="17" fillId="4" borderId="0" xfId="7" applyFont="1" applyFill="1" applyAlignment="1" applyProtection="1">
      <alignment horizontal="right" wrapText="1"/>
      <protection locked="0"/>
    </xf>
    <xf numFmtId="43" fontId="16" fillId="0" borderId="0" xfId="6" applyFont="1" applyAlignment="1">
      <alignment horizontal="right"/>
    </xf>
    <xf numFmtId="43" fontId="16" fillId="5" borderId="0" xfId="6" applyFont="1" applyFill="1"/>
    <xf numFmtId="43" fontId="17" fillId="4" borderId="0" xfId="6" applyFont="1" applyFill="1" applyAlignment="1" applyProtection="1">
      <alignment horizontal="right"/>
      <protection locked="0"/>
    </xf>
    <xf numFmtId="43" fontId="16" fillId="0" borderId="0" xfId="6" applyFont="1"/>
    <xf numFmtId="43" fontId="16" fillId="0" borderId="0" xfId="7" applyNumberFormat="1" applyFont="1"/>
    <xf numFmtId="43" fontId="16" fillId="0" borderId="0" xfId="7" applyNumberFormat="1" applyFont="1" applyAlignment="1">
      <alignment horizontal="right"/>
    </xf>
    <xf numFmtId="43" fontId="16" fillId="6" borderId="0" xfId="6" applyFont="1" applyFill="1"/>
    <xf numFmtId="10" fontId="16" fillId="6" borderId="0" xfId="1" applyNumberFormat="1" applyFont="1" applyFill="1"/>
    <xf numFmtId="0" fontId="17" fillId="6" borderId="0" xfId="7" applyFont="1" applyFill="1" applyAlignment="1" applyProtection="1">
      <alignment horizontal="right"/>
      <protection locked="0"/>
    </xf>
    <xf numFmtId="0" fontId="15" fillId="2" borderId="2" xfId="7" applyFont="1" applyFill="1" applyBorder="1" applyAlignment="1">
      <alignment horizontal="center" wrapText="1"/>
    </xf>
    <xf numFmtId="15" fontId="2" fillId="0" borderId="0" xfId="0" applyNumberFormat="1" applyFont="1"/>
    <xf numFmtId="0" fontId="13" fillId="0" borderId="0" xfId="5" applyAlignment="1">
      <alignment wrapText="1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20" fillId="0" borderId="0" xfId="9" applyFont="1"/>
    <xf numFmtId="0" fontId="1" fillId="0" borderId="0" xfId="9"/>
    <xf numFmtId="0" fontId="21" fillId="0" borderId="0" xfId="9" applyFont="1"/>
    <xf numFmtId="43" fontId="22" fillId="0" borderId="0" xfId="10" applyFont="1"/>
    <xf numFmtId="0" fontId="1" fillId="0" borderId="0" xfId="9" applyAlignment="1">
      <alignment horizontal="right"/>
    </xf>
    <xf numFmtId="43" fontId="0" fillId="0" borderId="0" xfId="10" applyFont="1"/>
    <xf numFmtId="43" fontId="20" fillId="0" borderId="0" xfId="10" applyFont="1"/>
    <xf numFmtId="0" fontId="20" fillId="0" borderId="0" xfId="9" applyFont="1" applyAlignment="1">
      <alignment horizontal="right"/>
    </xf>
    <xf numFmtId="10" fontId="20" fillId="0" borderId="0" xfId="9" applyNumberFormat="1" applyFont="1"/>
    <xf numFmtId="10" fontId="20" fillId="0" borderId="0" xfId="10" applyNumberFormat="1" applyFont="1"/>
    <xf numFmtId="0" fontId="23" fillId="0" borderId="0" xfId="9" applyFont="1"/>
    <xf numFmtId="43" fontId="23" fillId="0" borderId="0" xfId="10" applyFont="1"/>
    <xf numFmtId="0" fontId="24" fillId="0" borderId="0" xfId="9" applyFont="1"/>
    <xf numFmtId="0" fontId="26" fillId="0" borderId="0" xfId="11" applyFont="1"/>
    <xf numFmtId="0" fontId="20" fillId="0" borderId="0" xfId="9" applyFont="1" applyAlignment="1">
      <alignment horizontal="left"/>
    </xf>
    <xf numFmtId="0" fontId="27" fillId="0" borderId="0" xfId="9" applyFont="1"/>
    <xf numFmtId="43" fontId="27" fillId="0" borderId="0" xfId="1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10" fontId="1" fillId="0" borderId="0" xfId="1" applyNumberFormat="1" applyFont="1"/>
    <xf numFmtId="10" fontId="2" fillId="0" borderId="0" xfId="2" applyNumberFormat="1" applyFont="1"/>
    <xf numFmtId="0" fontId="2" fillId="2" borderId="0" xfId="0" applyFont="1" applyFill="1"/>
    <xf numFmtId="2" fontId="4" fillId="0" borderId="0" xfId="2" applyNumberFormat="1" applyFont="1"/>
    <xf numFmtId="164" fontId="0" fillId="0" borderId="0" xfId="2" applyFont="1" applyBorder="1" applyAlignment="1"/>
    <xf numFmtId="0" fontId="9" fillId="0" borderId="0" xfId="3" applyFont="1" applyAlignment="1">
      <alignment horizontal="left" wrapText="1"/>
    </xf>
  </cellXfs>
  <cellStyles count="14">
    <cellStyle name="Comma" xfId="6" builtinId="3"/>
    <cellStyle name="Comma 2" xfId="2" xr:uid="{B5EAE778-0E90-40EF-880C-1BAB6000C6AD}"/>
    <cellStyle name="Comma 7" xfId="10" xr:uid="{7EB1785C-B5CB-46C2-9E79-0DA96E539C33}"/>
    <cellStyle name="Hyperlink" xfId="5" builtinId="8"/>
    <cellStyle name="Hyperlink 2" xfId="11" xr:uid="{4B740BE5-0198-4EA0-8E9B-5C4D73D9C2BE}"/>
    <cellStyle name="Normal" xfId="0" builtinId="0"/>
    <cellStyle name="Normal 2" xfId="3" xr:uid="{23AF94DB-0E21-4511-ACB5-4A596C02032E}"/>
    <cellStyle name="Normal 3" xfId="7" xr:uid="{B4313D45-BA67-40F1-AA92-8BD47BDE85F1}"/>
    <cellStyle name="Normal 4" xfId="12" xr:uid="{B31D64A4-D02C-42BC-B220-DCB5A1174F9E}"/>
    <cellStyle name="Normal 7" xfId="9" xr:uid="{C9C04513-F16A-4D9E-A087-541F02EABE66}"/>
    <cellStyle name="Percent" xfId="1" builtinId="5"/>
    <cellStyle name="Percent 2" xfId="4" xr:uid="{C160A1F3-06D3-404A-ADE4-373ECE531E28}"/>
    <cellStyle name="Percent 3" xfId="8" xr:uid="{0E989C22-208D-4C11-98F2-D24D239B7067}"/>
    <cellStyle name="Percent 4" xfId="13" xr:uid="{7F746049-DEF0-488C-B19C-AF40D407A38B}"/>
  </cellStyles>
  <dxfs count="0"/>
  <tableStyles count="0" defaultTableStyle="TableStyleMedium2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kgwdBSsCVE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iccode.com/sic-code-lookup-directory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canada.ca/en/revenue-agency/services/forms-publications/publications/rc4058/quick-method-accounting-gst-h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A5FC-E80A-4CC2-B64B-E7CC19DC2F54}">
  <sheetPr>
    <tabColor rgb="FFFFFF00"/>
    <pageSetUpPr fitToPage="1"/>
  </sheetPr>
  <dimension ref="A1:C39"/>
  <sheetViews>
    <sheetView workbookViewId="0">
      <selection activeCell="B2" sqref="B2"/>
    </sheetView>
  </sheetViews>
  <sheetFormatPr defaultRowHeight="15"/>
  <cols>
    <col min="1" max="1" width="13.85546875" style="94" customWidth="1"/>
    <col min="2" max="2" width="16" customWidth="1"/>
    <col min="3" max="3" width="53" customWidth="1"/>
    <col min="4" max="4" width="7.5703125" customWidth="1"/>
  </cols>
  <sheetData>
    <row r="1" spans="1:3">
      <c r="A1" s="27" t="s">
        <v>311</v>
      </c>
      <c r="B1" s="1"/>
    </row>
    <row r="2" spans="1:3">
      <c r="A2" s="27" t="s">
        <v>312</v>
      </c>
      <c r="B2" s="129">
        <v>46083</v>
      </c>
    </row>
    <row r="3" spans="1:3">
      <c r="A3" s="27" t="s">
        <v>126</v>
      </c>
    </row>
    <row r="4" spans="1:3">
      <c r="A4" s="131" t="s">
        <v>318</v>
      </c>
      <c r="B4" s="36"/>
      <c r="C4" s="36"/>
    </row>
    <row r="5" spans="1:3">
      <c r="A5" s="131" t="s">
        <v>317</v>
      </c>
      <c r="B5" s="36"/>
      <c r="C5" s="36"/>
    </row>
    <row r="6" spans="1:3">
      <c r="A6" s="131"/>
      <c r="B6" s="36"/>
      <c r="C6" s="36"/>
    </row>
    <row r="7" spans="1:3">
      <c r="C7" s="36" t="s">
        <v>73</v>
      </c>
    </row>
    <row r="8" spans="1:3">
      <c r="A8" s="94" t="s">
        <v>129</v>
      </c>
      <c r="B8" t="s">
        <v>127</v>
      </c>
      <c r="C8" s="37" t="s">
        <v>74</v>
      </c>
    </row>
    <row r="10" spans="1:3" ht="30">
      <c r="A10" s="94">
        <v>1</v>
      </c>
      <c r="B10" t="s">
        <v>128</v>
      </c>
      <c r="C10" s="33" t="s">
        <v>315</v>
      </c>
    </row>
    <row r="11" spans="1:3" ht="30">
      <c r="C11" s="33" t="s">
        <v>316</v>
      </c>
    </row>
    <row r="12" spans="1:3">
      <c r="C12" s="33"/>
    </row>
    <row r="13" spans="1:3">
      <c r="A13" s="94">
        <v>2</v>
      </c>
      <c r="B13" t="s">
        <v>14</v>
      </c>
      <c r="C13" s="33" t="s">
        <v>130</v>
      </c>
    </row>
    <row r="14" spans="1:3">
      <c r="C14" s="33" t="s">
        <v>133</v>
      </c>
    </row>
    <row r="15" spans="1:3" ht="30">
      <c r="C15" s="33" t="s">
        <v>131</v>
      </c>
    </row>
    <row r="16" spans="1:3" ht="30">
      <c r="C16" s="33" t="s">
        <v>135</v>
      </c>
    </row>
    <row r="17" spans="1:3">
      <c r="C17" s="33" t="s">
        <v>134</v>
      </c>
    </row>
    <row r="18" spans="1:3">
      <c r="C18" s="130" t="s">
        <v>132</v>
      </c>
    </row>
    <row r="19" spans="1:3">
      <c r="C19" s="33"/>
    </row>
    <row r="20" spans="1:3">
      <c r="A20" s="94">
        <v>3</v>
      </c>
      <c r="B20" t="s">
        <v>37</v>
      </c>
      <c r="C20" s="33" t="s">
        <v>136</v>
      </c>
    </row>
    <row r="21" spans="1:3" ht="30">
      <c r="C21" s="33" t="s">
        <v>141</v>
      </c>
    </row>
    <row r="22" spans="1:3" ht="30">
      <c r="C22" s="33" t="s">
        <v>137</v>
      </c>
    </row>
    <row r="23" spans="1:3">
      <c r="C23" s="33" t="s">
        <v>133</v>
      </c>
    </row>
    <row r="24" spans="1:3">
      <c r="C24" s="33"/>
    </row>
    <row r="25" spans="1:3">
      <c r="A25" s="94">
        <v>4</v>
      </c>
      <c r="B25" t="s">
        <v>56</v>
      </c>
      <c r="C25" s="33" t="s">
        <v>138</v>
      </c>
    </row>
    <row r="26" spans="1:3">
      <c r="C26" s="33"/>
    </row>
    <row r="27" spans="1:3">
      <c r="A27" s="94">
        <v>5</v>
      </c>
      <c r="B27" t="s">
        <v>19</v>
      </c>
      <c r="C27" s="33" t="s">
        <v>139</v>
      </c>
    </row>
    <row r="28" spans="1:3">
      <c r="C28" s="33" t="s">
        <v>140</v>
      </c>
    </row>
    <row r="29" spans="1:3" ht="30">
      <c r="C29" s="33" t="s">
        <v>141</v>
      </c>
    </row>
    <row r="30" spans="1:3">
      <c r="C30" s="33"/>
    </row>
    <row r="31" spans="1:3">
      <c r="A31" s="94">
        <v>6</v>
      </c>
      <c r="B31" t="s">
        <v>44</v>
      </c>
      <c r="C31" s="33" t="s">
        <v>139</v>
      </c>
    </row>
    <row r="32" spans="1:3">
      <c r="C32" s="33" t="s">
        <v>142</v>
      </c>
    </row>
    <row r="33" spans="1:3" ht="30">
      <c r="C33" s="33" t="s">
        <v>141</v>
      </c>
    </row>
    <row r="34" spans="1:3">
      <c r="C34" s="33"/>
    </row>
    <row r="35" spans="1:3" ht="30">
      <c r="A35" s="94">
        <v>7</v>
      </c>
      <c r="B35" t="s">
        <v>143</v>
      </c>
      <c r="C35" s="33" t="s">
        <v>144</v>
      </c>
    </row>
    <row r="36" spans="1:3">
      <c r="C36" s="33" t="s">
        <v>145</v>
      </c>
    </row>
    <row r="37" spans="1:3" ht="30">
      <c r="C37" s="33" t="s">
        <v>146</v>
      </c>
    </row>
    <row r="39" spans="1:3">
      <c r="A39" t="s">
        <v>313</v>
      </c>
    </row>
  </sheetData>
  <hyperlinks>
    <hyperlink ref="C18" r:id="rId1" xr:uid="{84F0B23A-BECE-494B-AB9F-2ACEC4D59F24}"/>
  </hyperlinks>
  <pageMargins left="0.70866141732283472" right="0.70866141732283472" top="0.74803149606299213" bottom="0.74803149606299213" header="0.31496062992125984" footer="0.31496062992125984"/>
  <pageSetup scale="9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7E21-84DE-4420-AE53-3B20663988C6}">
  <sheetPr>
    <tabColor rgb="FF92D050"/>
    <pageSetUpPr fitToPage="1"/>
  </sheetPr>
  <dimension ref="A1:H127"/>
  <sheetViews>
    <sheetView zoomScale="125" zoomScaleNormal="125" workbookViewId="0">
      <selection activeCell="C1" sqref="C1"/>
    </sheetView>
  </sheetViews>
  <sheetFormatPr defaultRowHeight="15.75" outlineLevelRow="1"/>
  <cols>
    <col min="1" max="1" width="7.5703125" style="100" customWidth="1"/>
    <col min="2" max="2" width="25" style="100" customWidth="1"/>
    <col min="3" max="3" width="30.5703125" style="110" customWidth="1"/>
    <col min="4" max="4" width="13.85546875" style="100" customWidth="1"/>
    <col min="5" max="5" width="13.140625" style="100" customWidth="1"/>
    <col min="6" max="16384" width="9.140625" style="100"/>
  </cols>
  <sheetData>
    <row r="1" spans="1:8" ht="78.75">
      <c r="A1" s="98" t="s">
        <v>148</v>
      </c>
      <c r="B1" s="99"/>
      <c r="C1" s="128" t="s">
        <v>306</v>
      </c>
      <c r="D1" s="98" t="s">
        <v>18</v>
      </c>
      <c r="E1" s="99" t="s">
        <v>307</v>
      </c>
      <c r="F1" s="99"/>
      <c r="G1" s="99"/>
      <c r="H1" s="99"/>
    </row>
    <row r="3" spans="1:8">
      <c r="A3" s="101" t="s">
        <v>149</v>
      </c>
      <c r="C3" s="102" t="str">
        <f>Summary!B1</f>
        <v>Name</v>
      </c>
    </row>
    <row r="4" spans="1:8">
      <c r="A4" s="101"/>
      <c r="C4" s="100"/>
    </row>
    <row r="5" spans="1:8">
      <c r="A5" s="100" t="s">
        <v>150</v>
      </c>
      <c r="C5" s="102" t="str">
        <f>Summary!B2</f>
        <v>Name</v>
      </c>
    </row>
    <row r="6" spans="1:8">
      <c r="B6" s="100" t="s">
        <v>151</v>
      </c>
      <c r="C6" s="102" t="str">
        <f>Summary!B4</f>
        <v>Address</v>
      </c>
    </row>
    <row r="7" spans="1:8">
      <c r="B7" s="100" t="s">
        <v>152</v>
      </c>
      <c r="C7" s="102" t="str">
        <f>Summary!B5</f>
        <v>City</v>
      </c>
    </row>
    <row r="8" spans="1:8">
      <c r="B8" s="100" t="s">
        <v>153</v>
      </c>
      <c r="C8" s="102" t="str">
        <f>Summary!B7</f>
        <v>L7</v>
      </c>
    </row>
    <row r="9" spans="1:8">
      <c r="B9" s="100" t="s">
        <v>154</v>
      </c>
      <c r="C9" s="102">
        <f>Summary!B10</f>
        <v>0</v>
      </c>
    </row>
    <row r="10" spans="1:8">
      <c r="B10" s="100" t="s">
        <v>155</v>
      </c>
      <c r="C10" s="103">
        <f>DATE(Summary!B3,1,1)</f>
        <v>45658</v>
      </c>
      <c r="D10" s="100" t="s">
        <v>156</v>
      </c>
      <c r="E10" s="100" t="s">
        <v>157</v>
      </c>
    </row>
    <row r="11" spans="1:8">
      <c r="B11" s="100" t="s">
        <v>158</v>
      </c>
      <c r="C11" s="103">
        <f>DATE(Summary!B3,12,31)</f>
        <v>46022</v>
      </c>
      <c r="D11" s="100" t="s">
        <v>156</v>
      </c>
    </row>
    <row r="12" spans="1:8">
      <c r="B12" s="100" t="s">
        <v>159</v>
      </c>
      <c r="C12" s="118">
        <f>Summary!B8</f>
        <v>0</v>
      </c>
    </row>
    <row r="13" spans="1:8" s="104" customFormat="1">
      <c r="B13" s="100" t="s">
        <v>160</v>
      </c>
      <c r="C13" s="118">
        <f>Summary!B9</f>
        <v>0</v>
      </c>
      <c r="D13" s="104" t="s">
        <v>161</v>
      </c>
      <c r="E13" s="95" t="s">
        <v>162</v>
      </c>
    </row>
    <row r="14" spans="1:8" s="104" customFormat="1">
      <c r="C14" s="105"/>
    </row>
    <row r="15" spans="1:8">
      <c r="A15" s="99" t="s">
        <v>163</v>
      </c>
      <c r="B15" s="99"/>
      <c r="C15" s="106" t="s">
        <v>164</v>
      </c>
      <c r="D15" s="106" t="s">
        <v>21</v>
      </c>
      <c r="E15" s="106" t="s">
        <v>165</v>
      </c>
    </row>
    <row r="16" spans="1:8" ht="31.5">
      <c r="B16" s="107" t="s">
        <v>166</v>
      </c>
      <c r="C16" s="127">
        <f>Income!E27</f>
        <v>0</v>
      </c>
      <c r="E16" s="101" t="s">
        <v>170</v>
      </c>
    </row>
    <row r="17" spans="1:6">
      <c r="B17" s="100" t="s">
        <v>167</v>
      </c>
      <c r="C17" s="108">
        <f>Summary!B11</f>
        <v>0.13</v>
      </c>
      <c r="E17" s="109"/>
    </row>
    <row r="18" spans="1:6">
      <c r="B18" s="100" t="s">
        <v>168</v>
      </c>
      <c r="C18" s="100"/>
      <c r="D18" s="120">
        <f>Income!F27</f>
        <v>0</v>
      </c>
      <c r="E18" s="110">
        <f>C16+D18</f>
        <v>0</v>
      </c>
    </row>
    <row r="19" spans="1:6">
      <c r="C19" s="100"/>
    </row>
    <row r="20" spans="1:6">
      <c r="A20" s="100" t="s">
        <v>94</v>
      </c>
    </row>
    <row r="21" spans="1:6" outlineLevel="1">
      <c r="B21" s="100" t="s">
        <v>57</v>
      </c>
      <c r="C21" s="102" t="e">
        <f>#REF!</f>
        <v>#REF!</v>
      </c>
    </row>
    <row r="22" spans="1:6" outlineLevel="1">
      <c r="B22" s="100" t="s">
        <v>171</v>
      </c>
      <c r="C22" s="102" t="e">
        <f>#REF!</f>
        <v>#REF!</v>
      </c>
    </row>
    <row r="23" spans="1:6" outlineLevel="1">
      <c r="B23" s="100" t="s">
        <v>172</v>
      </c>
      <c r="C23" s="102" t="e">
        <f>#REF!</f>
        <v>#REF!</v>
      </c>
    </row>
    <row r="24" spans="1:6" outlineLevel="1">
      <c r="B24" s="100" t="s">
        <v>173</v>
      </c>
      <c r="C24" s="102" t="e">
        <f>#REF!</f>
        <v>#REF!</v>
      </c>
    </row>
    <row r="25" spans="1:6" outlineLevel="1"/>
    <row r="26" spans="1:6" outlineLevel="1">
      <c r="B26" s="100" t="s">
        <v>174</v>
      </c>
      <c r="C26" s="110" t="e">
        <f>SUM(C21:C25)</f>
        <v>#REF!</v>
      </c>
      <c r="D26" s="120">
        <f>Expenses!G42</f>
        <v>0</v>
      </c>
      <c r="E26" s="110"/>
    </row>
    <row r="27" spans="1:6">
      <c r="B27" s="100" t="s">
        <v>289</v>
      </c>
      <c r="C27" s="114" t="e">
        <f>C16-C26</f>
        <v>#REF!</v>
      </c>
      <c r="D27" s="115" t="e">
        <f>C27/C16</f>
        <v>#REF!</v>
      </c>
      <c r="F27" s="101" t="s">
        <v>175</v>
      </c>
    </row>
    <row r="28" spans="1:6">
      <c r="C28" s="115"/>
    </row>
    <row r="29" spans="1:6">
      <c r="A29" s="100" t="s">
        <v>176</v>
      </c>
    </row>
    <row r="30" spans="1:6" outlineLevel="1">
      <c r="B30" s="100" t="s">
        <v>61</v>
      </c>
      <c r="C30" s="102">
        <f>Expenses!H49</f>
        <v>0</v>
      </c>
    </row>
    <row r="31" spans="1:6" outlineLevel="1">
      <c r="B31" s="100" t="s">
        <v>177</v>
      </c>
      <c r="C31" s="102">
        <f>Expenses!H50</f>
        <v>0</v>
      </c>
    </row>
    <row r="32" spans="1:6" outlineLevel="1">
      <c r="B32" s="100" t="s">
        <v>291</v>
      </c>
      <c r="C32" s="102">
        <f>C31*-0.5</f>
        <v>0</v>
      </c>
    </row>
    <row r="33" spans="2:3" outlineLevel="1">
      <c r="B33" s="100" t="s">
        <v>178</v>
      </c>
      <c r="C33" s="102"/>
    </row>
    <row r="34" spans="2:3" outlineLevel="1">
      <c r="B34" s="100" t="s">
        <v>179</v>
      </c>
      <c r="C34" s="102"/>
    </row>
    <row r="35" spans="2:3" outlineLevel="1">
      <c r="B35" s="100" t="s">
        <v>180</v>
      </c>
      <c r="C35" s="102">
        <f>Expenses!H51</f>
        <v>0</v>
      </c>
    </row>
    <row r="36" spans="2:3" outlineLevel="1">
      <c r="B36" s="100" t="s">
        <v>33</v>
      </c>
      <c r="C36" s="102">
        <f>Expenses!H52</f>
        <v>0</v>
      </c>
    </row>
    <row r="37" spans="2:3" outlineLevel="1">
      <c r="B37" s="100" t="s">
        <v>52</v>
      </c>
      <c r="C37" s="102">
        <f>Expenses!H53</f>
        <v>0</v>
      </c>
    </row>
    <row r="38" spans="2:3" outlineLevel="1">
      <c r="B38" s="100" t="s">
        <v>181</v>
      </c>
      <c r="C38" s="102"/>
    </row>
    <row r="39" spans="2:3" outlineLevel="1">
      <c r="B39" s="100" t="s">
        <v>182</v>
      </c>
      <c r="C39" s="102">
        <f>Expenses!H54</f>
        <v>0</v>
      </c>
    </row>
    <row r="40" spans="2:3" outlineLevel="1">
      <c r="B40" s="100" t="s">
        <v>183</v>
      </c>
      <c r="C40" s="102"/>
    </row>
    <row r="41" spans="2:3" outlineLevel="1">
      <c r="B41" s="100" t="s">
        <v>184</v>
      </c>
      <c r="C41" s="102"/>
    </row>
    <row r="42" spans="2:3" outlineLevel="1">
      <c r="B42" s="100" t="s">
        <v>63</v>
      </c>
      <c r="C42" s="102">
        <f>Expenses!H55</f>
        <v>0</v>
      </c>
    </row>
    <row r="43" spans="2:3" outlineLevel="1">
      <c r="B43" s="100" t="s">
        <v>185</v>
      </c>
      <c r="C43" s="102">
        <f>Expenses!H56</f>
        <v>0</v>
      </c>
    </row>
    <row r="44" spans="2:3" outlineLevel="1">
      <c r="B44" s="100" t="s">
        <v>186</v>
      </c>
      <c r="C44" s="102"/>
    </row>
    <row r="45" spans="2:3" outlineLevel="1">
      <c r="B45" s="100" t="s">
        <v>187</v>
      </c>
      <c r="C45" s="102">
        <f>Expenses!H57</f>
        <v>0</v>
      </c>
    </row>
    <row r="46" spans="2:3" outlineLevel="1">
      <c r="B46" s="100" t="s">
        <v>64</v>
      </c>
      <c r="C46" s="102">
        <f>Expenses!H58</f>
        <v>0</v>
      </c>
    </row>
    <row r="47" spans="2:3" outlineLevel="1">
      <c r="B47" s="100" t="s">
        <v>188</v>
      </c>
      <c r="C47" s="102">
        <f>Expenses!H59</f>
        <v>0</v>
      </c>
    </row>
    <row r="48" spans="2:3" outlineLevel="1">
      <c r="B48" s="100" t="s">
        <v>22</v>
      </c>
      <c r="C48" s="102">
        <f>Expenses!H60</f>
        <v>0</v>
      </c>
    </row>
    <row r="49" spans="2:5" outlineLevel="1">
      <c r="B49" s="100" t="s">
        <v>46</v>
      </c>
      <c r="C49" s="102">
        <f>Expenses!H61</f>
        <v>0</v>
      </c>
    </row>
    <row r="50" spans="2:5" outlineLevel="1">
      <c r="B50" s="100" t="s">
        <v>189</v>
      </c>
      <c r="C50" s="102">
        <f>Expenses!H62</f>
        <v>0</v>
      </c>
    </row>
    <row r="51" spans="2:5" outlineLevel="1">
      <c r="B51" s="100" t="s">
        <v>190</v>
      </c>
      <c r="C51" s="102">
        <f>Expenses!H63</f>
        <v>0</v>
      </c>
    </row>
    <row r="52" spans="2:5" outlineLevel="1">
      <c r="B52" s="100" t="s">
        <v>191</v>
      </c>
      <c r="C52" s="102">
        <f>Expenses!H64</f>
        <v>0</v>
      </c>
    </row>
    <row r="53" spans="2:5" outlineLevel="1">
      <c r="B53" s="100" t="s">
        <v>66</v>
      </c>
      <c r="C53" s="102">
        <f>Expenses!H65</f>
        <v>0</v>
      </c>
    </row>
    <row r="54" spans="2:5" outlineLevel="1">
      <c r="B54" s="100" t="s">
        <v>192</v>
      </c>
      <c r="C54" s="102"/>
    </row>
    <row r="55" spans="2:5" outlineLevel="1">
      <c r="B55" s="100" t="s">
        <v>193</v>
      </c>
      <c r="C55" s="102">
        <f>Expenses!H66</f>
        <v>0</v>
      </c>
    </row>
    <row r="56" spans="2:5" outlineLevel="1">
      <c r="B56" s="100" t="s">
        <v>194</v>
      </c>
      <c r="C56" s="102">
        <f>Expenses!H67</f>
        <v>0</v>
      </c>
    </row>
    <row r="57" spans="2:5" outlineLevel="1">
      <c r="B57" s="100" t="s">
        <v>195</v>
      </c>
      <c r="C57" s="124">
        <f>C86</f>
        <v>0</v>
      </c>
      <c r="D57" s="110"/>
      <c r="E57" s="110"/>
    </row>
    <row r="58" spans="2:5" outlineLevel="1">
      <c r="B58" s="100" t="s">
        <v>196</v>
      </c>
      <c r="C58" s="124">
        <f>C89</f>
        <v>0</v>
      </c>
    </row>
    <row r="59" spans="2:5" ht="31.5" outlineLevel="1">
      <c r="B59" s="116" t="s">
        <v>197</v>
      </c>
      <c r="C59" s="111" t="s">
        <v>169</v>
      </c>
    </row>
    <row r="60" spans="2:5" outlineLevel="1">
      <c r="B60" s="112" t="s">
        <v>198</v>
      </c>
      <c r="C60" s="113"/>
    </row>
    <row r="61" spans="2:5" outlineLevel="1">
      <c r="B61" s="112" t="s">
        <v>199</v>
      </c>
      <c r="C61" s="113"/>
    </row>
    <row r="62" spans="2:5" outlineLevel="1">
      <c r="B62" s="112" t="s">
        <v>200</v>
      </c>
      <c r="C62" s="113"/>
    </row>
    <row r="63" spans="2:5" outlineLevel="1">
      <c r="B63" s="112" t="s">
        <v>201</v>
      </c>
      <c r="C63" s="113"/>
    </row>
    <row r="64" spans="2:5" outlineLevel="1">
      <c r="B64" s="112" t="s">
        <v>202</v>
      </c>
      <c r="C64" s="113"/>
    </row>
    <row r="65" spans="1:6" outlineLevel="1">
      <c r="B65" s="112" t="s">
        <v>203</v>
      </c>
      <c r="C65" s="113"/>
    </row>
    <row r="66" spans="1:6" outlineLevel="1">
      <c r="B66" s="112" t="s">
        <v>204</v>
      </c>
      <c r="C66" s="113"/>
    </row>
    <row r="67" spans="1:6" outlineLevel="1">
      <c r="B67" s="112" t="s">
        <v>205</v>
      </c>
      <c r="C67" s="113"/>
    </row>
    <row r="68" spans="1:6" outlineLevel="1">
      <c r="B68" s="112" t="s">
        <v>206</v>
      </c>
      <c r="C68" s="113"/>
    </row>
    <row r="69" spans="1:6" outlineLevel="1">
      <c r="B69" s="112" t="s">
        <v>207</v>
      </c>
      <c r="C69" s="113"/>
    </row>
    <row r="70" spans="1:6" outlineLevel="1"/>
    <row r="71" spans="1:6">
      <c r="B71" s="100" t="s">
        <v>208</v>
      </c>
      <c r="C71" s="110">
        <f>SUM(C30:C70)</f>
        <v>0</v>
      </c>
      <c r="D71" s="120">
        <f>Expenses!G42</f>
        <v>0</v>
      </c>
      <c r="E71" s="101" t="s">
        <v>209</v>
      </c>
      <c r="F71" s="101"/>
    </row>
    <row r="73" spans="1:6">
      <c r="A73" s="100" t="s">
        <v>210</v>
      </c>
    </row>
    <row r="74" spans="1:6" outlineLevel="1">
      <c r="B74" s="100" t="s">
        <v>211</v>
      </c>
      <c r="C74" s="102">
        <f>AutoExps!B7</f>
        <v>0</v>
      </c>
    </row>
    <row r="75" spans="1:6" outlineLevel="1">
      <c r="B75" s="100" t="s">
        <v>212</v>
      </c>
      <c r="C75" s="102">
        <f>AutoExps!B8</f>
        <v>0</v>
      </c>
    </row>
    <row r="76" spans="1:6" outlineLevel="1">
      <c r="B76" s="100" t="s">
        <v>11</v>
      </c>
      <c r="C76" s="102">
        <f>AutoExps!B9</f>
        <v>0</v>
      </c>
    </row>
    <row r="77" spans="1:6" outlineLevel="1">
      <c r="B77" s="100" t="s">
        <v>31</v>
      </c>
      <c r="C77" s="121">
        <v>0</v>
      </c>
      <c r="D77" s="122">
        <f>AutoExps!D18</f>
        <v>0</v>
      </c>
    </row>
    <row r="78" spans="1:6" outlineLevel="1">
      <c r="B78" s="100" t="s">
        <v>296</v>
      </c>
      <c r="C78" s="121">
        <f>AutoExps!E19</f>
        <v>0</v>
      </c>
      <c r="D78" s="122">
        <f>AutoExps!D19</f>
        <v>0</v>
      </c>
    </row>
    <row r="79" spans="1:6" outlineLevel="1">
      <c r="B79" s="100" t="s">
        <v>33</v>
      </c>
      <c r="C79" s="121">
        <f>AutoExps!E20</f>
        <v>0</v>
      </c>
      <c r="D79" s="122">
        <f>AutoExps!D20</f>
        <v>0</v>
      </c>
    </row>
    <row r="80" spans="1:6" outlineLevel="1">
      <c r="B80" s="100" t="s">
        <v>295</v>
      </c>
      <c r="C80" s="121">
        <f>AutoExps!E21</f>
        <v>0</v>
      </c>
      <c r="D80" s="122">
        <f>AutoExps!D21</f>
        <v>0</v>
      </c>
    </row>
    <row r="81" spans="1:5" outlineLevel="1">
      <c r="B81" s="100" t="s">
        <v>348</v>
      </c>
      <c r="C81" s="121">
        <f>AutoExps!E18</f>
        <v>0</v>
      </c>
      <c r="D81" s="122">
        <f>AutoExps!D18</f>
        <v>0</v>
      </c>
    </row>
    <row r="82" spans="1:5" outlineLevel="1">
      <c r="B82" s="100" t="s">
        <v>292</v>
      </c>
      <c r="C82" s="122">
        <f>SUM(C77:C81)</f>
        <v>0</v>
      </c>
      <c r="D82" s="122">
        <f>SUM(D77:D81)</f>
        <v>0</v>
      </c>
    </row>
    <row r="83" spans="1:5" outlineLevel="1">
      <c r="B83" s="100" t="s">
        <v>213</v>
      </c>
      <c r="C83" s="102"/>
    </row>
    <row r="84" spans="1:5" outlineLevel="1">
      <c r="B84" s="100" t="s">
        <v>214</v>
      </c>
      <c r="C84" s="102"/>
    </row>
    <row r="85" spans="1:5" outlineLevel="1">
      <c r="B85" s="100" t="s">
        <v>215</v>
      </c>
      <c r="C85" s="115">
        <f>IF(C84=0,0,C83/C84)</f>
        <v>0</v>
      </c>
    </row>
    <row r="86" spans="1:5" outlineLevel="1">
      <c r="B86" s="100" t="s">
        <v>297</v>
      </c>
      <c r="C86" s="100">
        <f>C82*$C$85</f>
        <v>0</v>
      </c>
      <c r="D86" s="120">
        <f>D82*$C$85</f>
        <v>0</v>
      </c>
    </row>
    <row r="87" spans="1:5" outlineLevel="1">
      <c r="C87" s="119"/>
    </row>
    <row r="88" spans="1:5" outlineLevel="1">
      <c r="B88" s="100" t="s">
        <v>293</v>
      </c>
      <c r="C88" s="121">
        <v>0</v>
      </c>
      <c r="D88" s="122"/>
      <c r="E88" s="122"/>
    </row>
    <row r="89" spans="1:5" outlineLevel="1">
      <c r="B89" s="100" t="s">
        <v>294</v>
      </c>
      <c r="C89" s="119">
        <f>C88*$C$85</f>
        <v>0</v>
      </c>
    </row>
    <row r="90" spans="1:5" outlineLevel="1"/>
    <row r="91" spans="1:5">
      <c r="B91" s="100" t="s">
        <v>290</v>
      </c>
      <c r="C91" s="123">
        <f>C89+C86</f>
        <v>0</v>
      </c>
      <c r="D91" s="123">
        <f>D86</f>
        <v>0</v>
      </c>
      <c r="E91" s="110"/>
    </row>
    <row r="93" spans="1:5">
      <c r="A93" s="100" t="s">
        <v>19</v>
      </c>
    </row>
    <row r="94" spans="1:5">
      <c r="B94" s="100" t="s">
        <v>216</v>
      </c>
      <c r="C94" s="102">
        <f>HomeOfficeExps!D23</f>
        <v>200</v>
      </c>
      <c r="D94" s="100" t="s">
        <v>298</v>
      </c>
    </row>
    <row r="95" spans="1:5">
      <c r="B95" s="100" t="s">
        <v>217</v>
      </c>
      <c r="C95" s="102">
        <f>HomeOfficeExps!D22</f>
        <v>3200</v>
      </c>
      <c r="D95" s="100" t="s">
        <v>299</v>
      </c>
    </row>
    <row r="97" spans="1:5">
      <c r="B97" s="100" t="s">
        <v>219</v>
      </c>
      <c r="C97" s="121">
        <f>HomeOfficeExps!F8+HomeOfficeExps!F10</f>
        <v>0</v>
      </c>
      <c r="D97" s="122"/>
      <c r="E97" s="122"/>
    </row>
    <row r="98" spans="1:5">
      <c r="B98" s="100" t="s">
        <v>220</v>
      </c>
      <c r="C98" s="121">
        <f>HomeOfficeExps!F9</f>
        <v>0</v>
      </c>
      <c r="D98" s="122"/>
      <c r="E98" s="122"/>
    </row>
    <row r="99" spans="1:5">
      <c r="B99" s="100" t="s">
        <v>221</v>
      </c>
      <c r="C99" s="121">
        <f>HomeOfficeExps!F15</f>
        <v>0</v>
      </c>
      <c r="D99" s="122"/>
      <c r="E99" s="122"/>
    </row>
    <row r="100" spans="1:5">
      <c r="B100" s="100" t="s">
        <v>222</v>
      </c>
      <c r="C100" s="121">
        <f>HomeOfficeExps!F12</f>
        <v>0</v>
      </c>
      <c r="D100" s="122"/>
      <c r="E100" s="122"/>
    </row>
    <row r="101" spans="1:5">
      <c r="B101" s="100" t="s">
        <v>223</v>
      </c>
      <c r="C101" s="121">
        <f>HomeOfficeExps!F16</f>
        <v>0</v>
      </c>
      <c r="D101" s="122"/>
      <c r="E101" s="122"/>
    </row>
    <row r="102" spans="1:5">
      <c r="B102" s="100" t="s">
        <v>224</v>
      </c>
      <c r="C102" s="121">
        <f>HomeOfficeExps!F17</f>
        <v>0</v>
      </c>
      <c r="D102" s="122"/>
      <c r="E102" s="122"/>
    </row>
    <row r="103" spans="1:5">
      <c r="B103" s="100" t="s">
        <v>22</v>
      </c>
      <c r="C103" s="121">
        <f>HomeOfficeExps!F18</f>
        <v>0</v>
      </c>
      <c r="D103" s="122"/>
      <c r="E103" s="122"/>
    </row>
    <row r="104" spans="1:5">
      <c r="B104" s="100" t="s">
        <v>35</v>
      </c>
      <c r="C104" s="121">
        <f>HomeOfficeExps!F11</f>
        <v>0</v>
      </c>
      <c r="D104" s="122"/>
      <c r="E104" s="122"/>
    </row>
    <row r="105" spans="1:5">
      <c r="B105" s="100" t="s">
        <v>16</v>
      </c>
      <c r="C105" s="119">
        <f>SUM(C97:C104)</f>
        <v>0</v>
      </c>
      <c r="D105" s="122"/>
      <c r="E105" s="122"/>
    </row>
    <row r="106" spans="1:5">
      <c r="B106" s="100" t="s">
        <v>218</v>
      </c>
      <c r="C106" s="115">
        <f>C94/C95</f>
        <v>6.25E-2</v>
      </c>
      <c r="D106" s="100" t="s">
        <v>300</v>
      </c>
    </row>
    <row r="107" spans="1:5">
      <c r="B107" s="100" t="s">
        <v>225</v>
      </c>
      <c r="C107" s="119">
        <f>C105*$C$106</f>
        <v>0</v>
      </c>
      <c r="D107" s="120">
        <f>HomeOfficeExps!E24</f>
        <v>0</v>
      </c>
      <c r="E107" s="122"/>
    </row>
    <row r="108" spans="1:5">
      <c r="C108" s="119"/>
    </row>
    <row r="109" spans="1:5">
      <c r="A109" s="100" t="s">
        <v>226</v>
      </c>
      <c r="C109" s="110" t="e">
        <f>C27-C71</f>
        <v>#REF!</v>
      </c>
    </row>
    <row r="110" spans="1:5">
      <c r="B110" s="100" t="s">
        <v>227</v>
      </c>
      <c r="C110" s="110" t="e">
        <f>IF(C109&gt;0,MIN(C107,C109),0)</f>
        <v>#REF!</v>
      </c>
    </row>
    <row r="111" spans="1:5">
      <c r="A111" s="100" t="s">
        <v>228</v>
      </c>
      <c r="C111" s="110" t="e">
        <f>C109-C110</f>
        <v>#REF!</v>
      </c>
    </row>
    <row r="113" spans="1:4">
      <c r="A113" s="100" t="s">
        <v>229</v>
      </c>
    </row>
    <row r="114" spans="1:4">
      <c r="B114" s="100" t="s">
        <v>230</v>
      </c>
      <c r="C114" s="110">
        <f>C34+C31*0.5</f>
        <v>0</v>
      </c>
      <c r="D114" s="100" t="s">
        <v>231</v>
      </c>
    </row>
    <row r="115" spans="1:4">
      <c r="B115" s="100" t="s">
        <v>232</v>
      </c>
      <c r="C115" s="110" t="e">
        <f>C111+C114</f>
        <v>#REF!</v>
      </c>
      <c r="D115" s="101" t="s">
        <v>58</v>
      </c>
    </row>
    <row r="116" spans="1:4">
      <c r="A116" s="100" t="s">
        <v>233</v>
      </c>
      <c r="C116" s="117">
        <v>0</v>
      </c>
      <c r="D116" s="100" t="s">
        <v>234</v>
      </c>
    </row>
    <row r="117" spans="1:4">
      <c r="A117" s="101" t="s">
        <v>235</v>
      </c>
      <c r="C117" s="114" t="e">
        <f>C115-C116</f>
        <v>#REF!</v>
      </c>
      <c r="D117" s="101" t="s">
        <v>236</v>
      </c>
    </row>
    <row r="119" spans="1:4">
      <c r="A119" s="100" t="s">
        <v>302</v>
      </c>
      <c r="C119" s="119"/>
      <c r="D119" s="125">
        <f>C16</f>
        <v>0</v>
      </c>
    </row>
    <row r="120" spans="1:4">
      <c r="A120" s="100" t="s">
        <v>303</v>
      </c>
      <c r="C120" s="119"/>
      <c r="D120" s="125">
        <f>D18</f>
        <v>0</v>
      </c>
    </row>
    <row r="121" spans="1:4">
      <c r="A121" s="100" t="s">
        <v>304</v>
      </c>
      <c r="C121" s="119"/>
      <c r="D121" s="126" t="e">
        <f>D120/D119</f>
        <v>#DIV/0!</v>
      </c>
    </row>
    <row r="122" spans="1:4">
      <c r="A122" s="100" t="s">
        <v>305</v>
      </c>
      <c r="C122" s="119"/>
      <c r="D122" s="120">
        <v>0</v>
      </c>
    </row>
    <row r="123" spans="1:4">
      <c r="A123" s="100" t="s">
        <v>39</v>
      </c>
      <c r="D123" s="120">
        <f>D122+D107+D71+D86+D26</f>
        <v>0</v>
      </c>
    </row>
    <row r="124" spans="1:4">
      <c r="A124" s="100" t="s">
        <v>237</v>
      </c>
      <c r="D124" s="122">
        <f>D120-D123</f>
        <v>0</v>
      </c>
    </row>
    <row r="125" spans="1:4">
      <c r="A125" s="100" t="s">
        <v>238</v>
      </c>
      <c r="D125" s="122">
        <f>GSTHSTDraftReturn!D26</f>
        <v>0</v>
      </c>
    </row>
    <row r="126" spans="1:4">
      <c r="A126" s="100" t="s">
        <v>239</v>
      </c>
      <c r="D126" s="122">
        <f>D124-D125</f>
        <v>0</v>
      </c>
    </row>
    <row r="127" spans="1:4">
      <c r="D127" s="122"/>
    </row>
  </sheetData>
  <hyperlinks>
    <hyperlink ref="E13" r:id="rId1" xr:uid="{FB4EBBFB-6771-4E1F-BBEA-94F7EF1C69D0}"/>
  </hyperlinks>
  <printOptions gridLines="1"/>
  <pageMargins left="0.70866141732283472" right="0.70866141732283472" top="0.74803149606299213" bottom="0.74803149606299213" header="0.31496062992125984" footer="0.31496062992125984"/>
  <pageSetup scale="82" fitToHeight="4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7C81-514C-4E6D-96FB-D0D4F53A35F7}">
  <sheetPr>
    <tabColor rgb="FF92D050"/>
  </sheetPr>
  <dimension ref="A1:E122"/>
  <sheetViews>
    <sheetView zoomScale="115" zoomScaleNormal="115" workbookViewId="0">
      <pane ySplit="1" topLeftCell="A8" activePane="bottomLeft" state="frozen"/>
      <selection activeCell="E4" sqref="E4"/>
      <selection pane="bottomLeft" activeCell="A17" sqref="A17"/>
    </sheetView>
  </sheetViews>
  <sheetFormatPr defaultRowHeight="15"/>
  <cols>
    <col min="1" max="1" width="47.140625" customWidth="1"/>
    <col min="2" max="2" width="11.140625" customWidth="1"/>
    <col min="4" max="4" width="51" style="33" customWidth="1"/>
    <col min="5" max="5" width="28" style="33" customWidth="1"/>
  </cols>
  <sheetData>
    <row r="1" spans="1:5">
      <c r="A1" t="s">
        <v>240</v>
      </c>
      <c r="B1" t="s">
        <v>241</v>
      </c>
      <c r="C1" t="s">
        <v>242</v>
      </c>
      <c r="D1" s="33" t="s">
        <v>59</v>
      </c>
      <c r="E1" s="33" t="s">
        <v>351</v>
      </c>
    </row>
    <row r="2" spans="1:5">
      <c r="A2" t="s">
        <v>352</v>
      </c>
      <c r="C2" t="s">
        <v>243</v>
      </c>
      <c r="D2" s="33" t="s">
        <v>353</v>
      </c>
      <c r="E2" s="33" t="s">
        <v>243</v>
      </c>
    </row>
    <row r="3" spans="1:5">
      <c r="A3" t="s">
        <v>354</v>
      </c>
      <c r="C3" t="s">
        <v>243</v>
      </c>
      <c r="D3" s="33" t="s">
        <v>244</v>
      </c>
      <c r="E3" s="33" t="s">
        <v>243</v>
      </c>
    </row>
    <row r="4" spans="1:5">
      <c r="A4" t="s">
        <v>355</v>
      </c>
      <c r="C4" t="s">
        <v>243</v>
      </c>
      <c r="D4" s="33" t="s">
        <v>356</v>
      </c>
      <c r="E4" s="33" t="s">
        <v>243</v>
      </c>
    </row>
    <row r="5" spans="1:5">
      <c r="A5" t="s">
        <v>357</v>
      </c>
      <c r="C5" t="s">
        <v>243</v>
      </c>
      <c r="D5" s="33" t="s">
        <v>152</v>
      </c>
      <c r="E5" s="33" t="s">
        <v>243</v>
      </c>
    </row>
    <row r="6" spans="1:5" ht="150">
      <c r="A6" t="s">
        <v>358</v>
      </c>
      <c r="C6" t="s">
        <v>243</v>
      </c>
      <c r="D6" s="33" t="s">
        <v>245</v>
      </c>
      <c r="E6" s="33" t="s">
        <v>246</v>
      </c>
    </row>
    <row r="7" spans="1:5">
      <c r="A7" t="s">
        <v>359</v>
      </c>
      <c r="C7" t="s">
        <v>243</v>
      </c>
      <c r="D7" s="33" t="s">
        <v>247</v>
      </c>
      <c r="E7" s="33" t="s">
        <v>243</v>
      </c>
    </row>
    <row r="8" spans="1:5" ht="105">
      <c r="A8" t="s">
        <v>360</v>
      </c>
      <c r="C8" t="s">
        <v>243</v>
      </c>
      <c r="D8" s="33" t="s">
        <v>248</v>
      </c>
      <c r="E8" s="33" t="s">
        <v>249</v>
      </c>
    </row>
    <row r="9" spans="1:5">
      <c r="A9" t="s">
        <v>361</v>
      </c>
      <c r="C9" t="s">
        <v>243</v>
      </c>
      <c r="D9" s="33" t="s">
        <v>362</v>
      </c>
      <c r="E9" s="33" t="s">
        <v>243</v>
      </c>
    </row>
    <row r="10" spans="1:5">
      <c r="A10" t="s">
        <v>363</v>
      </c>
      <c r="C10" t="s">
        <v>243</v>
      </c>
      <c r="D10" s="33" t="s">
        <v>243</v>
      </c>
      <c r="E10" s="33" t="s">
        <v>243</v>
      </c>
    </row>
    <row r="11" spans="1:5">
      <c r="A11" t="s">
        <v>364</v>
      </c>
      <c r="C11" t="s">
        <v>243</v>
      </c>
      <c r="D11" s="33" t="s">
        <v>250</v>
      </c>
      <c r="E11" s="33" t="s">
        <v>243</v>
      </c>
    </row>
    <row r="12" spans="1:5">
      <c r="A12" t="s">
        <v>365</v>
      </c>
      <c r="C12" t="s">
        <v>243</v>
      </c>
      <c r="D12" s="33" t="s">
        <v>251</v>
      </c>
      <c r="E12" s="33" t="s">
        <v>252</v>
      </c>
    </row>
    <row r="13" spans="1:5">
      <c r="A13" t="s">
        <v>366</v>
      </c>
      <c r="C13" t="s">
        <v>243</v>
      </c>
      <c r="D13" s="33" t="s">
        <v>253</v>
      </c>
      <c r="E13" s="33" t="s">
        <v>243</v>
      </c>
    </row>
    <row r="14" spans="1:5">
      <c r="A14" t="s">
        <v>367</v>
      </c>
      <c r="C14" t="s">
        <v>243</v>
      </c>
      <c r="D14" s="33" t="s">
        <v>368</v>
      </c>
      <c r="E14" s="33" t="s">
        <v>243</v>
      </c>
    </row>
    <row r="15" spans="1:5">
      <c r="A15" t="s">
        <v>369</v>
      </c>
      <c r="C15" t="s">
        <v>243</v>
      </c>
      <c r="D15" s="33" t="s">
        <v>254</v>
      </c>
      <c r="E15" s="33" t="s">
        <v>243</v>
      </c>
    </row>
    <row r="16" spans="1:5" ht="45">
      <c r="A16" t="s">
        <v>370</v>
      </c>
      <c r="C16" t="s">
        <v>243</v>
      </c>
      <c r="D16" s="33" t="s">
        <v>255</v>
      </c>
      <c r="E16" s="33" t="s">
        <v>243</v>
      </c>
    </row>
    <row r="17" spans="1:5" ht="45">
      <c r="A17" t="s">
        <v>371</v>
      </c>
      <c r="C17" t="s">
        <v>243</v>
      </c>
      <c r="D17" s="33" t="s">
        <v>257</v>
      </c>
      <c r="E17" s="33" t="s">
        <v>243</v>
      </c>
    </row>
    <row r="18" spans="1:5">
      <c r="A18" t="s">
        <v>372</v>
      </c>
      <c r="C18" t="s">
        <v>373</v>
      </c>
      <c r="D18" s="33" t="s">
        <v>374</v>
      </c>
      <c r="E18" s="33" t="s">
        <v>243</v>
      </c>
    </row>
    <row r="19" spans="1:5">
      <c r="A19" t="s">
        <v>375</v>
      </c>
      <c r="C19" t="s">
        <v>376</v>
      </c>
      <c r="D19" s="33" t="s">
        <v>377</v>
      </c>
      <c r="E19" s="33" t="s">
        <v>243</v>
      </c>
    </row>
    <row r="20" spans="1:5">
      <c r="A20" t="s">
        <v>378</v>
      </c>
      <c r="C20" t="s">
        <v>379</v>
      </c>
      <c r="D20" s="33" t="s">
        <v>380</v>
      </c>
      <c r="E20" s="33" t="s">
        <v>243</v>
      </c>
    </row>
    <row r="21" spans="1:5">
      <c r="A21" t="s">
        <v>381</v>
      </c>
      <c r="C21" t="s">
        <v>382</v>
      </c>
      <c r="D21" s="33" t="s">
        <v>383</v>
      </c>
      <c r="E21" s="33" t="s">
        <v>243</v>
      </c>
    </row>
    <row r="22" spans="1:5">
      <c r="A22" t="s">
        <v>384</v>
      </c>
      <c r="C22" t="s">
        <v>385</v>
      </c>
      <c r="D22" s="33" t="s">
        <v>386</v>
      </c>
      <c r="E22" s="33" t="s">
        <v>243</v>
      </c>
    </row>
    <row r="23" spans="1:5">
      <c r="A23" t="s">
        <v>387</v>
      </c>
      <c r="C23" t="s">
        <v>388</v>
      </c>
      <c r="D23" s="33" t="s">
        <v>389</v>
      </c>
      <c r="E23" s="33" t="s">
        <v>243</v>
      </c>
    </row>
    <row r="24" spans="1:5">
      <c r="A24" t="s">
        <v>390</v>
      </c>
      <c r="C24" t="s">
        <v>391</v>
      </c>
      <c r="D24" s="33" t="s">
        <v>392</v>
      </c>
      <c r="E24" s="33" t="s">
        <v>243</v>
      </c>
    </row>
    <row r="25" spans="1:5">
      <c r="A25" t="s">
        <v>393</v>
      </c>
      <c r="C25" t="s">
        <v>394</v>
      </c>
      <c r="D25" s="33" t="s">
        <v>395</v>
      </c>
      <c r="E25" s="33" t="s">
        <v>243</v>
      </c>
    </row>
    <row r="26" spans="1:5">
      <c r="A26" t="s">
        <v>396</v>
      </c>
      <c r="C26" t="s">
        <v>397</v>
      </c>
      <c r="D26" s="33" t="s">
        <v>398</v>
      </c>
      <c r="E26" s="33" t="s">
        <v>243</v>
      </c>
    </row>
    <row r="27" spans="1:5">
      <c r="A27" t="s">
        <v>399</v>
      </c>
      <c r="C27" t="s">
        <v>400</v>
      </c>
      <c r="D27" s="33" t="s">
        <v>401</v>
      </c>
      <c r="E27" s="33" t="s">
        <v>243</v>
      </c>
    </row>
    <row r="28" spans="1:5">
      <c r="A28" t="s">
        <v>402</v>
      </c>
      <c r="C28" t="s">
        <v>403</v>
      </c>
      <c r="D28" s="33" t="s">
        <v>404</v>
      </c>
      <c r="E28" s="33" t="s">
        <v>243</v>
      </c>
    </row>
    <row r="29" spans="1:5">
      <c r="A29" t="s">
        <v>405</v>
      </c>
      <c r="C29" t="s">
        <v>406</v>
      </c>
      <c r="D29" s="33" t="s">
        <v>407</v>
      </c>
      <c r="E29" s="33" t="s">
        <v>243</v>
      </c>
    </row>
    <row r="30" spans="1:5">
      <c r="A30" t="s">
        <v>408</v>
      </c>
      <c r="C30" t="s">
        <v>409</v>
      </c>
      <c r="D30" s="33" t="s">
        <v>410</v>
      </c>
      <c r="E30" s="33" t="s">
        <v>243</v>
      </c>
    </row>
    <row r="31" spans="1:5">
      <c r="A31" t="s">
        <v>411</v>
      </c>
      <c r="C31" t="s">
        <v>412</v>
      </c>
      <c r="D31" s="33" t="s">
        <v>413</v>
      </c>
      <c r="E31" s="33" t="s">
        <v>243</v>
      </c>
    </row>
    <row r="32" spans="1:5">
      <c r="A32" t="s">
        <v>414</v>
      </c>
      <c r="C32" t="s">
        <v>415</v>
      </c>
      <c r="D32" s="33" t="s">
        <v>416</v>
      </c>
      <c r="E32" s="33" t="s">
        <v>243</v>
      </c>
    </row>
    <row r="33" spans="1:5">
      <c r="A33" t="s">
        <v>417</v>
      </c>
      <c r="C33" t="s">
        <v>418</v>
      </c>
      <c r="D33" s="33" t="s">
        <v>419</v>
      </c>
      <c r="E33" s="33" t="s">
        <v>243</v>
      </c>
    </row>
    <row r="34" spans="1:5">
      <c r="A34" t="s">
        <v>420</v>
      </c>
      <c r="C34" t="s">
        <v>421</v>
      </c>
      <c r="D34" s="33" t="s">
        <v>422</v>
      </c>
      <c r="E34" s="33" t="s">
        <v>243</v>
      </c>
    </row>
    <row r="35" spans="1:5">
      <c r="A35" t="s">
        <v>423</v>
      </c>
      <c r="C35" t="s">
        <v>424</v>
      </c>
      <c r="D35" s="33" t="s">
        <v>425</v>
      </c>
      <c r="E35" s="33" t="s">
        <v>243</v>
      </c>
    </row>
    <row r="36" spans="1:5">
      <c r="A36" t="s">
        <v>426</v>
      </c>
      <c r="C36" t="s">
        <v>427</v>
      </c>
      <c r="D36" s="33" t="s">
        <v>428</v>
      </c>
      <c r="E36" s="33" t="s">
        <v>243</v>
      </c>
    </row>
    <row r="37" spans="1:5">
      <c r="A37" t="s">
        <v>429</v>
      </c>
      <c r="C37" t="s">
        <v>430</v>
      </c>
      <c r="D37" s="33" t="s">
        <v>431</v>
      </c>
      <c r="E37" s="33" t="s">
        <v>243</v>
      </c>
    </row>
    <row r="38" spans="1:5">
      <c r="A38" t="s">
        <v>432</v>
      </c>
      <c r="C38" t="s">
        <v>433</v>
      </c>
      <c r="D38" s="33" t="s">
        <v>434</v>
      </c>
      <c r="E38" s="33" t="s">
        <v>243</v>
      </c>
    </row>
    <row r="39" spans="1:5">
      <c r="A39" t="s">
        <v>435</v>
      </c>
      <c r="C39" t="s">
        <v>436</v>
      </c>
      <c r="D39" s="33" t="s">
        <v>437</v>
      </c>
      <c r="E39" s="33" t="s">
        <v>243</v>
      </c>
    </row>
    <row r="40" spans="1:5">
      <c r="A40" t="s">
        <v>438</v>
      </c>
      <c r="C40" t="s">
        <v>439</v>
      </c>
      <c r="D40" s="33" t="s">
        <v>440</v>
      </c>
      <c r="E40" s="33" t="s">
        <v>243</v>
      </c>
    </row>
    <row r="41" spans="1:5">
      <c r="A41" t="s">
        <v>441</v>
      </c>
      <c r="C41" t="s">
        <v>442</v>
      </c>
      <c r="D41" s="33" t="s">
        <v>443</v>
      </c>
      <c r="E41" s="33" t="s">
        <v>243</v>
      </c>
    </row>
    <row r="42" spans="1:5">
      <c r="A42" t="s">
        <v>444</v>
      </c>
      <c r="C42" t="s">
        <v>445</v>
      </c>
      <c r="D42" s="33" t="s">
        <v>446</v>
      </c>
      <c r="E42" s="33" t="s">
        <v>243</v>
      </c>
    </row>
    <row r="43" spans="1:5">
      <c r="A43" t="s">
        <v>447</v>
      </c>
      <c r="C43" t="s">
        <v>448</v>
      </c>
      <c r="D43" s="33" t="s">
        <v>449</v>
      </c>
      <c r="E43" s="33" t="s">
        <v>243</v>
      </c>
    </row>
    <row r="44" spans="1:5">
      <c r="A44" t="s">
        <v>450</v>
      </c>
      <c r="C44" t="s">
        <v>451</v>
      </c>
      <c r="D44" s="33" t="s">
        <v>452</v>
      </c>
      <c r="E44" s="33" t="s">
        <v>243</v>
      </c>
    </row>
    <row r="45" spans="1:5">
      <c r="A45" t="s">
        <v>453</v>
      </c>
      <c r="C45" t="s">
        <v>454</v>
      </c>
      <c r="D45" s="33" t="s">
        <v>455</v>
      </c>
      <c r="E45" s="33" t="s">
        <v>243</v>
      </c>
    </row>
    <row r="46" spans="1:5">
      <c r="A46" t="s">
        <v>456</v>
      </c>
      <c r="C46" t="s">
        <v>457</v>
      </c>
      <c r="D46" s="33" t="s">
        <v>458</v>
      </c>
      <c r="E46" s="33" t="s">
        <v>243</v>
      </c>
    </row>
    <row r="47" spans="1:5">
      <c r="A47" t="s">
        <v>459</v>
      </c>
      <c r="C47" t="s">
        <v>460</v>
      </c>
      <c r="D47" s="33" t="s">
        <v>461</v>
      </c>
      <c r="E47" s="33" t="s">
        <v>243</v>
      </c>
    </row>
    <row r="48" spans="1:5">
      <c r="A48" t="s">
        <v>462</v>
      </c>
      <c r="C48" t="s">
        <v>463</v>
      </c>
      <c r="D48" s="33" t="s">
        <v>464</v>
      </c>
      <c r="E48" s="33" t="s">
        <v>243</v>
      </c>
    </row>
    <row r="49" spans="1:5" ht="30">
      <c r="A49" t="s">
        <v>465</v>
      </c>
      <c r="D49" s="33" t="s">
        <v>256</v>
      </c>
    </row>
    <row r="50" spans="1:5">
      <c r="A50" t="s">
        <v>466</v>
      </c>
      <c r="C50" t="s">
        <v>243</v>
      </c>
      <c r="D50" s="33" t="s">
        <v>59</v>
      </c>
      <c r="E50" s="33" t="s">
        <v>243</v>
      </c>
    </row>
    <row r="51" spans="1:5">
      <c r="A51" t="s">
        <v>467</v>
      </c>
      <c r="C51" t="s">
        <v>243</v>
      </c>
      <c r="D51" s="33" t="s">
        <v>169</v>
      </c>
      <c r="E51" s="33" t="s">
        <v>243</v>
      </c>
    </row>
    <row r="52" spans="1:5">
      <c r="A52" t="s">
        <v>468</v>
      </c>
      <c r="C52" t="s">
        <v>469</v>
      </c>
      <c r="D52" s="33" t="s">
        <v>470</v>
      </c>
      <c r="E52" s="33" t="s">
        <v>243</v>
      </c>
    </row>
    <row r="53" spans="1:5">
      <c r="A53" t="s">
        <v>471</v>
      </c>
      <c r="C53" t="s">
        <v>472</v>
      </c>
      <c r="D53" s="33" t="s">
        <v>473</v>
      </c>
      <c r="E53" s="33" t="s">
        <v>243</v>
      </c>
    </row>
    <row r="54" spans="1:5">
      <c r="A54" t="s">
        <v>474</v>
      </c>
      <c r="C54" t="s">
        <v>475</v>
      </c>
      <c r="D54" s="33" t="s">
        <v>476</v>
      </c>
      <c r="E54" s="33" t="s">
        <v>243</v>
      </c>
    </row>
    <row r="55" spans="1:5">
      <c r="A55" t="s">
        <v>477</v>
      </c>
      <c r="C55" t="s">
        <v>478</v>
      </c>
      <c r="D55" s="33" t="s">
        <v>479</v>
      </c>
      <c r="E55" s="33" t="s">
        <v>243</v>
      </c>
    </row>
    <row r="56" spans="1:5">
      <c r="A56" t="s">
        <v>480</v>
      </c>
      <c r="C56" t="s">
        <v>481</v>
      </c>
      <c r="D56" s="33" t="s">
        <v>482</v>
      </c>
      <c r="E56" s="33" t="s">
        <v>243</v>
      </c>
    </row>
    <row r="57" spans="1:5">
      <c r="A57" t="s">
        <v>483</v>
      </c>
      <c r="C57" t="s">
        <v>484</v>
      </c>
      <c r="D57" s="33" t="s">
        <v>485</v>
      </c>
      <c r="E57" s="33" t="s">
        <v>243</v>
      </c>
    </row>
    <row r="58" spans="1:5">
      <c r="A58" t="s">
        <v>486</v>
      </c>
      <c r="C58" t="s">
        <v>487</v>
      </c>
      <c r="D58" s="33" t="s">
        <v>488</v>
      </c>
      <c r="E58" s="33" t="s">
        <v>243</v>
      </c>
    </row>
    <row r="59" spans="1:5">
      <c r="A59" t="s">
        <v>489</v>
      </c>
      <c r="C59" t="s">
        <v>490</v>
      </c>
      <c r="D59" s="33" t="s">
        <v>491</v>
      </c>
      <c r="E59" s="33" t="s">
        <v>243</v>
      </c>
    </row>
    <row r="60" spans="1:5">
      <c r="A60" t="s">
        <v>492</v>
      </c>
      <c r="C60" t="s">
        <v>493</v>
      </c>
      <c r="D60" s="33" t="s">
        <v>494</v>
      </c>
      <c r="E60" s="33" t="s">
        <v>243</v>
      </c>
    </row>
    <row r="61" spans="1:5" ht="30">
      <c r="A61" t="s">
        <v>495</v>
      </c>
      <c r="C61" t="s">
        <v>496</v>
      </c>
      <c r="D61" s="33" t="s">
        <v>497</v>
      </c>
      <c r="E61" s="33" t="s">
        <v>243</v>
      </c>
    </row>
    <row r="62" spans="1:5">
      <c r="A62" t="s">
        <v>498</v>
      </c>
      <c r="C62" t="s">
        <v>499</v>
      </c>
      <c r="D62" s="33" t="s">
        <v>500</v>
      </c>
      <c r="E62" s="33" t="s">
        <v>243</v>
      </c>
    </row>
    <row r="63" spans="1:5" ht="30">
      <c r="A63" t="s">
        <v>501</v>
      </c>
      <c r="C63" t="s">
        <v>502</v>
      </c>
      <c r="D63" s="33" t="s">
        <v>503</v>
      </c>
      <c r="E63" s="33" t="s">
        <v>243</v>
      </c>
    </row>
    <row r="64" spans="1:5">
      <c r="A64" t="s">
        <v>504</v>
      </c>
      <c r="C64" t="s">
        <v>505</v>
      </c>
      <c r="D64" s="33" t="s">
        <v>458</v>
      </c>
      <c r="E64" s="33" t="s">
        <v>243</v>
      </c>
    </row>
    <row r="65" spans="1:5">
      <c r="A65" t="s">
        <v>506</v>
      </c>
      <c r="C65" t="s">
        <v>507</v>
      </c>
      <c r="D65" s="33" t="s">
        <v>220</v>
      </c>
      <c r="E65" s="33" t="s">
        <v>243</v>
      </c>
    </row>
    <row r="66" spans="1:5">
      <c r="A66" t="s">
        <v>508</v>
      </c>
      <c r="C66" t="s">
        <v>509</v>
      </c>
      <c r="D66" s="33" t="s">
        <v>510</v>
      </c>
      <c r="E66" s="33" t="s">
        <v>243</v>
      </c>
    </row>
    <row r="67" spans="1:5">
      <c r="A67" t="s">
        <v>511</v>
      </c>
      <c r="C67" t="s">
        <v>512</v>
      </c>
      <c r="D67" s="33" t="s">
        <v>513</v>
      </c>
      <c r="E67" s="33" t="s">
        <v>243</v>
      </c>
    </row>
    <row r="68" spans="1:5">
      <c r="A68" t="s">
        <v>514</v>
      </c>
      <c r="C68" t="s">
        <v>515</v>
      </c>
      <c r="D68" s="33" t="s">
        <v>33</v>
      </c>
      <c r="E68" s="33" t="s">
        <v>243</v>
      </c>
    </row>
    <row r="69" spans="1:5">
      <c r="A69" t="s">
        <v>516</v>
      </c>
      <c r="C69" t="s">
        <v>517</v>
      </c>
      <c r="D69" s="33" t="s">
        <v>62</v>
      </c>
      <c r="E69" s="33" t="s">
        <v>243</v>
      </c>
    </row>
    <row r="70" spans="1:5">
      <c r="A70" t="s">
        <v>518</v>
      </c>
      <c r="C70" t="s">
        <v>519</v>
      </c>
      <c r="D70" s="33" t="s">
        <v>63</v>
      </c>
      <c r="E70" s="33" t="s">
        <v>243</v>
      </c>
    </row>
    <row r="71" spans="1:5">
      <c r="A71" t="s">
        <v>520</v>
      </c>
      <c r="C71" t="s">
        <v>521</v>
      </c>
      <c r="D71" s="33" t="s">
        <v>258</v>
      </c>
      <c r="E71" s="33" t="s">
        <v>243</v>
      </c>
    </row>
    <row r="72" spans="1:5">
      <c r="A72" t="s">
        <v>522</v>
      </c>
      <c r="C72" t="s">
        <v>523</v>
      </c>
      <c r="D72" s="33" t="s">
        <v>65</v>
      </c>
      <c r="E72" s="33" t="s">
        <v>243</v>
      </c>
    </row>
    <row r="73" spans="1:5">
      <c r="A73" t="s">
        <v>524</v>
      </c>
      <c r="C73" t="s">
        <v>525</v>
      </c>
      <c r="D73" s="33" t="s">
        <v>526</v>
      </c>
      <c r="E73" s="33" t="s">
        <v>243</v>
      </c>
    </row>
    <row r="74" spans="1:5" ht="30">
      <c r="A74" t="s">
        <v>527</v>
      </c>
      <c r="C74" t="s">
        <v>528</v>
      </c>
      <c r="D74" s="33" t="s">
        <v>259</v>
      </c>
      <c r="E74" s="33" t="s">
        <v>243</v>
      </c>
    </row>
    <row r="75" spans="1:5">
      <c r="A75" t="s">
        <v>529</v>
      </c>
      <c r="C75" t="s">
        <v>530</v>
      </c>
      <c r="D75" s="33" t="s">
        <v>531</v>
      </c>
      <c r="E75" s="33" t="s">
        <v>243</v>
      </c>
    </row>
    <row r="76" spans="1:5" ht="30">
      <c r="A76" t="s">
        <v>532</v>
      </c>
      <c r="C76" t="s">
        <v>533</v>
      </c>
      <c r="D76" s="33" t="s">
        <v>534</v>
      </c>
      <c r="E76" s="33" t="s">
        <v>243</v>
      </c>
    </row>
    <row r="77" spans="1:5" ht="30">
      <c r="A77" t="s">
        <v>535</v>
      </c>
      <c r="C77" t="s">
        <v>536</v>
      </c>
      <c r="D77" s="33" t="s">
        <v>537</v>
      </c>
      <c r="E77" s="33" t="s">
        <v>243</v>
      </c>
    </row>
    <row r="78" spans="1:5" ht="30">
      <c r="A78" t="s">
        <v>538</v>
      </c>
      <c r="D78" s="33" t="s">
        <v>256</v>
      </c>
    </row>
    <row r="79" spans="1:5">
      <c r="A79" t="s">
        <v>539</v>
      </c>
      <c r="C79" t="s">
        <v>243</v>
      </c>
      <c r="D79" s="33" t="s">
        <v>540</v>
      </c>
      <c r="E79" s="33" t="s">
        <v>243</v>
      </c>
    </row>
    <row r="80" spans="1:5">
      <c r="A80" t="s">
        <v>541</v>
      </c>
      <c r="C80" t="s">
        <v>243</v>
      </c>
      <c r="D80" s="33" t="s">
        <v>542</v>
      </c>
      <c r="E80" s="33" t="s">
        <v>243</v>
      </c>
    </row>
    <row r="81" spans="1:5">
      <c r="A81" t="s">
        <v>543</v>
      </c>
      <c r="C81" t="s">
        <v>243</v>
      </c>
      <c r="D81" s="33" t="s">
        <v>260</v>
      </c>
      <c r="E81" s="33" t="s">
        <v>243</v>
      </c>
    </row>
    <row r="82" spans="1:5">
      <c r="A82" t="s">
        <v>544</v>
      </c>
      <c r="C82" t="s">
        <v>261</v>
      </c>
      <c r="D82" s="33" t="s">
        <v>262</v>
      </c>
      <c r="E82" s="33" t="s">
        <v>243</v>
      </c>
    </row>
    <row r="83" spans="1:5">
      <c r="A83" t="s">
        <v>545</v>
      </c>
      <c r="C83" t="s">
        <v>243</v>
      </c>
      <c r="D83" s="33" t="s">
        <v>263</v>
      </c>
      <c r="E83" s="33" t="s">
        <v>264</v>
      </c>
    </row>
    <row r="84" spans="1:5" ht="30">
      <c r="A84" t="s">
        <v>546</v>
      </c>
      <c r="D84" s="33" t="s">
        <v>256</v>
      </c>
    </row>
    <row r="85" spans="1:5" ht="60">
      <c r="A85" t="s">
        <v>547</v>
      </c>
      <c r="C85" t="s">
        <v>243</v>
      </c>
      <c r="D85" s="33" t="s">
        <v>285</v>
      </c>
      <c r="E85" s="33" t="s">
        <v>265</v>
      </c>
    </row>
    <row r="86" spans="1:5">
      <c r="A86" t="s">
        <v>548</v>
      </c>
      <c r="C86" t="s">
        <v>243</v>
      </c>
      <c r="D86" s="33" t="s">
        <v>549</v>
      </c>
      <c r="E86" s="33" t="s">
        <v>243</v>
      </c>
    </row>
    <row r="87" spans="1:5">
      <c r="A87" t="s">
        <v>550</v>
      </c>
      <c r="C87" t="s">
        <v>243</v>
      </c>
      <c r="D87" s="33" t="s">
        <v>551</v>
      </c>
      <c r="E87" s="33" t="s">
        <v>243</v>
      </c>
    </row>
    <row r="88" spans="1:5">
      <c r="A88" t="s">
        <v>552</v>
      </c>
      <c r="C88" t="s">
        <v>243</v>
      </c>
      <c r="D88" s="33" t="s">
        <v>266</v>
      </c>
      <c r="E88" s="33" t="s">
        <v>243</v>
      </c>
    </row>
    <row r="89" spans="1:5">
      <c r="A89" t="s">
        <v>553</v>
      </c>
      <c r="C89" t="s">
        <v>243</v>
      </c>
      <c r="D89" s="33" t="s">
        <v>267</v>
      </c>
      <c r="E89" s="33" t="s">
        <v>243</v>
      </c>
    </row>
    <row r="90" spans="1:5">
      <c r="A90" t="s">
        <v>554</v>
      </c>
      <c r="C90" t="s">
        <v>243</v>
      </c>
      <c r="D90" s="33" t="s">
        <v>268</v>
      </c>
      <c r="E90" s="33" t="s">
        <v>243</v>
      </c>
    </row>
    <row r="91" spans="1:5">
      <c r="A91" t="s">
        <v>555</v>
      </c>
      <c r="C91" t="s">
        <v>243</v>
      </c>
      <c r="D91" s="33" t="s">
        <v>269</v>
      </c>
      <c r="E91" s="33" t="s">
        <v>243</v>
      </c>
    </row>
    <row r="92" spans="1:5" ht="30">
      <c r="A92" t="s">
        <v>556</v>
      </c>
      <c r="C92" t="s">
        <v>243</v>
      </c>
      <c r="D92" s="33" t="s">
        <v>270</v>
      </c>
      <c r="E92" s="33" t="s">
        <v>264</v>
      </c>
    </row>
    <row r="93" spans="1:5" ht="30">
      <c r="A93" t="s">
        <v>557</v>
      </c>
      <c r="C93" t="s">
        <v>243</v>
      </c>
      <c r="D93" s="33" t="s">
        <v>558</v>
      </c>
      <c r="E93" s="33" t="s">
        <v>272</v>
      </c>
    </row>
    <row r="94" spans="1:5" ht="30">
      <c r="A94" t="s">
        <v>559</v>
      </c>
      <c r="C94" t="s">
        <v>243</v>
      </c>
      <c r="D94" s="33" t="s">
        <v>243</v>
      </c>
      <c r="E94" s="33" t="s">
        <v>272</v>
      </c>
    </row>
    <row r="95" spans="1:5" ht="30">
      <c r="A95" t="s">
        <v>560</v>
      </c>
      <c r="C95" t="s">
        <v>243</v>
      </c>
      <c r="D95" s="33" t="s">
        <v>243</v>
      </c>
      <c r="E95" s="33" t="s">
        <v>272</v>
      </c>
    </row>
    <row r="96" spans="1:5">
      <c r="A96" t="s">
        <v>561</v>
      </c>
      <c r="C96" t="s">
        <v>243</v>
      </c>
      <c r="D96" s="33" t="s">
        <v>562</v>
      </c>
      <c r="E96" s="33" t="s">
        <v>243</v>
      </c>
    </row>
    <row r="97" spans="1:5">
      <c r="A97" t="s">
        <v>563</v>
      </c>
      <c r="C97" t="s">
        <v>243</v>
      </c>
      <c r="D97" s="33" t="s">
        <v>273</v>
      </c>
      <c r="E97" s="33" t="s">
        <v>243</v>
      </c>
    </row>
    <row r="98" spans="1:5">
      <c r="A98" t="s">
        <v>564</v>
      </c>
      <c r="C98" t="s">
        <v>243</v>
      </c>
      <c r="D98" s="33" t="s">
        <v>274</v>
      </c>
      <c r="E98" s="33" t="s">
        <v>243</v>
      </c>
    </row>
    <row r="99" spans="1:5">
      <c r="A99" t="s">
        <v>565</v>
      </c>
      <c r="C99" t="s">
        <v>243</v>
      </c>
      <c r="D99" s="33" t="s">
        <v>275</v>
      </c>
      <c r="E99" s="33" t="s">
        <v>243</v>
      </c>
    </row>
    <row r="100" spans="1:5">
      <c r="A100" t="s">
        <v>566</v>
      </c>
      <c r="C100" t="s">
        <v>243</v>
      </c>
      <c r="D100" s="33" t="s">
        <v>276</v>
      </c>
      <c r="E100" s="33" t="s">
        <v>243</v>
      </c>
    </row>
    <row r="101" spans="1:5" ht="30">
      <c r="A101" t="s">
        <v>567</v>
      </c>
      <c r="C101" t="s">
        <v>243</v>
      </c>
      <c r="D101" s="33" t="s">
        <v>277</v>
      </c>
      <c r="E101" s="33" t="s">
        <v>243</v>
      </c>
    </row>
    <row r="102" spans="1:5">
      <c r="A102" t="s">
        <v>568</v>
      </c>
      <c r="C102" t="s">
        <v>243</v>
      </c>
      <c r="D102" s="33" t="s">
        <v>569</v>
      </c>
      <c r="E102" s="33" t="s">
        <v>243</v>
      </c>
    </row>
    <row r="103" spans="1:5">
      <c r="A103" t="s">
        <v>570</v>
      </c>
      <c r="C103" t="s">
        <v>243</v>
      </c>
      <c r="D103" s="33" t="s">
        <v>278</v>
      </c>
      <c r="E103" s="33" t="s">
        <v>243</v>
      </c>
    </row>
    <row r="104" spans="1:5">
      <c r="A104" t="s">
        <v>571</v>
      </c>
      <c r="C104" t="s">
        <v>243</v>
      </c>
      <c r="D104" s="33" t="s">
        <v>279</v>
      </c>
      <c r="E104" s="33" t="s">
        <v>243</v>
      </c>
    </row>
    <row r="105" spans="1:5">
      <c r="A105" t="s">
        <v>572</v>
      </c>
      <c r="C105" t="s">
        <v>243</v>
      </c>
      <c r="D105" s="33" t="s">
        <v>280</v>
      </c>
      <c r="E105" s="33" t="s">
        <v>243</v>
      </c>
    </row>
    <row r="106" spans="1:5">
      <c r="A106" t="s">
        <v>573</v>
      </c>
      <c r="C106" t="s">
        <v>243</v>
      </c>
      <c r="D106" s="33" t="s">
        <v>281</v>
      </c>
      <c r="E106" s="33" t="s">
        <v>243</v>
      </c>
    </row>
    <row r="107" spans="1:5">
      <c r="A107" t="s">
        <v>574</v>
      </c>
      <c r="C107" t="s">
        <v>243</v>
      </c>
      <c r="D107" s="33" t="s">
        <v>282</v>
      </c>
      <c r="E107" s="33" t="s">
        <v>243</v>
      </c>
    </row>
    <row r="108" spans="1:5">
      <c r="A108" t="s">
        <v>575</v>
      </c>
      <c r="C108" t="s">
        <v>243</v>
      </c>
      <c r="D108" s="33" t="s">
        <v>283</v>
      </c>
      <c r="E108" s="33" t="s">
        <v>243</v>
      </c>
    </row>
    <row r="109" spans="1:5" ht="30">
      <c r="A109" t="s">
        <v>576</v>
      </c>
      <c r="C109" t="s">
        <v>243</v>
      </c>
      <c r="D109" s="33" t="s">
        <v>577</v>
      </c>
      <c r="E109" s="33" t="s">
        <v>264</v>
      </c>
    </row>
    <row r="110" spans="1:5">
      <c r="A110" t="s">
        <v>578</v>
      </c>
      <c r="C110" t="s">
        <v>243</v>
      </c>
      <c r="D110" s="33" t="s">
        <v>219</v>
      </c>
      <c r="E110" s="33" t="s">
        <v>243</v>
      </c>
    </row>
    <row r="111" spans="1:5">
      <c r="A111" t="s">
        <v>579</v>
      </c>
      <c r="C111" t="s">
        <v>243</v>
      </c>
      <c r="D111" s="33" t="s">
        <v>220</v>
      </c>
      <c r="E111" s="33" t="s">
        <v>243</v>
      </c>
    </row>
    <row r="112" spans="1:5">
      <c r="A112" t="s">
        <v>580</v>
      </c>
      <c r="C112" t="s">
        <v>243</v>
      </c>
      <c r="D112" s="33" t="s">
        <v>33</v>
      </c>
      <c r="E112" s="33" t="s">
        <v>243</v>
      </c>
    </row>
    <row r="113" spans="1:5">
      <c r="A113" t="s">
        <v>581</v>
      </c>
      <c r="C113" t="s">
        <v>243</v>
      </c>
      <c r="D113" s="33" t="s">
        <v>222</v>
      </c>
      <c r="E113" s="33" t="s">
        <v>243</v>
      </c>
    </row>
    <row r="114" spans="1:5">
      <c r="A114" t="s">
        <v>582</v>
      </c>
      <c r="C114" t="s">
        <v>243</v>
      </c>
      <c r="D114" s="33" t="s">
        <v>284</v>
      </c>
      <c r="E114" s="33" t="s">
        <v>243</v>
      </c>
    </row>
    <row r="115" spans="1:5">
      <c r="A115" t="s">
        <v>583</v>
      </c>
      <c r="C115" t="s">
        <v>243</v>
      </c>
      <c r="D115" s="33" t="s">
        <v>65</v>
      </c>
      <c r="E115" s="33" t="s">
        <v>243</v>
      </c>
    </row>
    <row r="116" spans="1:5">
      <c r="A116" t="s">
        <v>584</v>
      </c>
      <c r="C116" t="s">
        <v>243</v>
      </c>
      <c r="D116" s="33" t="s">
        <v>585</v>
      </c>
      <c r="E116" s="33" t="s">
        <v>243</v>
      </c>
    </row>
    <row r="117" spans="1:5">
      <c r="A117" t="s">
        <v>586</v>
      </c>
      <c r="C117" t="s">
        <v>243</v>
      </c>
      <c r="D117" s="33" t="s">
        <v>587</v>
      </c>
      <c r="E117" s="33" t="s">
        <v>264</v>
      </c>
    </row>
    <row r="118" spans="1:5">
      <c r="A118" t="s">
        <v>588</v>
      </c>
      <c r="C118" t="s">
        <v>243</v>
      </c>
      <c r="D118" s="33" t="s">
        <v>589</v>
      </c>
      <c r="E118" s="33" t="s">
        <v>264</v>
      </c>
    </row>
    <row r="119" spans="1:5">
      <c r="A119" t="s">
        <v>590</v>
      </c>
      <c r="C119" t="s">
        <v>243</v>
      </c>
      <c r="D119" s="33" t="s">
        <v>591</v>
      </c>
      <c r="E119" s="33" t="s">
        <v>264</v>
      </c>
    </row>
    <row r="120" spans="1:5">
      <c r="A120" t="s">
        <v>592</v>
      </c>
      <c r="C120" t="s">
        <v>286</v>
      </c>
      <c r="D120" s="33" t="s">
        <v>593</v>
      </c>
      <c r="E120" s="33" t="s">
        <v>243</v>
      </c>
    </row>
    <row r="121" spans="1:5">
      <c r="A121" t="s">
        <v>594</v>
      </c>
      <c r="C121" t="s">
        <v>287</v>
      </c>
      <c r="D121" s="33" t="s">
        <v>595</v>
      </c>
      <c r="E121" s="33" t="s">
        <v>243</v>
      </c>
    </row>
    <row r="122" spans="1:5">
      <c r="A122" t="s">
        <v>596</v>
      </c>
      <c r="C122" t="s">
        <v>288</v>
      </c>
      <c r="D122" s="33" t="s">
        <v>597</v>
      </c>
      <c r="E122" s="33" t="s">
        <v>243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9C5B-C0CC-468A-A19B-C52DEC44A869}">
  <dimension ref="A1"/>
  <sheetViews>
    <sheetView showGridLines="0" workbookViewId="0">
      <selection activeCell="O25" sqref="O25"/>
    </sheetView>
  </sheetViews>
  <sheetFormatPr defaultRowHeight="15"/>
  <sheetData/>
  <printOptions headings="1" gridLines="1"/>
  <pageMargins left="0.51181102362204722" right="0.51181102362204722" top="0.74803149606299213" bottom="0.74803149606299213" header="0.27559055118110237" footer="0.27559055118110237"/>
  <pageSetup scale="72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DF46-B474-44CC-84D1-A6CBBDB8D3B7}">
  <sheetPr>
    <tabColor rgb="FFFFFF00"/>
    <pageSetUpPr fitToPage="1"/>
  </sheetPr>
  <dimension ref="A1:R30"/>
  <sheetViews>
    <sheetView tabSelected="1" workbookViewId="0">
      <selection activeCell="C12" sqref="C12"/>
    </sheetView>
  </sheetViews>
  <sheetFormatPr defaultRowHeight="15"/>
  <cols>
    <col min="1" max="1" width="20.140625" customWidth="1"/>
    <col min="2" max="2" width="17.5703125" customWidth="1"/>
    <col min="3" max="3" width="8.7109375" customWidth="1"/>
    <col min="4" max="7" width="12.85546875" customWidth="1"/>
    <col min="8" max="8" width="8" style="2" customWidth="1"/>
    <col min="9" max="9" width="23.28515625" style="2" bestFit="1" customWidth="1"/>
    <col min="10" max="10" width="4.140625" customWidth="1"/>
    <col min="11" max="11" width="16.85546875" customWidth="1"/>
    <col min="12" max="13" width="14" customWidth="1"/>
    <col min="14" max="14" width="12.5703125" customWidth="1"/>
    <col min="15" max="17" width="13.42578125" customWidth="1"/>
  </cols>
  <sheetData>
    <row r="1" spans="1:18">
      <c r="A1" s="1" t="s">
        <v>43</v>
      </c>
      <c r="B1" s="96" t="s">
        <v>43</v>
      </c>
      <c r="D1" s="36" t="s">
        <v>73</v>
      </c>
    </row>
    <row r="2" spans="1:18">
      <c r="A2" s="1" t="s">
        <v>598</v>
      </c>
      <c r="B2" s="96" t="s">
        <v>43</v>
      </c>
      <c r="D2" s="37" t="s">
        <v>74</v>
      </c>
    </row>
    <row r="3" spans="1:18">
      <c r="A3" s="1" t="s">
        <v>11</v>
      </c>
      <c r="B3" s="96">
        <v>2025</v>
      </c>
    </row>
    <row r="4" spans="1:18">
      <c r="A4" s="1" t="s">
        <v>151</v>
      </c>
      <c r="B4" s="96" t="s">
        <v>151</v>
      </c>
    </row>
    <row r="5" spans="1:18">
      <c r="A5" s="1" t="s">
        <v>152</v>
      </c>
      <c r="B5" s="96" t="s">
        <v>152</v>
      </c>
      <c r="D5" s="37"/>
    </row>
    <row r="6" spans="1:18">
      <c r="A6" s="1" t="s">
        <v>285</v>
      </c>
      <c r="B6" s="96" t="s">
        <v>349</v>
      </c>
      <c r="D6" s="37"/>
    </row>
    <row r="7" spans="1:18">
      <c r="A7" s="1" t="s">
        <v>153</v>
      </c>
      <c r="B7" s="96" t="s">
        <v>350</v>
      </c>
      <c r="D7" s="37"/>
    </row>
    <row r="8" spans="1:18">
      <c r="A8" s="1" t="s">
        <v>98</v>
      </c>
      <c r="B8" s="132"/>
      <c r="C8" s="132"/>
      <c r="D8" s="132"/>
      <c r="E8" s="132"/>
      <c r="F8" s="132"/>
      <c r="G8" s="132"/>
    </row>
    <row r="9" spans="1:18">
      <c r="A9" s="1" t="s">
        <v>319</v>
      </c>
      <c r="B9" s="96"/>
      <c r="C9" s="69"/>
      <c r="D9" s="69"/>
      <c r="E9" s="69"/>
      <c r="F9" s="69"/>
      <c r="G9" s="69"/>
    </row>
    <row r="10" spans="1:18">
      <c r="A10" s="1" t="s">
        <v>99</v>
      </c>
      <c r="B10" s="96"/>
      <c r="C10" t="s">
        <v>125</v>
      </c>
    </row>
    <row r="11" spans="1:18">
      <c r="A11" s="1" t="s">
        <v>100</v>
      </c>
      <c r="B11" s="97">
        <v>0.13</v>
      </c>
      <c r="C11" t="s">
        <v>101</v>
      </c>
      <c r="F11" s="3"/>
    </row>
    <row r="12" spans="1:18">
      <c r="A12" s="1"/>
      <c r="C12" s="37" t="s">
        <v>609</v>
      </c>
      <c r="F12" s="3"/>
    </row>
    <row r="13" spans="1:18">
      <c r="A13" s="1"/>
      <c r="C13" s="37"/>
      <c r="F13" s="3"/>
    </row>
    <row r="14" spans="1:18">
      <c r="A14" s="1" t="s">
        <v>314</v>
      </c>
      <c r="F14" s="3"/>
    </row>
    <row r="15" spans="1:18">
      <c r="A15" t="s">
        <v>599</v>
      </c>
      <c r="D15" t="s">
        <v>71</v>
      </c>
      <c r="E15" s="6">
        <f>Income!E27</f>
        <v>0</v>
      </c>
      <c r="J15" s="2"/>
      <c r="K15" s="2"/>
      <c r="L15" s="2"/>
      <c r="M15" s="2"/>
      <c r="N15" s="2"/>
      <c r="O15" s="2"/>
      <c r="P15" s="8"/>
      <c r="Q15" s="8"/>
      <c r="R15" s="8"/>
    </row>
    <row r="16" spans="1:18">
      <c r="J16" s="2"/>
      <c r="K16" s="2"/>
      <c r="L16" s="2"/>
      <c r="M16" s="2"/>
      <c r="N16" s="2"/>
      <c r="O16" s="2"/>
    </row>
    <row r="17" spans="1:15">
      <c r="A17" t="s">
        <v>176</v>
      </c>
      <c r="D17" t="s">
        <v>71</v>
      </c>
      <c r="E17" s="6">
        <f>Expenses!H76</f>
        <v>0</v>
      </c>
      <c r="J17" s="2"/>
      <c r="K17" s="2"/>
      <c r="L17" s="2"/>
      <c r="M17" s="2"/>
      <c r="N17" s="2"/>
      <c r="O17" s="2"/>
    </row>
    <row r="18" spans="1:15">
      <c r="E18" s="6"/>
      <c r="J18" s="2"/>
      <c r="K18" s="2"/>
      <c r="L18" s="2"/>
      <c r="M18" s="2"/>
      <c r="N18" s="2"/>
      <c r="O18" s="2"/>
    </row>
    <row r="19" spans="1:15">
      <c r="A19" t="s">
        <v>604</v>
      </c>
      <c r="D19" t="s">
        <v>58</v>
      </c>
      <c r="E19" s="11">
        <f>E15-E17</f>
        <v>0</v>
      </c>
      <c r="J19" s="2"/>
      <c r="K19" s="2"/>
      <c r="L19" s="2"/>
      <c r="M19" s="2"/>
      <c r="N19" s="2"/>
      <c r="O19" s="2"/>
    </row>
    <row r="20" spans="1:15">
      <c r="E20" s="6"/>
      <c r="J20" s="2"/>
      <c r="K20" s="2"/>
      <c r="L20" s="2"/>
      <c r="M20" s="2"/>
      <c r="N20" s="2"/>
      <c r="O20" s="2"/>
    </row>
    <row r="21" spans="1:15">
      <c r="A21" t="s">
        <v>19</v>
      </c>
      <c r="B21" t="s">
        <v>605</v>
      </c>
      <c r="C21" t="s">
        <v>71</v>
      </c>
      <c r="D21" s="6">
        <f>HomeOfficeExps!$H$20</f>
        <v>0</v>
      </c>
      <c r="J21" s="2"/>
      <c r="K21" s="2"/>
      <c r="L21" s="2"/>
      <c r="M21" s="2"/>
      <c r="N21" s="2"/>
      <c r="O21" s="2"/>
    </row>
    <row r="22" spans="1:15">
      <c r="C22" t="s">
        <v>606</v>
      </c>
      <c r="E22" s="6">
        <f>IF(E19&gt;0,D21,0)</f>
        <v>0</v>
      </c>
      <c r="J22" s="2"/>
      <c r="K22" s="2"/>
      <c r="L22" s="2"/>
      <c r="M22" s="2"/>
      <c r="N22" s="2"/>
      <c r="O22" s="2"/>
    </row>
    <row r="23" spans="1:15">
      <c r="E23" s="6"/>
      <c r="J23" s="2"/>
      <c r="K23" s="2"/>
      <c r="L23" s="2"/>
      <c r="M23" s="2"/>
      <c r="N23" s="2"/>
      <c r="O23" s="2"/>
    </row>
    <row r="24" spans="1:15">
      <c r="J24" s="2"/>
      <c r="K24" s="2"/>
      <c r="L24" s="2"/>
      <c r="M24" s="2"/>
      <c r="N24" s="2"/>
      <c r="O24" s="2"/>
    </row>
    <row r="25" spans="1:15">
      <c r="A25" t="s">
        <v>608</v>
      </c>
      <c r="E25" s="12">
        <f>E19-E22</f>
        <v>0</v>
      </c>
      <c r="F25" s="69" t="s">
        <v>607</v>
      </c>
      <c r="J25" s="2"/>
      <c r="K25" s="2"/>
      <c r="L25" s="2"/>
      <c r="M25" s="2"/>
      <c r="N25" s="2"/>
      <c r="O25" s="2"/>
    </row>
    <row r="26" spans="1:15">
      <c r="J26" s="2"/>
      <c r="K26" s="2"/>
      <c r="L26" s="2"/>
      <c r="M26" s="2"/>
      <c r="N26" s="2"/>
      <c r="O26" s="2"/>
    </row>
    <row r="27" spans="1:15">
      <c r="J27" s="2"/>
      <c r="K27" s="2"/>
      <c r="L27" s="2"/>
      <c r="M27" s="2"/>
      <c r="N27" s="2"/>
      <c r="O27" s="2"/>
    </row>
    <row r="28" spans="1:15">
      <c r="J28" s="2"/>
      <c r="K28" s="2"/>
      <c r="L28" s="2"/>
      <c r="M28" s="2"/>
      <c r="N28" s="2"/>
      <c r="O28" s="2"/>
    </row>
    <row r="29" spans="1:15">
      <c r="J29" s="2"/>
      <c r="K29" s="2"/>
      <c r="L29" s="2"/>
      <c r="M29" s="2"/>
      <c r="N29" s="2"/>
      <c r="O29" s="2"/>
    </row>
    <row r="30" spans="1:15">
      <c r="J30" s="2"/>
      <c r="K30" s="2"/>
      <c r="L30" s="2"/>
      <c r="M30" s="2"/>
      <c r="N30" s="2"/>
      <c r="O30" s="2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BD78-9063-4259-8D21-619D38269A88}">
  <sheetPr>
    <tabColor rgb="FFFFFF00"/>
    <pageSetUpPr fitToPage="1"/>
  </sheetPr>
  <dimension ref="A1:R69"/>
  <sheetViews>
    <sheetView workbookViewId="0">
      <selection activeCell="A10" sqref="A10"/>
    </sheetView>
  </sheetViews>
  <sheetFormatPr defaultRowHeight="15"/>
  <cols>
    <col min="1" max="1" width="24.85546875" customWidth="1"/>
    <col min="2" max="2" width="13.28515625" customWidth="1"/>
    <col min="3" max="3" width="16" customWidth="1"/>
    <col min="4" max="7" width="12.85546875" customWidth="1"/>
    <col min="8" max="8" width="8" style="2" customWidth="1"/>
    <col min="9" max="9" width="23.28515625" style="2" bestFit="1" customWidth="1"/>
    <col min="10" max="10" width="4.140625" customWidth="1"/>
    <col min="11" max="11" width="16.85546875" customWidth="1"/>
    <col min="12" max="13" width="14" customWidth="1"/>
    <col min="14" max="14" width="12.5703125" customWidth="1"/>
    <col min="15" max="17" width="13.42578125" customWidth="1"/>
  </cols>
  <sheetData>
    <row r="1" spans="1:18">
      <c r="A1" s="41" t="str">
        <f>Summary!$B$1</f>
        <v>Name</v>
      </c>
      <c r="B1" s="68"/>
      <c r="D1" s="36"/>
    </row>
    <row r="2" spans="1:18">
      <c r="A2" s="41" t="str">
        <f>Summary!$B$2</f>
        <v>Name</v>
      </c>
      <c r="B2" s="71"/>
      <c r="D2" s="37"/>
    </row>
    <row r="3" spans="1:18">
      <c r="A3" s="41">
        <f>Summary!$B$3</f>
        <v>2025</v>
      </c>
      <c r="B3" s="71"/>
      <c r="D3" s="37"/>
    </row>
    <row r="4" spans="1:18">
      <c r="A4" s="41"/>
      <c r="F4" t="s">
        <v>109</v>
      </c>
    </row>
    <row r="5" spans="1:18">
      <c r="A5" s="1" t="s">
        <v>14</v>
      </c>
      <c r="F5" s="70">
        <f>Summary!B11</f>
        <v>0.13</v>
      </c>
    </row>
    <row r="6" spans="1:18">
      <c r="A6" s="1"/>
      <c r="F6" s="70"/>
    </row>
    <row r="7" spans="1:18">
      <c r="A7" s="1" t="s">
        <v>49</v>
      </c>
      <c r="D7" s="1" t="s">
        <v>48</v>
      </c>
    </row>
    <row r="8" spans="1:18">
      <c r="A8" t="s">
        <v>59</v>
      </c>
      <c r="B8" s="13" t="s">
        <v>600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16</v>
      </c>
      <c r="H8" s="13" t="s">
        <v>17</v>
      </c>
      <c r="I8" s="13" t="s">
        <v>18</v>
      </c>
      <c r="K8" s="2"/>
      <c r="L8" s="2"/>
      <c r="M8" s="2"/>
      <c r="N8" s="2"/>
    </row>
    <row r="9" spans="1:18">
      <c r="A9" s="72"/>
      <c r="B9" s="73"/>
      <c r="C9" s="39">
        <v>0</v>
      </c>
      <c r="D9" s="39">
        <v>0</v>
      </c>
      <c r="E9" s="38">
        <f>C9+D9</f>
        <v>0</v>
      </c>
      <c r="F9" s="6">
        <f>D9*$F$5</f>
        <v>0</v>
      </c>
      <c r="G9" s="6">
        <f>E9+F9</f>
        <v>0</v>
      </c>
      <c r="H9" s="7">
        <f>IF(D9=0,0,F9/D9)</f>
        <v>0</v>
      </c>
      <c r="I9" s="74"/>
      <c r="J9" s="75"/>
      <c r="K9" s="6"/>
      <c r="L9" s="6"/>
      <c r="M9" s="157"/>
      <c r="N9" s="76"/>
      <c r="O9" s="6"/>
      <c r="P9" s="6"/>
      <c r="Q9" s="6"/>
      <c r="R9" s="6"/>
    </row>
    <row r="10" spans="1:18">
      <c r="A10" s="150">
        <f>PBC!A6</f>
        <v>0</v>
      </c>
      <c r="B10" s="73"/>
      <c r="C10" s="39">
        <f>PBC!B6</f>
        <v>0</v>
      </c>
      <c r="D10" s="39">
        <v>0</v>
      </c>
      <c r="E10" s="38">
        <f t="shared" ref="E10:E23" si="0">C10+D10</f>
        <v>0</v>
      </c>
      <c r="F10" s="6">
        <f t="shared" ref="F10:F24" si="1">D10*$F$5</f>
        <v>0</v>
      </c>
      <c r="G10" s="6">
        <f t="shared" ref="G10:G24" si="2">E10+F10</f>
        <v>0</v>
      </c>
      <c r="H10" s="7">
        <f t="shared" ref="H10:H24" si="3">IF(D10=0,0,F10/D10)</f>
        <v>0</v>
      </c>
      <c r="I10" s="74"/>
      <c r="J10" s="75"/>
      <c r="K10" s="6"/>
      <c r="L10" s="6"/>
      <c r="M10" s="157"/>
      <c r="N10" s="76"/>
      <c r="O10" s="6"/>
      <c r="P10" s="6"/>
      <c r="Q10" s="6"/>
      <c r="R10" s="6"/>
    </row>
    <row r="11" spans="1:18">
      <c r="A11" s="150">
        <f>PBC!A7</f>
        <v>0</v>
      </c>
      <c r="B11" s="73"/>
      <c r="C11" s="39">
        <f>PBC!B7</f>
        <v>0</v>
      </c>
      <c r="D11" s="39">
        <v>0</v>
      </c>
      <c r="E11" s="38">
        <f t="shared" ref="E11:E20" si="4">C11+D11</f>
        <v>0</v>
      </c>
      <c r="F11" s="6">
        <f t="shared" ref="F11:F20" si="5">D11*$F$5</f>
        <v>0</v>
      </c>
      <c r="G11" s="6">
        <f t="shared" ref="G11:G20" si="6">E11+F11</f>
        <v>0</v>
      </c>
      <c r="H11" s="7">
        <f t="shared" ref="H11:H20" si="7">IF(D11=0,0,F11/D11)</f>
        <v>0</v>
      </c>
      <c r="I11" s="74"/>
      <c r="J11" s="75"/>
      <c r="K11" s="6"/>
      <c r="L11" s="6"/>
      <c r="M11" s="157"/>
      <c r="N11" s="76"/>
      <c r="O11" s="6"/>
      <c r="P11" s="6"/>
      <c r="Q11" s="6"/>
      <c r="R11" s="6"/>
    </row>
    <row r="12" spans="1:18">
      <c r="A12" s="150">
        <f>PBC!A8</f>
        <v>0</v>
      </c>
      <c r="B12" s="73"/>
      <c r="C12" s="39">
        <f>PBC!B8</f>
        <v>0</v>
      </c>
      <c r="D12" s="39">
        <v>0</v>
      </c>
      <c r="E12" s="38">
        <f t="shared" si="4"/>
        <v>0</v>
      </c>
      <c r="F12" s="6">
        <f t="shared" si="5"/>
        <v>0</v>
      </c>
      <c r="G12" s="6">
        <f t="shared" si="6"/>
        <v>0</v>
      </c>
      <c r="H12" s="7">
        <f t="shared" si="7"/>
        <v>0</v>
      </c>
      <c r="I12" s="74"/>
      <c r="J12" s="75"/>
      <c r="K12" s="6"/>
      <c r="L12" s="6"/>
      <c r="M12" s="157"/>
      <c r="N12" s="76"/>
      <c r="O12" s="6"/>
      <c r="P12" s="6"/>
      <c r="Q12" s="6"/>
      <c r="R12" s="6"/>
    </row>
    <row r="13" spans="1:18">
      <c r="A13" s="150">
        <f>PBC!A9</f>
        <v>0</v>
      </c>
      <c r="B13" s="73"/>
      <c r="C13" s="39">
        <f>PBC!B9</f>
        <v>0</v>
      </c>
      <c r="D13" s="39">
        <v>0</v>
      </c>
      <c r="E13" s="38">
        <f t="shared" si="4"/>
        <v>0</v>
      </c>
      <c r="F13" s="6">
        <f t="shared" si="5"/>
        <v>0</v>
      </c>
      <c r="G13" s="6">
        <f t="shared" si="6"/>
        <v>0</v>
      </c>
      <c r="H13" s="7">
        <f t="shared" si="7"/>
        <v>0</v>
      </c>
      <c r="I13" s="74"/>
      <c r="J13" s="75"/>
      <c r="K13" s="6"/>
      <c r="L13" s="6"/>
      <c r="M13" s="157"/>
      <c r="N13" s="76"/>
      <c r="O13" s="6"/>
      <c r="P13" s="6"/>
      <c r="Q13" s="6"/>
      <c r="R13" s="6"/>
    </row>
    <row r="14" spans="1:18">
      <c r="A14" s="150">
        <f>PBC!A10</f>
        <v>0</v>
      </c>
      <c r="B14" s="73"/>
      <c r="C14" s="39">
        <f>PBC!B10</f>
        <v>0</v>
      </c>
      <c r="D14" s="39">
        <v>0</v>
      </c>
      <c r="E14" s="38">
        <f t="shared" si="4"/>
        <v>0</v>
      </c>
      <c r="F14" s="6">
        <f t="shared" si="5"/>
        <v>0</v>
      </c>
      <c r="G14" s="6">
        <f t="shared" si="6"/>
        <v>0</v>
      </c>
      <c r="H14" s="7">
        <f t="shared" si="7"/>
        <v>0</v>
      </c>
      <c r="I14" s="74"/>
      <c r="J14" s="75"/>
      <c r="K14" s="6"/>
      <c r="L14" s="6"/>
      <c r="M14" s="157"/>
      <c r="N14" s="76"/>
      <c r="O14" s="6"/>
      <c r="P14" s="6"/>
      <c r="Q14" s="6"/>
      <c r="R14" s="6"/>
    </row>
    <row r="15" spans="1:18">
      <c r="A15" s="150">
        <f>PBC!A11</f>
        <v>0</v>
      </c>
      <c r="B15" s="73"/>
      <c r="C15" s="39">
        <f>PBC!B11</f>
        <v>0</v>
      </c>
      <c r="D15" s="39">
        <v>0</v>
      </c>
      <c r="E15" s="38">
        <f t="shared" si="4"/>
        <v>0</v>
      </c>
      <c r="F15" s="6">
        <f t="shared" si="5"/>
        <v>0</v>
      </c>
      <c r="G15" s="6">
        <f t="shared" si="6"/>
        <v>0</v>
      </c>
      <c r="H15" s="7">
        <f t="shared" si="7"/>
        <v>0</v>
      </c>
      <c r="I15" s="74"/>
      <c r="J15" s="75"/>
      <c r="K15" s="6"/>
      <c r="L15" s="6"/>
      <c r="M15" s="157"/>
      <c r="N15" s="76"/>
      <c r="O15" s="6"/>
      <c r="P15" s="6"/>
      <c r="Q15" s="6"/>
      <c r="R15" s="6"/>
    </row>
    <row r="16" spans="1:18">
      <c r="A16" s="150">
        <f>PBC!A12</f>
        <v>0</v>
      </c>
      <c r="B16" s="73"/>
      <c r="C16" s="39">
        <f>PBC!B12</f>
        <v>0</v>
      </c>
      <c r="D16" s="39">
        <v>0</v>
      </c>
      <c r="E16" s="38">
        <f t="shared" si="4"/>
        <v>0</v>
      </c>
      <c r="F16" s="6">
        <f t="shared" si="5"/>
        <v>0</v>
      </c>
      <c r="G16" s="6">
        <f t="shared" si="6"/>
        <v>0</v>
      </c>
      <c r="H16" s="7">
        <f t="shared" si="7"/>
        <v>0</v>
      </c>
      <c r="I16" s="74"/>
      <c r="J16" s="75"/>
      <c r="K16" s="6"/>
      <c r="L16" s="6"/>
      <c r="M16" s="157"/>
      <c r="N16" s="76"/>
      <c r="O16" s="6"/>
      <c r="P16" s="6"/>
      <c r="Q16" s="6"/>
      <c r="R16" s="6"/>
    </row>
    <row r="17" spans="1:18">
      <c r="A17" s="150">
        <f>PBC!A13</f>
        <v>0</v>
      </c>
      <c r="B17" s="73"/>
      <c r="C17" s="39">
        <f>PBC!B13</f>
        <v>0</v>
      </c>
      <c r="D17" s="39">
        <v>0</v>
      </c>
      <c r="E17" s="38">
        <f t="shared" si="4"/>
        <v>0</v>
      </c>
      <c r="F17" s="6">
        <f t="shared" si="5"/>
        <v>0</v>
      </c>
      <c r="G17" s="6">
        <f t="shared" si="6"/>
        <v>0</v>
      </c>
      <c r="H17" s="7">
        <f t="shared" si="7"/>
        <v>0</v>
      </c>
      <c r="I17" s="74"/>
      <c r="J17" s="75"/>
      <c r="K17" s="6"/>
      <c r="L17" s="6"/>
      <c r="M17" s="157"/>
      <c r="N17" s="76"/>
      <c r="O17" s="6"/>
      <c r="P17" s="6"/>
      <c r="Q17" s="6"/>
      <c r="R17" s="6"/>
    </row>
    <row r="18" spans="1:18">
      <c r="A18" s="150">
        <f>PBC!A14</f>
        <v>0</v>
      </c>
      <c r="B18" s="73"/>
      <c r="C18" s="39">
        <f>PBC!B14</f>
        <v>0</v>
      </c>
      <c r="D18" s="39">
        <v>0</v>
      </c>
      <c r="E18" s="38">
        <f t="shared" si="4"/>
        <v>0</v>
      </c>
      <c r="F18" s="6">
        <f t="shared" si="5"/>
        <v>0</v>
      </c>
      <c r="G18" s="6">
        <f t="shared" si="6"/>
        <v>0</v>
      </c>
      <c r="H18" s="7">
        <f t="shared" si="7"/>
        <v>0</v>
      </c>
      <c r="I18" s="74"/>
      <c r="J18" s="75"/>
      <c r="K18" s="6"/>
      <c r="L18" s="6"/>
      <c r="M18" s="157"/>
      <c r="N18" s="76"/>
      <c r="O18" s="6"/>
      <c r="P18" s="6"/>
      <c r="Q18" s="6"/>
      <c r="R18" s="6"/>
    </row>
    <row r="19" spans="1:18">
      <c r="A19" s="150">
        <f>PBC!A15</f>
        <v>0</v>
      </c>
      <c r="B19" s="73"/>
      <c r="C19" s="39">
        <f>PBC!B15</f>
        <v>0</v>
      </c>
      <c r="D19" s="39">
        <v>0</v>
      </c>
      <c r="E19" s="38">
        <f t="shared" si="4"/>
        <v>0</v>
      </c>
      <c r="F19" s="6">
        <f t="shared" si="5"/>
        <v>0</v>
      </c>
      <c r="G19" s="6">
        <f t="shared" si="6"/>
        <v>0</v>
      </c>
      <c r="H19" s="7">
        <f t="shared" si="7"/>
        <v>0</v>
      </c>
      <c r="I19" s="74"/>
      <c r="J19" s="75"/>
      <c r="K19" s="6"/>
      <c r="L19" s="6"/>
      <c r="M19" s="157"/>
      <c r="N19" s="76"/>
      <c r="O19" s="6"/>
      <c r="P19" s="6"/>
      <c r="Q19" s="6"/>
      <c r="R19" s="6"/>
    </row>
    <row r="20" spans="1:18">
      <c r="A20" s="150">
        <f>PBC!A16</f>
        <v>0</v>
      </c>
      <c r="B20" s="73"/>
      <c r="C20" s="39">
        <f>PBC!B16</f>
        <v>0</v>
      </c>
      <c r="D20" s="39">
        <v>0</v>
      </c>
      <c r="E20" s="38">
        <f t="shared" si="4"/>
        <v>0</v>
      </c>
      <c r="F20" s="6">
        <f t="shared" si="5"/>
        <v>0</v>
      </c>
      <c r="G20" s="6">
        <f t="shared" si="6"/>
        <v>0</v>
      </c>
      <c r="H20" s="7">
        <f t="shared" si="7"/>
        <v>0</v>
      </c>
      <c r="I20" s="74"/>
      <c r="J20" s="75"/>
      <c r="K20" s="6"/>
      <c r="L20" s="6"/>
      <c r="M20" s="157"/>
      <c r="N20" s="76"/>
      <c r="O20" s="6"/>
      <c r="P20" s="6"/>
      <c r="Q20" s="6"/>
      <c r="R20" s="6"/>
    </row>
    <row r="21" spans="1:18">
      <c r="A21" s="150">
        <f>PBC!A7</f>
        <v>0</v>
      </c>
      <c r="B21" s="73"/>
      <c r="C21" s="39">
        <f>PBC!B7</f>
        <v>0</v>
      </c>
      <c r="D21" s="39">
        <v>0</v>
      </c>
      <c r="E21" s="38">
        <f t="shared" si="0"/>
        <v>0</v>
      </c>
      <c r="F21" s="6">
        <f t="shared" si="1"/>
        <v>0</v>
      </c>
      <c r="G21" s="6">
        <f t="shared" si="2"/>
        <v>0</v>
      </c>
      <c r="H21" s="7">
        <f t="shared" si="3"/>
        <v>0</v>
      </c>
      <c r="I21" s="74"/>
      <c r="J21" s="75"/>
      <c r="K21" s="6"/>
      <c r="L21" s="6"/>
      <c r="M21" s="157"/>
      <c r="N21" s="76"/>
      <c r="O21" s="6"/>
      <c r="P21" s="6"/>
      <c r="Q21" s="6"/>
      <c r="R21" s="6"/>
    </row>
    <row r="22" spans="1:18">
      <c r="A22" s="72"/>
      <c r="B22" s="73"/>
      <c r="C22" s="39">
        <v>0</v>
      </c>
      <c r="D22" s="39">
        <v>0</v>
      </c>
      <c r="E22" s="38">
        <f t="shared" si="0"/>
        <v>0</v>
      </c>
      <c r="F22" s="6">
        <f t="shared" si="1"/>
        <v>0</v>
      </c>
      <c r="G22" s="6">
        <f t="shared" si="2"/>
        <v>0</v>
      </c>
      <c r="H22" s="7">
        <f t="shared" si="3"/>
        <v>0</v>
      </c>
      <c r="I22" s="74"/>
      <c r="J22" s="75"/>
      <c r="K22" s="6"/>
      <c r="L22" s="6"/>
      <c r="M22" s="157"/>
      <c r="N22" s="76"/>
      <c r="O22" s="6"/>
      <c r="P22" s="6"/>
      <c r="Q22" s="6"/>
      <c r="R22" s="6"/>
    </row>
    <row r="23" spans="1:18">
      <c r="A23" s="72"/>
      <c r="B23" s="73"/>
      <c r="C23" s="38">
        <v>0</v>
      </c>
      <c r="D23" s="39">
        <v>0</v>
      </c>
      <c r="E23" s="38">
        <f t="shared" si="0"/>
        <v>0</v>
      </c>
      <c r="F23" s="6">
        <f t="shared" si="1"/>
        <v>0</v>
      </c>
      <c r="G23" s="6">
        <f t="shared" si="2"/>
        <v>0</v>
      </c>
      <c r="H23" s="7">
        <f t="shared" si="3"/>
        <v>0</v>
      </c>
      <c r="I23" s="74"/>
      <c r="J23" s="75"/>
      <c r="K23" s="6"/>
      <c r="L23" s="6"/>
      <c r="M23" s="157"/>
      <c r="N23" s="76"/>
      <c r="O23" s="6"/>
      <c r="P23" s="6"/>
      <c r="Q23" s="6"/>
      <c r="R23" s="6"/>
    </row>
    <row r="24" spans="1:18">
      <c r="A24" s="72"/>
      <c r="B24" s="72"/>
      <c r="C24" s="38"/>
      <c r="D24" s="40">
        <v>0</v>
      </c>
      <c r="E24" s="38">
        <f>C24+D24</f>
        <v>0</v>
      </c>
      <c r="F24" s="6">
        <f t="shared" si="1"/>
        <v>0</v>
      </c>
      <c r="G24" s="6">
        <f t="shared" si="2"/>
        <v>0</v>
      </c>
      <c r="H24" s="7">
        <f t="shared" si="3"/>
        <v>0</v>
      </c>
      <c r="I24" s="77"/>
      <c r="J24" s="78"/>
      <c r="K24" s="6"/>
      <c r="L24" s="6"/>
      <c r="M24" s="10"/>
      <c r="O24" s="6"/>
      <c r="P24" s="6"/>
      <c r="Q24" s="6"/>
      <c r="R24" s="6"/>
    </row>
    <row r="25" spans="1:18">
      <c r="A25" t="s">
        <v>95</v>
      </c>
      <c r="B25" s="78"/>
      <c r="C25" s="78"/>
      <c r="D25" s="78"/>
      <c r="E25" s="78"/>
      <c r="F25" s="78"/>
      <c r="G25" s="78"/>
      <c r="H25" s="78"/>
      <c r="I25" s="78"/>
      <c r="J25" s="2"/>
      <c r="K25" s="2"/>
      <c r="L25" s="2"/>
      <c r="M25" s="2"/>
      <c r="N25" s="2"/>
      <c r="O25" s="2"/>
      <c r="P25" s="6"/>
      <c r="Q25" s="6"/>
      <c r="R25" s="6"/>
    </row>
    <row r="26" spans="1:18">
      <c r="B26" s="78"/>
      <c r="C26" s="78"/>
      <c r="D26" s="78"/>
      <c r="E26" s="78"/>
      <c r="F26" s="78"/>
      <c r="G26" s="78"/>
      <c r="H26" s="78"/>
      <c r="I26" s="78"/>
      <c r="J26" s="2"/>
      <c r="K26" s="2"/>
      <c r="L26" s="2"/>
      <c r="M26" s="2"/>
      <c r="N26" s="2"/>
      <c r="O26" s="2"/>
      <c r="P26" s="6"/>
      <c r="Q26" s="6"/>
      <c r="R26" s="6"/>
    </row>
    <row r="27" spans="1:18">
      <c r="A27" s="79" t="s">
        <v>107</v>
      </c>
      <c r="B27" s="79"/>
      <c r="C27" s="80">
        <f>SUM(C9:C25)</f>
        <v>0</v>
      </c>
      <c r="D27" s="80">
        <f>SUM(D9:D25)</f>
        <v>0</v>
      </c>
      <c r="E27" s="80">
        <f>SUM(E9:E25)</f>
        <v>0</v>
      </c>
      <c r="F27" s="80">
        <f>SUM(F9:F25)</f>
        <v>0</v>
      </c>
      <c r="G27" s="80">
        <f>SUM(G9:G25)</f>
        <v>0</v>
      </c>
      <c r="H27" s="78"/>
      <c r="I27" s="78"/>
      <c r="J27" s="2"/>
      <c r="K27" s="2"/>
      <c r="L27" s="2"/>
      <c r="M27" s="2"/>
      <c r="N27" s="2"/>
      <c r="O27" s="2"/>
      <c r="P27" s="6"/>
      <c r="Q27" s="6"/>
      <c r="R27" s="6"/>
    </row>
    <row r="28" spans="1:18">
      <c r="E28" s="2" t="s">
        <v>108</v>
      </c>
      <c r="F28" s="2" t="s">
        <v>93</v>
      </c>
      <c r="J28" s="2"/>
      <c r="K28" s="2"/>
      <c r="L28" s="2"/>
      <c r="M28" s="2"/>
      <c r="N28" s="2"/>
      <c r="O28" s="2"/>
      <c r="P28" s="6"/>
      <c r="Q28" s="6"/>
      <c r="R28" s="6"/>
    </row>
    <row r="33" spans="1:8">
      <c r="C33" s="37"/>
      <c r="D33" s="37"/>
      <c r="E33" s="37"/>
      <c r="F33" s="37"/>
      <c r="G33" s="37"/>
      <c r="H33" s="37"/>
    </row>
    <row r="34" spans="1:8">
      <c r="A34" s="81" t="s">
        <v>69</v>
      </c>
      <c r="B34" s="37"/>
      <c r="C34" s="37"/>
      <c r="D34" s="37"/>
      <c r="E34" s="37"/>
      <c r="F34" s="37"/>
      <c r="G34" s="37"/>
      <c r="H34" s="37"/>
    </row>
    <row r="35" spans="1:8">
      <c r="A35" s="37" t="s">
        <v>601</v>
      </c>
      <c r="B35" s="37"/>
      <c r="C35" s="37"/>
      <c r="D35" s="37"/>
      <c r="E35" s="37" t="s">
        <v>41</v>
      </c>
      <c r="F35" s="37"/>
      <c r="G35" s="84"/>
      <c r="H35" s="37"/>
    </row>
    <row r="36" spans="1:8">
      <c r="A36" s="85" t="s">
        <v>374</v>
      </c>
      <c r="B36" s="37" t="s">
        <v>373</v>
      </c>
      <c r="C36" s="84">
        <f>SUMIF($B$9:$B$26,$A36,$C$9:$C$26)</f>
        <v>0</v>
      </c>
      <c r="D36" s="84">
        <f>SUMIF($B$9:$B$26,$A36,$D$9:$D$26)</f>
        <v>0</v>
      </c>
      <c r="E36" s="84">
        <f>SUMIF($B$9:$B$26,$A36,$E$9:$E$26)</f>
        <v>0</v>
      </c>
      <c r="F36" s="84">
        <f>SUMIF($B$9:$B$26,$A36,$F$9:$F$26)</f>
        <v>0</v>
      </c>
      <c r="G36" s="84">
        <f>SUMIF($B$9:$B$26,$A36,$G$9:$G$26)</f>
        <v>0</v>
      </c>
    </row>
    <row r="37" spans="1:8">
      <c r="A37" s="85" t="s">
        <v>377</v>
      </c>
      <c r="B37" s="37" t="s">
        <v>376</v>
      </c>
      <c r="C37" s="84">
        <f t="shared" ref="C37:C66" si="8">SUMIF($B$9:$B$26,$A37,$C$9:$C$26)</f>
        <v>0</v>
      </c>
      <c r="D37" s="84">
        <f t="shared" ref="D37:D66" si="9">SUMIF($B$9:$B$26,$A37,$D$9:$D$26)</f>
        <v>0</v>
      </c>
      <c r="E37" s="84">
        <f t="shared" ref="E37:E66" si="10">SUMIF($B$9:$B$26,$A37,$E$9:$E$26)</f>
        <v>0</v>
      </c>
      <c r="F37" s="84">
        <f t="shared" ref="F37:F66" si="11">SUMIF($B$9:$B$26,$A37,$F$9:$F$26)</f>
        <v>0</v>
      </c>
      <c r="G37" s="84">
        <f t="shared" ref="G37:G66" si="12">SUMIF($B$9:$B$26,$A37,$G$9:$G$26)</f>
        <v>0</v>
      </c>
    </row>
    <row r="38" spans="1:8">
      <c r="A38" s="85" t="s">
        <v>380</v>
      </c>
      <c r="B38" s="37" t="s">
        <v>379</v>
      </c>
      <c r="C38" s="84">
        <f t="shared" si="8"/>
        <v>0</v>
      </c>
      <c r="D38" s="84">
        <f t="shared" si="9"/>
        <v>0</v>
      </c>
      <c r="E38" s="84">
        <f t="shared" si="10"/>
        <v>0</v>
      </c>
      <c r="F38" s="84">
        <f t="shared" si="11"/>
        <v>0</v>
      </c>
      <c r="G38" s="84">
        <f t="shared" si="12"/>
        <v>0</v>
      </c>
    </row>
    <row r="39" spans="1:8">
      <c r="A39" s="85" t="s">
        <v>383</v>
      </c>
      <c r="B39" s="37" t="s">
        <v>382</v>
      </c>
      <c r="C39" s="84">
        <f t="shared" si="8"/>
        <v>0</v>
      </c>
      <c r="D39" s="84">
        <f t="shared" si="9"/>
        <v>0</v>
      </c>
      <c r="E39" s="84">
        <f t="shared" si="10"/>
        <v>0</v>
      </c>
      <c r="F39" s="84">
        <f t="shared" si="11"/>
        <v>0</v>
      </c>
      <c r="G39" s="84">
        <f t="shared" si="12"/>
        <v>0</v>
      </c>
    </row>
    <row r="40" spans="1:8">
      <c r="A40" s="85" t="s">
        <v>386</v>
      </c>
      <c r="B40" s="37" t="s">
        <v>385</v>
      </c>
      <c r="C40" s="84">
        <f t="shared" si="8"/>
        <v>0</v>
      </c>
      <c r="D40" s="84">
        <f t="shared" si="9"/>
        <v>0</v>
      </c>
      <c r="E40" s="84">
        <f t="shared" si="10"/>
        <v>0</v>
      </c>
      <c r="F40" s="84">
        <f t="shared" si="11"/>
        <v>0</v>
      </c>
      <c r="G40" s="84">
        <f t="shared" si="12"/>
        <v>0</v>
      </c>
    </row>
    <row r="41" spans="1:8">
      <c r="A41" s="85" t="s">
        <v>389</v>
      </c>
      <c r="B41" s="37" t="s">
        <v>388</v>
      </c>
      <c r="C41" s="84">
        <f t="shared" si="8"/>
        <v>0</v>
      </c>
      <c r="D41" s="84">
        <f t="shared" si="9"/>
        <v>0</v>
      </c>
      <c r="E41" s="84">
        <f t="shared" si="10"/>
        <v>0</v>
      </c>
      <c r="F41" s="84">
        <f t="shared" si="11"/>
        <v>0</v>
      </c>
      <c r="G41" s="84">
        <f t="shared" si="12"/>
        <v>0</v>
      </c>
    </row>
    <row r="42" spans="1:8">
      <c r="A42" s="85" t="s">
        <v>392</v>
      </c>
      <c r="B42" s="37" t="s">
        <v>391</v>
      </c>
      <c r="C42" s="84">
        <f t="shared" si="8"/>
        <v>0</v>
      </c>
      <c r="D42" s="84">
        <f t="shared" si="9"/>
        <v>0</v>
      </c>
      <c r="E42" s="84">
        <f t="shared" si="10"/>
        <v>0</v>
      </c>
      <c r="F42" s="84">
        <f t="shared" si="11"/>
        <v>0</v>
      </c>
      <c r="G42" s="84">
        <f t="shared" si="12"/>
        <v>0</v>
      </c>
    </row>
    <row r="43" spans="1:8">
      <c r="A43" s="85" t="s">
        <v>395</v>
      </c>
      <c r="B43" s="37" t="s">
        <v>394</v>
      </c>
      <c r="C43" s="84">
        <f t="shared" si="8"/>
        <v>0</v>
      </c>
      <c r="D43" s="84">
        <f t="shared" si="9"/>
        <v>0</v>
      </c>
      <c r="E43" s="84">
        <f t="shared" si="10"/>
        <v>0</v>
      </c>
      <c r="F43" s="84">
        <f t="shared" si="11"/>
        <v>0</v>
      </c>
      <c r="G43" s="84">
        <f t="shared" si="12"/>
        <v>0</v>
      </c>
    </row>
    <row r="44" spans="1:8">
      <c r="A44" s="85" t="s">
        <v>398</v>
      </c>
      <c r="B44" s="37" t="s">
        <v>397</v>
      </c>
      <c r="C44" s="84">
        <f t="shared" si="8"/>
        <v>0</v>
      </c>
      <c r="D44" s="84">
        <f t="shared" si="9"/>
        <v>0</v>
      </c>
      <c r="E44" s="84">
        <f t="shared" si="10"/>
        <v>0</v>
      </c>
      <c r="F44" s="84">
        <f t="shared" si="11"/>
        <v>0</v>
      </c>
      <c r="G44" s="84">
        <f t="shared" si="12"/>
        <v>0</v>
      </c>
    </row>
    <row r="45" spans="1:8">
      <c r="A45" s="85" t="s">
        <v>401</v>
      </c>
      <c r="B45" s="37" t="s">
        <v>400</v>
      </c>
      <c r="C45" s="84">
        <f t="shared" si="8"/>
        <v>0</v>
      </c>
      <c r="D45" s="84">
        <f t="shared" si="9"/>
        <v>0</v>
      </c>
      <c r="E45" s="84">
        <f t="shared" si="10"/>
        <v>0</v>
      </c>
      <c r="F45" s="84">
        <f t="shared" si="11"/>
        <v>0</v>
      </c>
      <c r="G45" s="84">
        <f t="shared" si="12"/>
        <v>0</v>
      </c>
    </row>
    <row r="46" spans="1:8">
      <c r="A46" s="85" t="s">
        <v>404</v>
      </c>
      <c r="B46" s="37" t="s">
        <v>403</v>
      </c>
      <c r="C46" s="84">
        <f t="shared" si="8"/>
        <v>0</v>
      </c>
      <c r="D46" s="84">
        <f t="shared" si="9"/>
        <v>0</v>
      </c>
      <c r="E46" s="84">
        <f t="shared" si="10"/>
        <v>0</v>
      </c>
      <c r="F46" s="84">
        <f t="shared" si="11"/>
        <v>0</v>
      </c>
      <c r="G46" s="84">
        <f t="shared" si="12"/>
        <v>0</v>
      </c>
    </row>
    <row r="47" spans="1:8" ht="30">
      <c r="A47" s="85" t="s">
        <v>407</v>
      </c>
      <c r="B47" s="37" t="s">
        <v>406</v>
      </c>
      <c r="C47" s="84">
        <f t="shared" si="8"/>
        <v>0</v>
      </c>
      <c r="D47" s="84">
        <f t="shared" si="9"/>
        <v>0</v>
      </c>
      <c r="E47" s="84">
        <f t="shared" si="10"/>
        <v>0</v>
      </c>
      <c r="F47" s="84">
        <f t="shared" si="11"/>
        <v>0</v>
      </c>
      <c r="G47" s="84">
        <f t="shared" si="12"/>
        <v>0</v>
      </c>
    </row>
    <row r="48" spans="1:8">
      <c r="A48" s="85" t="s">
        <v>410</v>
      </c>
      <c r="B48" s="37" t="s">
        <v>409</v>
      </c>
      <c r="C48" s="84">
        <f t="shared" si="8"/>
        <v>0</v>
      </c>
      <c r="D48" s="84">
        <f t="shared" si="9"/>
        <v>0</v>
      </c>
      <c r="E48" s="84">
        <f t="shared" si="10"/>
        <v>0</v>
      </c>
      <c r="F48" s="84">
        <f t="shared" si="11"/>
        <v>0</v>
      </c>
      <c r="G48" s="84">
        <f t="shared" si="12"/>
        <v>0</v>
      </c>
    </row>
    <row r="49" spans="1:7">
      <c r="A49" s="85" t="s">
        <v>413</v>
      </c>
      <c r="B49" s="37" t="s">
        <v>412</v>
      </c>
      <c r="C49" s="84">
        <f t="shared" si="8"/>
        <v>0</v>
      </c>
      <c r="D49" s="84">
        <f t="shared" si="9"/>
        <v>0</v>
      </c>
      <c r="E49" s="84">
        <f t="shared" si="10"/>
        <v>0</v>
      </c>
      <c r="F49" s="84">
        <f t="shared" si="11"/>
        <v>0</v>
      </c>
      <c r="G49" s="84">
        <f t="shared" si="12"/>
        <v>0</v>
      </c>
    </row>
    <row r="50" spans="1:7" ht="30">
      <c r="A50" s="85" t="s">
        <v>416</v>
      </c>
      <c r="B50" s="37" t="s">
        <v>415</v>
      </c>
      <c r="C50" s="84">
        <f t="shared" si="8"/>
        <v>0</v>
      </c>
      <c r="D50" s="84">
        <f t="shared" si="9"/>
        <v>0</v>
      </c>
      <c r="E50" s="84">
        <f t="shared" si="10"/>
        <v>0</v>
      </c>
      <c r="F50" s="84">
        <f t="shared" si="11"/>
        <v>0</v>
      </c>
      <c r="G50" s="84">
        <f t="shared" si="12"/>
        <v>0</v>
      </c>
    </row>
    <row r="51" spans="1:7">
      <c r="A51" s="85" t="s">
        <v>419</v>
      </c>
      <c r="B51" s="37" t="s">
        <v>418</v>
      </c>
      <c r="C51" s="84">
        <f t="shared" si="8"/>
        <v>0</v>
      </c>
      <c r="D51" s="84">
        <f t="shared" si="9"/>
        <v>0</v>
      </c>
      <c r="E51" s="84">
        <f t="shared" si="10"/>
        <v>0</v>
      </c>
      <c r="F51" s="84">
        <f t="shared" si="11"/>
        <v>0</v>
      </c>
      <c r="G51" s="84">
        <f t="shared" si="12"/>
        <v>0</v>
      </c>
    </row>
    <row r="52" spans="1:7">
      <c r="A52" s="85" t="s">
        <v>422</v>
      </c>
      <c r="B52" s="37" t="s">
        <v>421</v>
      </c>
      <c r="C52" s="84">
        <f t="shared" si="8"/>
        <v>0</v>
      </c>
      <c r="D52" s="84">
        <f t="shared" si="9"/>
        <v>0</v>
      </c>
      <c r="E52" s="84">
        <f t="shared" si="10"/>
        <v>0</v>
      </c>
      <c r="F52" s="84">
        <f t="shared" si="11"/>
        <v>0</v>
      </c>
      <c r="G52" s="84">
        <f t="shared" si="12"/>
        <v>0</v>
      </c>
    </row>
    <row r="53" spans="1:7">
      <c r="A53" s="85" t="s">
        <v>425</v>
      </c>
      <c r="B53" s="37" t="s">
        <v>424</v>
      </c>
      <c r="C53" s="84">
        <f t="shared" si="8"/>
        <v>0</v>
      </c>
      <c r="D53" s="84">
        <f t="shared" si="9"/>
        <v>0</v>
      </c>
      <c r="E53" s="84">
        <f t="shared" si="10"/>
        <v>0</v>
      </c>
      <c r="F53" s="84">
        <f t="shared" si="11"/>
        <v>0</v>
      </c>
      <c r="G53" s="84">
        <f t="shared" si="12"/>
        <v>0</v>
      </c>
    </row>
    <row r="54" spans="1:7">
      <c r="A54" s="85" t="s">
        <v>428</v>
      </c>
      <c r="B54" s="37" t="s">
        <v>427</v>
      </c>
      <c r="C54" s="84">
        <f t="shared" si="8"/>
        <v>0</v>
      </c>
      <c r="D54" s="84">
        <f t="shared" si="9"/>
        <v>0</v>
      </c>
      <c r="E54" s="84">
        <f t="shared" si="10"/>
        <v>0</v>
      </c>
      <c r="F54" s="84">
        <f t="shared" si="11"/>
        <v>0</v>
      </c>
      <c r="G54" s="84">
        <f t="shared" si="12"/>
        <v>0</v>
      </c>
    </row>
    <row r="55" spans="1:7">
      <c r="A55" s="85" t="s">
        <v>431</v>
      </c>
      <c r="B55" s="37" t="s">
        <v>430</v>
      </c>
      <c r="C55" s="84">
        <f t="shared" si="8"/>
        <v>0</v>
      </c>
      <c r="D55" s="84">
        <f t="shared" si="9"/>
        <v>0</v>
      </c>
      <c r="E55" s="84">
        <f t="shared" si="10"/>
        <v>0</v>
      </c>
      <c r="F55" s="84">
        <f t="shared" si="11"/>
        <v>0</v>
      </c>
      <c r="G55" s="84">
        <f t="shared" si="12"/>
        <v>0</v>
      </c>
    </row>
    <row r="56" spans="1:7" ht="30">
      <c r="A56" s="85" t="s">
        <v>434</v>
      </c>
      <c r="B56" s="37" t="s">
        <v>433</v>
      </c>
      <c r="C56" s="84">
        <f t="shared" si="8"/>
        <v>0</v>
      </c>
      <c r="D56" s="84">
        <f t="shared" si="9"/>
        <v>0</v>
      </c>
      <c r="E56" s="84">
        <f t="shared" si="10"/>
        <v>0</v>
      </c>
      <c r="F56" s="84">
        <f t="shared" si="11"/>
        <v>0</v>
      </c>
      <c r="G56" s="84">
        <f t="shared" si="12"/>
        <v>0</v>
      </c>
    </row>
    <row r="57" spans="1:7" ht="30">
      <c r="A57" s="85" t="s">
        <v>437</v>
      </c>
      <c r="B57" s="37" t="s">
        <v>436</v>
      </c>
      <c r="C57" s="84">
        <f t="shared" si="8"/>
        <v>0</v>
      </c>
      <c r="D57" s="84">
        <f t="shared" si="9"/>
        <v>0</v>
      </c>
      <c r="E57" s="84">
        <f t="shared" si="10"/>
        <v>0</v>
      </c>
      <c r="F57" s="84">
        <f t="shared" si="11"/>
        <v>0</v>
      </c>
      <c r="G57" s="84">
        <f t="shared" si="12"/>
        <v>0</v>
      </c>
    </row>
    <row r="58" spans="1:7">
      <c r="A58" s="85" t="s">
        <v>440</v>
      </c>
      <c r="B58" s="37" t="s">
        <v>439</v>
      </c>
      <c r="C58" s="84">
        <f t="shared" si="8"/>
        <v>0</v>
      </c>
      <c r="D58" s="84">
        <f t="shared" si="9"/>
        <v>0</v>
      </c>
      <c r="E58" s="84">
        <f t="shared" si="10"/>
        <v>0</v>
      </c>
      <c r="F58" s="84">
        <f t="shared" si="11"/>
        <v>0</v>
      </c>
      <c r="G58" s="84">
        <f t="shared" si="12"/>
        <v>0</v>
      </c>
    </row>
    <row r="59" spans="1:7">
      <c r="A59" s="85" t="s">
        <v>443</v>
      </c>
      <c r="B59" s="37" t="s">
        <v>442</v>
      </c>
      <c r="C59" s="84">
        <f t="shared" si="8"/>
        <v>0</v>
      </c>
      <c r="D59" s="84">
        <f t="shared" si="9"/>
        <v>0</v>
      </c>
      <c r="E59" s="84">
        <f t="shared" si="10"/>
        <v>0</v>
      </c>
      <c r="F59" s="84">
        <f t="shared" si="11"/>
        <v>0</v>
      </c>
      <c r="G59" s="84">
        <f t="shared" si="12"/>
        <v>0</v>
      </c>
    </row>
    <row r="60" spans="1:7">
      <c r="A60" s="85" t="s">
        <v>446</v>
      </c>
      <c r="B60" s="37" t="s">
        <v>445</v>
      </c>
      <c r="C60" s="84">
        <f t="shared" si="8"/>
        <v>0</v>
      </c>
      <c r="D60" s="84">
        <f t="shared" si="9"/>
        <v>0</v>
      </c>
      <c r="E60" s="84">
        <f t="shared" si="10"/>
        <v>0</v>
      </c>
      <c r="F60" s="84">
        <f t="shared" si="11"/>
        <v>0</v>
      </c>
      <c r="G60" s="84">
        <f t="shared" si="12"/>
        <v>0</v>
      </c>
    </row>
    <row r="61" spans="1:7">
      <c r="A61" s="85" t="s">
        <v>449</v>
      </c>
      <c r="B61" s="37" t="s">
        <v>448</v>
      </c>
      <c r="C61" s="84">
        <f t="shared" si="8"/>
        <v>0</v>
      </c>
      <c r="D61" s="84">
        <f t="shared" si="9"/>
        <v>0</v>
      </c>
      <c r="E61" s="84">
        <f t="shared" si="10"/>
        <v>0</v>
      </c>
      <c r="F61" s="84">
        <f t="shared" si="11"/>
        <v>0</v>
      </c>
      <c r="G61" s="84">
        <f t="shared" si="12"/>
        <v>0</v>
      </c>
    </row>
    <row r="62" spans="1:7">
      <c r="A62" s="85" t="s">
        <v>452</v>
      </c>
      <c r="B62" s="37" t="s">
        <v>451</v>
      </c>
      <c r="C62" s="84">
        <f t="shared" si="8"/>
        <v>0</v>
      </c>
      <c r="D62" s="84">
        <f t="shared" si="9"/>
        <v>0</v>
      </c>
      <c r="E62" s="84">
        <f t="shared" si="10"/>
        <v>0</v>
      </c>
      <c r="F62" s="84">
        <f t="shared" si="11"/>
        <v>0</v>
      </c>
      <c r="G62" s="84">
        <f t="shared" si="12"/>
        <v>0</v>
      </c>
    </row>
    <row r="63" spans="1:7">
      <c r="A63" s="85" t="s">
        <v>455</v>
      </c>
      <c r="B63" s="37" t="s">
        <v>454</v>
      </c>
      <c r="C63" s="84">
        <f t="shared" si="8"/>
        <v>0</v>
      </c>
      <c r="D63" s="84">
        <f t="shared" si="9"/>
        <v>0</v>
      </c>
      <c r="E63" s="84">
        <f t="shared" si="10"/>
        <v>0</v>
      </c>
      <c r="F63" s="84">
        <f t="shared" si="11"/>
        <v>0</v>
      </c>
      <c r="G63" s="84">
        <f t="shared" si="12"/>
        <v>0</v>
      </c>
    </row>
    <row r="64" spans="1:7" ht="30">
      <c r="A64" s="85" t="s">
        <v>458</v>
      </c>
      <c r="B64" s="37" t="s">
        <v>457</v>
      </c>
      <c r="C64" s="84">
        <f t="shared" si="8"/>
        <v>0</v>
      </c>
      <c r="D64" s="84">
        <f t="shared" si="9"/>
        <v>0</v>
      </c>
      <c r="E64" s="84">
        <f t="shared" si="10"/>
        <v>0</v>
      </c>
      <c r="F64" s="84">
        <f t="shared" si="11"/>
        <v>0</v>
      </c>
      <c r="G64" s="84">
        <f t="shared" si="12"/>
        <v>0</v>
      </c>
    </row>
    <row r="65" spans="1:7">
      <c r="A65" s="85" t="s">
        <v>461</v>
      </c>
      <c r="B65" s="37" t="s">
        <v>460</v>
      </c>
      <c r="C65" s="84">
        <f t="shared" si="8"/>
        <v>0</v>
      </c>
      <c r="D65" s="84">
        <f t="shared" si="9"/>
        <v>0</v>
      </c>
      <c r="E65" s="84">
        <f t="shared" si="10"/>
        <v>0</v>
      </c>
      <c r="F65" s="84">
        <f t="shared" si="11"/>
        <v>0</v>
      </c>
      <c r="G65" s="84">
        <f t="shared" si="12"/>
        <v>0</v>
      </c>
    </row>
    <row r="66" spans="1:7">
      <c r="A66" s="85" t="s">
        <v>464</v>
      </c>
      <c r="B66" s="37" t="s">
        <v>463</v>
      </c>
      <c r="C66" s="84">
        <f t="shared" si="8"/>
        <v>0</v>
      </c>
      <c r="D66" s="84">
        <f t="shared" si="9"/>
        <v>0</v>
      </c>
      <c r="E66" s="84">
        <f t="shared" si="10"/>
        <v>0</v>
      </c>
      <c r="F66" s="84">
        <f t="shared" si="11"/>
        <v>0</v>
      </c>
      <c r="G66" s="84">
        <f t="shared" si="12"/>
        <v>0</v>
      </c>
    </row>
    <row r="67" spans="1:7">
      <c r="A67" s="37"/>
      <c r="B67" s="37"/>
      <c r="C67" s="37"/>
      <c r="D67" s="37"/>
      <c r="E67" s="37"/>
      <c r="F67" s="37"/>
      <c r="G67" s="37"/>
    </row>
    <row r="68" spans="1:7">
      <c r="A68" s="37"/>
      <c r="B68" s="37"/>
      <c r="C68" s="88">
        <f>SUM(C36:C67)</f>
        <v>0</v>
      </c>
      <c r="D68" s="88">
        <f>SUM(D36:D67)</f>
        <v>0</v>
      </c>
      <c r="E68" s="88">
        <f>SUM(E36:E67)</f>
        <v>0</v>
      </c>
      <c r="F68" s="88">
        <f>SUM(F36:F67)</f>
        <v>0</v>
      </c>
      <c r="G68" s="88">
        <f>SUM(G36:G67)</f>
        <v>0</v>
      </c>
    </row>
    <row r="69" spans="1:7">
      <c r="A69" s="85" t="s">
        <v>602</v>
      </c>
      <c r="B69" s="37"/>
      <c r="C69" s="89">
        <f>C68-C27</f>
        <v>0</v>
      </c>
      <c r="D69" s="89">
        <f>D68-D27</f>
        <v>0</v>
      </c>
      <c r="E69" s="89">
        <f>E68-E27</f>
        <v>0</v>
      </c>
      <c r="F69" s="89">
        <f>F68-F27</f>
        <v>0</v>
      </c>
      <c r="G69" s="89">
        <f>G68-G27</f>
        <v>0</v>
      </c>
    </row>
  </sheetData>
  <dataValidations count="1">
    <dataValidation type="list" allowBlank="1" showInputMessage="1" showErrorMessage="1" sqref="B10" xr:uid="{E0FEF963-CC65-43E3-AAE8-65062486FAEB}">
      <formula1>$A$36:$A$66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A2FC-3B01-4B88-9C65-11DE9973C63B}">
  <sheetPr>
    <tabColor rgb="FFFFFF00"/>
    <pageSetUpPr fitToPage="1"/>
  </sheetPr>
  <dimension ref="A1:H86"/>
  <sheetViews>
    <sheetView workbookViewId="0">
      <selection activeCell="G81" sqref="G81"/>
    </sheetView>
  </sheetViews>
  <sheetFormatPr defaultRowHeight="15"/>
  <cols>
    <col min="1" max="1" width="30.7109375" customWidth="1"/>
    <col min="2" max="2" width="14.85546875" style="28" customWidth="1"/>
    <col min="3" max="3" width="33.28515625" style="28" customWidth="1"/>
    <col min="4" max="4" width="11.85546875" style="13" customWidth="1"/>
    <col min="5" max="5" width="13.28515625" customWidth="1"/>
    <col min="6" max="6" width="9.140625" style="13"/>
    <col min="7" max="7" width="9.5703125" bestFit="1" customWidth="1"/>
    <col min="8" max="8" width="10.5703125" bestFit="1" customWidth="1"/>
    <col min="9" max="9" width="11.7109375" customWidth="1"/>
    <col min="10" max="10" width="10.5703125" bestFit="1" customWidth="1"/>
    <col min="11" max="11" width="9.7109375" bestFit="1" customWidth="1"/>
    <col min="12" max="12" width="10.5703125" bestFit="1" customWidth="1"/>
    <col min="13" max="13" width="10.28515625" customWidth="1"/>
  </cols>
  <sheetData>
    <row r="1" spans="1:8">
      <c r="A1" s="41" t="str">
        <f>Summary!$B$1</f>
        <v>Name</v>
      </c>
    </row>
    <row r="2" spans="1:8">
      <c r="A2" s="41" t="str">
        <f>Summary!$B$2</f>
        <v>Name</v>
      </c>
    </row>
    <row r="3" spans="1:8">
      <c r="A3" s="41">
        <f>Summary!$B$3</f>
        <v>2025</v>
      </c>
    </row>
    <row r="4" spans="1:8">
      <c r="G4" s="70">
        <f>Summary!B11</f>
        <v>0.13</v>
      </c>
    </row>
    <row r="5" spans="1:8">
      <c r="A5" s="25" t="s">
        <v>176</v>
      </c>
      <c r="B5" s="4" t="s">
        <v>70</v>
      </c>
      <c r="C5" s="30"/>
      <c r="D5" s="31"/>
      <c r="E5" s="4"/>
      <c r="F5" s="31"/>
      <c r="G5" s="4"/>
      <c r="H5" s="4"/>
    </row>
    <row r="6" spans="1:8" ht="30">
      <c r="A6" s="14" t="s">
        <v>110</v>
      </c>
      <c r="B6" s="28" t="s">
        <v>68</v>
      </c>
      <c r="C6" s="28" t="s">
        <v>59</v>
      </c>
      <c r="D6" s="13" t="s">
        <v>60</v>
      </c>
      <c r="E6" s="13" t="s">
        <v>76</v>
      </c>
      <c r="F6" s="13" t="s">
        <v>75</v>
      </c>
      <c r="G6" s="13" t="s">
        <v>38</v>
      </c>
      <c r="H6" s="28" t="s">
        <v>77</v>
      </c>
    </row>
    <row r="7" spans="1:8">
      <c r="E7" s="13"/>
      <c r="G7" s="13"/>
      <c r="H7" s="13"/>
    </row>
    <row r="8" spans="1:8">
      <c r="A8" s="152" t="s">
        <v>470</v>
      </c>
      <c r="B8" s="45" t="str">
        <f t="shared" ref="B8:B36" si="0">VLOOKUP(A8,ExpTable,2,FALSE)</f>
        <v>9661</v>
      </c>
      <c r="C8" s="151"/>
      <c r="D8" s="29"/>
      <c r="E8" s="46">
        <f>PBC!B12</f>
        <v>0</v>
      </c>
      <c r="F8" s="47" t="s">
        <v>343</v>
      </c>
      <c r="G8" s="23">
        <f>IF(F8="Yes",E8/(1+$G$4)*$G$4,0)</f>
        <v>0</v>
      </c>
      <c r="H8" s="23">
        <f>E8-G8</f>
        <v>0</v>
      </c>
    </row>
    <row r="9" spans="1:8">
      <c r="A9" s="152" t="s">
        <v>473</v>
      </c>
      <c r="B9" s="45" t="str">
        <f t="shared" ref="B9:B31" si="1">VLOOKUP(A9,ExpTable,2,FALSE)</f>
        <v>9662</v>
      </c>
      <c r="C9" s="151"/>
      <c r="D9" s="29"/>
      <c r="E9" s="46">
        <f>PBC!B13</f>
        <v>0</v>
      </c>
      <c r="F9" s="47" t="s">
        <v>344</v>
      </c>
      <c r="G9" s="23">
        <f t="shared" ref="G9:G31" si="2">IF(F9="Yes",E9/(1+$G$4)*$G$4,0)</f>
        <v>0</v>
      </c>
      <c r="H9" s="23">
        <f t="shared" ref="H9:H31" si="3">E9-G9</f>
        <v>0</v>
      </c>
    </row>
    <row r="10" spans="1:8" ht="30">
      <c r="A10" s="152" t="s">
        <v>476</v>
      </c>
      <c r="B10" s="45"/>
      <c r="C10" s="151"/>
      <c r="D10" s="29"/>
      <c r="E10" s="46"/>
      <c r="F10" s="47"/>
      <c r="G10" s="23"/>
      <c r="H10" s="23"/>
    </row>
    <row r="11" spans="1:8">
      <c r="A11" s="152" t="s">
        <v>479</v>
      </c>
      <c r="B11" s="45" t="str">
        <f t="shared" ref="B11:B28" si="4">VLOOKUP(A11,ExpTable,2,FALSE)</f>
        <v>9664</v>
      </c>
      <c r="C11" s="151"/>
      <c r="D11" s="29"/>
      <c r="E11" s="46">
        <f>PBC!B15</f>
        <v>0</v>
      </c>
      <c r="F11" s="47" t="s">
        <v>344</v>
      </c>
      <c r="G11" s="23">
        <f t="shared" ref="G11:G28" si="5">IF(F11="Yes",E11/(1+$G$4)*$G$4,0)</f>
        <v>0</v>
      </c>
      <c r="H11" s="23">
        <f t="shared" ref="H11:H28" si="6">E11-G11</f>
        <v>0</v>
      </c>
    </row>
    <row r="12" spans="1:8" ht="30">
      <c r="A12" s="152" t="s">
        <v>482</v>
      </c>
      <c r="B12" s="45" t="str">
        <f t="shared" si="4"/>
        <v>9711</v>
      </c>
      <c r="C12" s="151"/>
      <c r="D12" s="29"/>
      <c r="E12" s="46">
        <f>PBC!B14</f>
        <v>0</v>
      </c>
      <c r="F12" s="47" t="s">
        <v>344</v>
      </c>
      <c r="G12" s="23">
        <f t="shared" ref="G12:G23" si="7">IF(F12="Yes",E12/(1+$G$4)*$G$4,0)</f>
        <v>0</v>
      </c>
      <c r="H12" s="23">
        <f t="shared" ref="H12:H23" si="8">E12-G12</f>
        <v>0</v>
      </c>
    </row>
    <row r="13" spans="1:8">
      <c r="A13" s="152" t="s">
        <v>485</v>
      </c>
      <c r="B13" s="45" t="str">
        <f t="shared" si="4"/>
        <v>9712</v>
      </c>
      <c r="C13" s="151"/>
      <c r="D13" s="29"/>
      <c r="E13" s="46">
        <f>PBC!B15</f>
        <v>0</v>
      </c>
      <c r="F13" s="47" t="s">
        <v>344</v>
      </c>
      <c r="G13" s="23">
        <f t="shared" si="7"/>
        <v>0</v>
      </c>
      <c r="H13" s="23">
        <f t="shared" si="8"/>
        <v>0</v>
      </c>
    </row>
    <row r="14" spans="1:8" ht="30">
      <c r="A14" s="152" t="s">
        <v>488</v>
      </c>
      <c r="B14" s="45" t="str">
        <f t="shared" si="4"/>
        <v>9713</v>
      </c>
      <c r="C14" s="151"/>
      <c r="D14" s="29"/>
      <c r="E14" s="46">
        <f>PBC!B16</f>
        <v>0</v>
      </c>
      <c r="F14" s="47" t="s">
        <v>344</v>
      </c>
      <c r="G14" s="23">
        <f t="shared" si="7"/>
        <v>0</v>
      </c>
      <c r="H14" s="23">
        <f t="shared" si="8"/>
        <v>0</v>
      </c>
    </row>
    <row r="15" spans="1:8">
      <c r="A15" s="152" t="s">
        <v>491</v>
      </c>
      <c r="B15" s="45" t="str">
        <f t="shared" si="4"/>
        <v>9760</v>
      </c>
      <c r="C15" s="151"/>
      <c r="D15" s="29"/>
      <c r="E15" s="46">
        <f>PBC!B17</f>
        <v>0</v>
      </c>
      <c r="F15" s="47" t="s">
        <v>344</v>
      </c>
      <c r="G15" s="23">
        <f t="shared" si="7"/>
        <v>0</v>
      </c>
      <c r="H15" s="23">
        <f t="shared" si="8"/>
        <v>0</v>
      </c>
    </row>
    <row r="16" spans="1:8">
      <c r="A16" s="152" t="s">
        <v>494</v>
      </c>
      <c r="B16" s="45" t="str">
        <f t="shared" si="4"/>
        <v>9764</v>
      </c>
      <c r="C16" s="151"/>
      <c r="D16" s="29"/>
      <c r="E16" s="46">
        <f>PBC!B18</f>
        <v>0</v>
      </c>
      <c r="F16" s="47" t="s">
        <v>344</v>
      </c>
      <c r="G16" s="23">
        <f t="shared" si="7"/>
        <v>0</v>
      </c>
      <c r="H16" s="23">
        <f t="shared" si="8"/>
        <v>0</v>
      </c>
    </row>
    <row r="17" spans="1:8" ht="45">
      <c r="A17" s="152" t="s">
        <v>497</v>
      </c>
      <c r="B17" s="45" t="str">
        <f t="shared" si="4"/>
        <v>9795</v>
      </c>
      <c r="C17" s="151"/>
      <c r="D17" s="29"/>
      <c r="E17" s="46">
        <f>PBC!B19</f>
        <v>0</v>
      </c>
      <c r="F17" s="47" t="s">
        <v>344</v>
      </c>
      <c r="G17" s="23">
        <f t="shared" si="7"/>
        <v>0</v>
      </c>
      <c r="H17" s="23">
        <f t="shared" si="8"/>
        <v>0</v>
      </c>
    </row>
    <row r="18" spans="1:8" ht="30">
      <c r="A18" s="152" t="s">
        <v>500</v>
      </c>
      <c r="B18" s="45" t="str">
        <f t="shared" si="4"/>
        <v>9796</v>
      </c>
      <c r="C18" s="151"/>
      <c r="D18" s="29"/>
      <c r="E18" s="46">
        <f>PBC!B20</f>
        <v>0</v>
      </c>
      <c r="F18" s="47" t="s">
        <v>344</v>
      </c>
      <c r="G18" s="23">
        <f t="shared" si="7"/>
        <v>0</v>
      </c>
      <c r="H18" s="23">
        <f t="shared" si="8"/>
        <v>0</v>
      </c>
    </row>
    <row r="19" spans="1:8" ht="45">
      <c r="A19" s="152" t="s">
        <v>503</v>
      </c>
      <c r="B19" s="45" t="str">
        <f t="shared" si="4"/>
        <v>9797</v>
      </c>
      <c r="C19" s="151"/>
      <c r="D19" s="29"/>
      <c r="E19" s="46">
        <f>PBC!B21</f>
        <v>0</v>
      </c>
      <c r="F19" s="47" t="s">
        <v>344</v>
      </c>
      <c r="G19" s="23">
        <f t="shared" si="7"/>
        <v>0</v>
      </c>
      <c r="H19" s="23">
        <f t="shared" si="8"/>
        <v>0</v>
      </c>
    </row>
    <row r="20" spans="1:8" ht="30">
      <c r="A20" s="152" t="s">
        <v>458</v>
      </c>
      <c r="B20" s="45" t="str">
        <f t="shared" si="4"/>
        <v>9798</v>
      </c>
      <c r="C20" s="151"/>
      <c r="D20" s="29"/>
      <c r="E20" s="46">
        <f>PBC!B22</f>
        <v>0</v>
      </c>
      <c r="F20" s="47" t="s">
        <v>344</v>
      </c>
      <c r="G20" s="23">
        <f t="shared" si="7"/>
        <v>0</v>
      </c>
      <c r="H20" s="23">
        <f t="shared" si="8"/>
        <v>0</v>
      </c>
    </row>
    <row r="21" spans="1:8">
      <c r="A21" s="152" t="s">
        <v>220</v>
      </c>
      <c r="B21" s="45" t="str">
        <f t="shared" si="4"/>
        <v>9799</v>
      </c>
      <c r="C21" s="151"/>
      <c r="D21" s="29"/>
      <c r="E21" s="46">
        <f>PBC!B23</f>
        <v>0</v>
      </c>
      <c r="F21" s="47" t="s">
        <v>344</v>
      </c>
      <c r="G21" s="23">
        <f t="shared" si="7"/>
        <v>0</v>
      </c>
      <c r="H21" s="23">
        <f t="shared" si="8"/>
        <v>0</v>
      </c>
    </row>
    <row r="22" spans="1:8">
      <c r="A22" s="152" t="s">
        <v>510</v>
      </c>
      <c r="B22" s="45" t="str">
        <f t="shared" si="4"/>
        <v>9802</v>
      </c>
      <c r="C22" s="151"/>
      <c r="D22" s="29"/>
      <c r="E22" s="46">
        <f>PBC!B24</f>
        <v>0</v>
      </c>
      <c r="F22" s="47" t="s">
        <v>344</v>
      </c>
      <c r="G22" s="23">
        <f t="shared" si="7"/>
        <v>0</v>
      </c>
      <c r="H22" s="23">
        <f t="shared" si="8"/>
        <v>0</v>
      </c>
    </row>
    <row r="23" spans="1:8" ht="30">
      <c r="A23" s="152" t="s">
        <v>513</v>
      </c>
      <c r="B23" s="45" t="str">
        <f t="shared" si="4"/>
        <v>9803</v>
      </c>
      <c r="C23" s="151"/>
      <c r="D23" s="29"/>
      <c r="E23" s="46">
        <f>PBC!B25</f>
        <v>0</v>
      </c>
      <c r="F23" s="47" t="s">
        <v>344</v>
      </c>
      <c r="G23" s="23">
        <f t="shared" si="7"/>
        <v>0</v>
      </c>
      <c r="H23" s="23">
        <f t="shared" si="8"/>
        <v>0</v>
      </c>
    </row>
    <row r="24" spans="1:8">
      <c r="A24" s="152" t="s">
        <v>33</v>
      </c>
      <c r="B24" s="45" t="str">
        <f t="shared" ref="B24" si="9">VLOOKUP(A24,ExpTable,2,FALSE)</f>
        <v>9804</v>
      </c>
      <c r="C24" s="151"/>
      <c r="D24" s="29"/>
      <c r="E24" s="46">
        <f>PBC!B26</f>
        <v>0</v>
      </c>
      <c r="F24" s="47" t="s">
        <v>344</v>
      </c>
      <c r="G24" s="23">
        <f t="shared" si="5"/>
        <v>0</v>
      </c>
      <c r="H24" s="23">
        <f t="shared" si="6"/>
        <v>0</v>
      </c>
    </row>
    <row r="25" spans="1:8">
      <c r="A25" s="152" t="s">
        <v>62</v>
      </c>
      <c r="B25" s="45" t="str">
        <f t="shared" si="4"/>
        <v>9805</v>
      </c>
      <c r="C25" s="151"/>
      <c r="D25" s="29"/>
      <c r="E25" s="46">
        <f>PBC!B27</f>
        <v>0</v>
      </c>
      <c r="F25" s="47" t="s">
        <v>344</v>
      </c>
      <c r="G25" s="23">
        <f t="shared" si="5"/>
        <v>0</v>
      </c>
      <c r="H25" s="23">
        <f t="shared" si="6"/>
        <v>0</v>
      </c>
    </row>
    <row r="26" spans="1:8">
      <c r="A26" s="152" t="s">
        <v>63</v>
      </c>
      <c r="B26" s="45" t="str">
        <f t="shared" si="4"/>
        <v>9808</v>
      </c>
      <c r="C26" s="151"/>
      <c r="D26" s="29"/>
      <c r="E26" s="46">
        <f>PBC!B28</f>
        <v>0</v>
      </c>
      <c r="F26" s="47" t="s">
        <v>344</v>
      </c>
      <c r="G26" s="23">
        <f t="shared" si="5"/>
        <v>0</v>
      </c>
      <c r="H26" s="23">
        <f t="shared" si="6"/>
        <v>0</v>
      </c>
    </row>
    <row r="27" spans="1:8" ht="30">
      <c r="A27" s="152" t="s">
        <v>258</v>
      </c>
      <c r="B27" s="45" t="str">
        <f t="shared" si="4"/>
        <v>9809</v>
      </c>
      <c r="C27" s="151"/>
      <c r="D27" s="29"/>
      <c r="E27" s="46">
        <f>PBC!B29</f>
        <v>0</v>
      </c>
      <c r="F27" s="47" t="s">
        <v>344</v>
      </c>
      <c r="G27" s="23">
        <f t="shared" si="5"/>
        <v>0</v>
      </c>
      <c r="H27" s="23">
        <f t="shared" si="6"/>
        <v>0</v>
      </c>
    </row>
    <row r="28" spans="1:8">
      <c r="A28" s="152" t="s">
        <v>65</v>
      </c>
      <c r="B28" s="45" t="str">
        <f t="shared" si="4"/>
        <v>9810</v>
      </c>
      <c r="C28" s="151"/>
      <c r="D28" s="29"/>
      <c r="E28" s="46">
        <f>PBC!B30</f>
        <v>0</v>
      </c>
      <c r="F28" s="47" t="s">
        <v>343</v>
      </c>
      <c r="G28" s="23">
        <f t="shared" si="5"/>
        <v>0</v>
      </c>
      <c r="H28" s="23">
        <f t="shared" si="6"/>
        <v>0</v>
      </c>
    </row>
    <row r="29" spans="1:8" ht="30">
      <c r="A29" s="152" t="s">
        <v>526</v>
      </c>
      <c r="B29" s="45" t="str">
        <f t="shared" si="1"/>
        <v>9811</v>
      </c>
      <c r="C29" s="151"/>
      <c r="D29" s="29"/>
      <c r="E29" s="46">
        <f>PBC!B31</f>
        <v>0</v>
      </c>
      <c r="F29" s="47" t="s">
        <v>344</v>
      </c>
      <c r="G29" s="23">
        <f t="shared" si="2"/>
        <v>0</v>
      </c>
      <c r="H29" s="23">
        <f t="shared" si="3"/>
        <v>0</v>
      </c>
    </row>
    <row r="30" spans="1:8" ht="45">
      <c r="A30" s="152" t="s">
        <v>259</v>
      </c>
      <c r="B30" s="45" t="str">
        <f t="shared" si="1"/>
        <v>9814</v>
      </c>
      <c r="C30" s="151"/>
      <c r="D30" s="29"/>
      <c r="E30" s="46">
        <f>PBC!B32</f>
        <v>0</v>
      </c>
      <c r="F30" s="47" t="s">
        <v>344</v>
      </c>
      <c r="G30" s="23">
        <f t="shared" si="2"/>
        <v>0</v>
      </c>
      <c r="H30" s="23">
        <f t="shared" si="3"/>
        <v>0</v>
      </c>
    </row>
    <row r="31" spans="1:8">
      <c r="A31" s="152" t="s">
        <v>531</v>
      </c>
      <c r="B31" s="45" t="str">
        <f t="shared" si="1"/>
        <v>9820</v>
      </c>
      <c r="C31" s="151"/>
      <c r="D31" s="29"/>
      <c r="E31" s="46">
        <f>PBC!B33</f>
        <v>0</v>
      </c>
      <c r="F31" s="47" t="s">
        <v>344</v>
      </c>
      <c r="G31" s="23">
        <f t="shared" si="2"/>
        <v>0</v>
      </c>
      <c r="H31" s="23">
        <f t="shared" si="3"/>
        <v>0</v>
      </c>
    </row>
    <row r="32" spans="1:8" ht="45">
      <c r="A32" s="152" t="s">
        <v>534</v>
      </c>
      <c r="B32" s="45" t="str">
        <f t="shared" si="0"/>
        <v>9937</v>
      </c>
      <c r="C32" s="151"/>
      <c r="D32" s="29"/>
      <c r="E32" s="46">
        <f>PBC!B40</f>
        <v>0</v>
      </c>
      <c r="F32" s="47" t="s">
        <v>344</v>
      </c>
      <c r="G32" s="23">
        <f>IF(F32="Yes",E32/(1+$G$4)*$G$4,0)</f>
        <v>0</v>
      </c>
      <c r="H32" s="23">
        <f>E32-G32</f>
        <v>0</v>
      </c>
    </row>
    <row r="33" spans="1:8" ht="30">
      <c r="A33" s="152" t="s">
        <v>537</v>
      </c>
      <c r="B33" s="45" t="str">
        <f t="shared" si="0"/>
        <v>9938</v>
      </c>
      <c r="C33" s="151"/>
      <c r="D33" s="29"/>
      <c r="E33" s="46">
        <f>PBC!B41</f>
        <v>0</v>
      </c>
      <c r="F33" s="47" t="s">
        <v>343</v>
      </c>
      <c r="G33" s="23">
        <f t="shared" ref="G33:G36" si="10">IF(F33="Yes",E33/(1+$G$4)*$G$4,0)</f>
        <v>0</v>
      </c>
      <c r="H33" s="23">
        <f t="shared" ref="H33:H36" si="11">E33-G33</f>
        <v>0</v>
      </c>
    </row>
    <row r="34" spans="1:8">
      <c r="A34" s="152" t="s">
        <v>470</v>
      </c>
      <c r="B34" s="45" t="str">
        <f t="shared" si="0"/>
        <v>9661</v>
      </c>
      <c r="C34" s="151"/>
      <c r="D34" s="29"/>
      <c r="E34" s="46">
        <f>PBC!B42</f>
        <v>0</v>
      </c>
      <c r="F34" s="47" t="s">
        <v>344</v>
      </c>
      <c r="G34" s="23">
        <f t="shared" si="10"/>
        <v>0</v>
      </c>
      <c r="H34" s="23">
        <f t="shared" si="11"/>
        <v>0</v>
      </c>
    </row>
    <row r="35" spans="1:8">
      <c r="A35" s="152" t="s">
        <v>470</v>
      </c>
      <c r="B35" s="45" t="str">
        <f t="shared" ref="B35" si="12">VLOOKUP(A35,ExpTable,2,FALSE)</f>
        <v>9661</v>
      </c>
      <c r="C35" s="151"/>
      <c r="D35" s="29"/>
      <c r="E35" s="46">
        <f>PBC!B43</f>
        <v>0</v>
      </c>
      <c r="F35" s="47" t="s">
        <v>344</v>
      </c>
      <c r="G35" s="23">
        <f t="shared" ref="G35" si="13">IF(F35="Yes",E35/(1+$G$4)*$G$4,0)</f>
        <v>0</v>
      </c>
      <c r="H35" s="23">
        <f t="shared" ref="H35" si="14">E35-G35</f>
        <v>0</v>
      </c>
    </row>
    <row r="36" spans="1:8">
      <c r="A36" s="152" t="s">
        <v>470</v>
      </c>
      <c r="B36" s="45" t="str">
        <f t="shared" si="0"/>
        <v>9661</v>
      </c>
      <c r="C36" s="151"/>
      <c r="D36" s="29"/>
      <c r="E36" s="46">
        <f>PBC!B38</f>
        <v>0</v>
      </c>
      <c r="F36" s="47" t="s">
        <v>343</v>
      </c>
      <c r="G36" s="23">
        <f t="shared" si="10"/>
        <v>0</v>
      </c>
      <c r="H36" s="23">
        <f t="shared" si="11"/>
        <v>0</v>
      </c>
    </row>
    <row r="37" spans="1:8">
      <c r="A37" s="152"/>
      <c r="B37" s="45"/>
      <c r="C37" s="151"/>
      <c r="D37" s="29"/>
      <c r="E37" s="46"/>
      <c r="F37" s="47"/>
      <c r="G37" s="23"/>
      <c r="H37" s="23"/>
    </row>
    <row r="38" spans="1:8">
      <c r="A38" s="152"/>
      <c r="B38" s="45"/>
      <c r="C38" s="151"/>
      <c r="D38" s="29"/>
      <c r="E38" s="46"/>
      <c r="F38" s="47"/>
      <c r="G38" s="23"/>
      <c r="H38" s="23"/>
    </row>
    <row r="39" spans="1:8">
      <c r="A39" s="152"/>
      <c r="B39" s="45"/>
      <c r="C39" s="151"/>
      <c r="D39" s="29"/>
      <c r="E39" s="46"/>
      <c r="F39" s="47"/>
      <c r="G39" s="23"/>
      <c r="H39" s="23"/>
    </row>
    <row r="40" spans="1:8">
      <c r="A40" s="152"/>
      <c r="B40" s="45"/>
      <c r="C40" s="151"/>
      <c r="D40" s="29"/>
      <c r="E40" s="46"/>
      <c r="F40" s="47"/>
      <c r="G40" s="23"/>
      <c r="H40" s="23"/>
    </row>
    <row r="41" spans="1:8">
      <c r="A41" t="s">
        <v>95</v>
      </c>
      <c r="D41" s="29"/>
      <c r="E41" s="23"/>
      <c r="F41" s="43"/>
      <c r="G41" s="23"/>
      <c r="H41" s="23"/>
    </row>
    <row r="42" spans="1:8">
      <c r="A42" s="62"/>
      <c r="B42" s="63"/>
      <c r="C42" s="63"/>
      <c r="D42" s="64"/>
      <c r="E42" s="65"/>
      <c r="F42" s="5"/>
      <c r="G42" s="24">
        <f>SUM(G7:G41)</f>
        <v>0</v>
      </c>
      <c r="H42" s="24">
        <f>SUM(H7:H41)</f>
        <v>0</v>
      </c>
    </row>
    <row r="43" spans="1:8">
      <c r="G43" s="2" t="s">
        <v>93</v>
      </c>
    </row>
    <row r="46" spans="1:8">
      <c r="A46" s="81" t="s">
        <v>69</v>
      </c>
      <c r="B46" s="82"/>
      <c r="C46" s="82"/>
      <c r="D46" s="83"/>
      <c r="E46" s="37"/>
      <c r="F46" s="83"/>
      <c r="G46" s="37"/>
      <c r="H46" s="37"/>
    </row>
    <row r="47" spans="1:8" ht="30">
      <c r="A47" s="37" t="s">
        <v>40</v>
      </c>
      <c r="B47" s="82"/>
      <c r="C47" s="82"/>
      <c r="D47" s="83"/>
      <c r="E47" s="37"/>
      <c r="F47" s="83"/>
      <c r="G47" s="82" t="s">
        <v>41</v>
      </c>
      <c r="H47" s="82" t="s">
        <v>41</v>
      </c>
    </row>
    <row r="48" spans="1:8">
      <c r="A48" s="37"/>
      <c r="B48" s="82"/>
      <c r="C48" s="82"/>
      <c r="D48" s="83"/>
      <c r="E48" s="37"/>
      <c r="F48" s="83"/>
      <c r="G48" s="84"/>
      <c r="H48" s="84"/>
    </row>
    <row r="49" spans="1:8">
      <c r="A49" s="85" t="s">
        <v>470</v>
      </c>
      <c r="B49" s="83" t="s">
        <v>469</v>
      </c>
      <c r="C49" s="37"/>
      <c r="D49" s="37"/>
      <c r="E49" s="37"/>
      <c r="F49" s="86"/>
      <c r="G49" s="84">
        <f t="shared" ref="G49:G74" si="15">SUMIF($A$8:$A$36,$A49,$G$8:$G$36)</f>
        <v>0</v>
      </c>
      <c r="H49" s="84">
        <f t="shared" ref="H49:H74" si="16">SUMIF($A$8:$A$36,$A49,$H$8:$H$36)</f>
        <v>0</v>
      </c>
    </row>
    <row r="50" spans="1:8">
      <c r="A50" s="85" t="s">
        <v>473</v>
      </c>
      <c r="B50" s="83" t="s">
        <v>472</v>
      </c>
      <c r="C50" s="82"/>
      <c r="D50" s="83"/>
      <c r="E50" s="37"/>
      <c r="F50" s="83"/>
      <c r="G50" s="84">
        <f t="shared" si="15"/>
        <v>0</v>
      </c>
      <c r="H50" s="84">
        <f t="shared" si="16"/>
        <v>0</v>
      </c>
    </row>
    <row r="51" spans="1:8" ht="30">
      <c r="A51" s="85" t="s">
        <v>476</v>
      </c>
      <c r="B51" s="83" t="s">
        <v>475</v>
      </c>
      <c r="C51" s="82"/>
      <c r="D51" s="83"/>
      <c r="E51" s="37"/>
      <c r="F51" s="83"/>
      <c r="G51" s="84">
        <f t="shared" si="15"/>
        <v>0</v>
      </c>
      <c r="H51" s="84">
        <f t="shared" si="16"/>
        <v>0</v>
      </c>
    </row>
    <row r="52" spans="1:8">
      <c r="A52" s="85" t="s">
        <v>479</v>
      </c>
      <c r="B52" s="83" t="s">
        <v>478</v>
      </c>
      <c r="C52" s="82"/>
      <c r="D52" s="83"/>
      <c r="E52" s="37"/>
      <c r="F52" s="83"/>
      <c r="G52" s="84">
        <f t="shared" si="15"/>
        <v>0</v>
      </c>
      <c r="H52" s="84">
        <f t="shared" si="16"/>
        <v>0</v>
      </c>
    </row>
    <row r="53" spans="1:8" ht="30">
      <c r="A53" s="85" t="s">
        <v>482</v>
      </c>
      <c r="B53" s="83" t="s">
        <v>481</v>
      </c>
      <c r="C53" s="82"/>
      <c r="D53" s="83"/>
      <c r="E53" s="37"/>
      <c r="F53" s="83"/>
      <c r="G53" s="84">
        <f t="shared" si="15"/>
        <v>0</v>
      </c>
      <c r="H53" s="84">
        <f t="shared" si="16"/>
        <v>0</v>
      </c>
    </row>
    <row r="54" spans="1:8">
      <c r="A54" s="85" t="s">
        <v>485</v>
      </c>
      <c r="B54" s="83" t="s">
        <v>484</v>
      </c>
      <c r="C54" s="82"/>
      <c r="D54" s="83"/>
      <c r="E54" s="37"/>
      <c r="F54" s="83"/>
      <c r="G54" s="84">
        <f t="shared" si="15"/>
        <v>0</v>
      </c>
      <c r="H54" s="84">
        <f t="shared" si="16"/>
        <v>0</v>
      </c>
    </row>
    <row r="55" spans="1:8" ht="30">
      <c r="A55" s="85" t="s">
        <v>488</v>
      </c>
      <c r="B55" s="83" t="s">
        <v>487</v>
      </c>
      <c r="C55" s="82"/>
      <c r="D55" s="83"/>
      <c r="E55" s="37"/>
      <c r="F55" s="83"/>
      <c r="G55" s="84">
        <f t="shared" si="15"/>
        <v>0</v>
      </c>
      <c r="H55" s="84">
        <f t="shared" si="16"/>
        <v>0</v>
      </c>
    </row>
    <row r="56" spans="1:8">
      <c r="A56" s="85" t="s">
        <v>491</v>
      </c>
      <c r="B56" s="83" t="s">
        <v>490</v>
      </c>
      <c r="C56" s="82"/>
      <c r="D56" s="83"/>
      <c r="E56" s="37"/>
      <c r="F56" s="83"/>
      <c r="G56" s="84">
        <f t="shared" si="15"/>
        <v>0</v>
      </c>
      <c r="H56" s="84">
        <f t="shared" si="16"/>
        <v>0</v>
      </c>
    </row>
    <row r="57" spans="1:8">
      <c r="A57" s="85" t="s">
        <v>494</v>
      </c>
      <c r="B57" s="83" t="s">
        <v>493</v>
      </c>
      <c r="C57" s="82"/>
      <c r="D57" s="83"/>
      <c r="E57" s="37"/>
      <c r="F57" s="83"/>
      <c r="G57" s="84">
        <f t="shared" si="15"/>
        <v>0</v>
      </c>
      <c r="H57" s="84">
        <f t="shared" si="16"/>
        <v>0</v>
      </c>
    </row>
    <row r="58" spans="1:8" ht="45">
      <c r="A58" s="85" t="s">
        <v>497</v>
      </c>
      <c r="B58" s="83" t="s">
        <v>496</v>
      </c>
      <c r="C58" s="82"/>
      <c r="D58" s="83"/>
      <c r="E58" s="37"/>
      <c r="F58" s="83"/>
      <c r="G58" s="84">
        <f t="shared" si="15"/>
        <v>0</v>
      </c>
      <c r="H58" s="84">
        <f t="shared" si="16"/>
        <v>0</v>
      </c>
    </row>
    <row r="59" spans="1:8" ht="30">
      <c r="A59" s="85" t="s">
        <v>500</v>
      </c>
      <c r="B59" s="83" t="s">
        <v>499</v>
      </c>
      <c r="C59" s="82"/>
      <c r="D59" s="83"/>
      <c r="E59" s="37"/>
      <c r="F59" s="83"/>
      <c r="G59" s="84">
        <f t="shared" si="15"/>
        <v>0</v>
      </c>
      <c r="H59" s="84">
        <f t="shared" si="16"/>
        <v>0</v>
      </c>
    </row>
    <row r="60" spans="1:8" ht="45">
      <c r="A60" s="85" t="s">
        <v>503</v>
      </c>
      <c r="B60" s="83" t="s">
        <v>502</v>
      </c>
      <c r="C60" s="82"/>
      <c r="D60" s="83"/>
      <c r="E60" s="37"/>
      <c r="F60" s="83"/>
      <c r="G60" s="84">
        <f t="shared" si="15"/>
        <v>0</v>
      </c>
      <c r="H60" s="84">
        <f t="shared" si="16"/>
        <v>0</v>
      </c>
    </row>
    <row r="61" spans="1:8" ht="30">
      <c r="A61" s="85" t="s">
        <v>458</v>
      </c>
      <c r="B61" s="83" t="s">
        <v>505</v>
      </c>
      <c r="C61" s="82"/>
      <c r="D61" s="83"/>
      <c r="E61" s="37"/>
      <c r="F61" s="83"/>
      <c r="G61" s="84">
        <f t="shared" si="15"/>
        <v>0</v>
      </c>
      <c r="H61" s="84">
        <f t="shared" si="16"/>
        <v>0</v>
      </c>
    </row>
    <row r="62" spans="1:8">
      <c r="A62" s="85" t="s">
        <v>220</v>
      </c>
      <c r="B62" s="83" t="s">
        <v>507</v>
      </c>
      <c r="C62" s="82"/>
      <c r="D62" s="83"/>
      <c r="E62" s="37"/>
      <c r="F62" s="83"/>
      <c r="G62" s="84">
        <f t="shared" si="15"/>
        <v>0</v>
      </c>
      <c r="H62" s="84">
        <f t="shared" si="16"/>
        <v>0</v>
      </c>
    </row>
    <row r="63" spans="1:8">
      <c r="A63" s="85" t="s">
        <v>510</v>
      </c>
      <c r="B63" s="83" t="s">
        <v>509</v>
      </c>
      <c r="C63" s="82"/>
      <c r="D63" s="83"/>
      <c r="E63" s="37"/>
      <c r="F63" s="83"/>
      <c r="G63" s="84">
        <f t="shared" si="15"/>
        <v>0</v>
      </c>
      <c r="H63" s="84">
        <f t="shared" si="16"/>
        <v>0</v>
      </c>
    </row>
    <row r="64" spans="1:8" ht="30">
      <c r="A64" s="85" t="s">
        <v>513</v>
      </c>
      <c r="B64" s="83" t="s">
        <v>512</v>
      </c>
      <c r="C64" s="82"/>
      <c r="D64" s="83"/>
      <c r="E64" s="37"/>
      <c r="F64" s="83"/>
      <c r="G64" s="84">
        <f t="shared" si="15"/>
        <v>0</v>
      </c>
      <c r="H64" s="84">
        <f t="shared" si="16"/>
        <v>0</v>
      </c>
    </row>
    <row r="65" spans="1:8">
      <c r="A65" s="85" t="s">
        <v>33</v>
      </c>
      <c r="B65" s="83" t="s">
        <v>515</v>
      </c>
      <c r="C65" s="82"/>
      <c r="D65" s="83"/>
      <c r="E65" s="37"/>
      <c r="F65" s="83"/>
      <c r="G65" s="84">
        <f t="shared" si="15"/>
        <v>0</v>
      </c>
      <c r="H65" s="84">
        <f t="shared" si="16"/>
        <v>0</v>
      </c>
    </row>
    <row r="66" spans="1:8">
      <c r="A66" s="85" t="s">
        <v>62</v>
      </c>
      <c r="B66" s="83" t="s">
        <v>517</v>
      </c>
      <c r="C66" s="82"/>
      <c r="D66" s="83"/>
      <c r="E66" s="37"/>
      <c r="F66" s="83"/>
      <c r="G66" s="84">
        <f t="shared" si="15"/>
        <v>0</v>
      </c>
      <c r="H66" s="84">
        <f t="shared" si="16"/>
        <v>0</v>
      </c>
    </row>
    <row r="67" spans="1:8">
      <c r="A67" s="85" t="s">
        <v>63</v>
      </c>
      <c r="B67" s="83" t="s">
        <v>519</v>
      </c>
      <c r="C67" s="82"/>
      <c r="D67" s="83"/>
      <c r="E67" s="37"/>
      <c r="F67" s="83"/>
      <c r="G67" s="84">
        <f t="shared" si="15"/>
        <v>0</v>
      </c>
      <c r="H67" s="84">
        <f t="shared" si="16"/>
        <v>0</v>
      </c>
    </row>
    <row r="68" spans="1:8" ht="30">
      <c r="A68" s="85" t="s">
        <v>258</v>
      </c>
      <c r="B68" s="83" t="s">
        <v>521</v>
      </c>
      <c r="C68" s="82"/>
      <c r="D68" s="83"/>
      <c r="E68" s="37"/>
      <c r="F68" s="83"/>
      <c r="G68" s="84">
        <f t="shared" si="15"/>
        <v>0</v>
      </c>
      <c r="H68" s="84">
        <f t="shared" si="16"/>
        <v>0</v>
      </c>
    </row>
    <row r="69" spans="1:8">
      <c r="A69" s="85" t="s">
        <v>65</v>
      </c>
      <c r="B69" s="83" t="s">
        <v>523</v>
      </c>
      <c r="C69" s="82"/>
      <c r="D69" s="83"/>
      <c r="E69" s="37"/>
      <c r="F69" s="83"/>
      <c r="G69" s="84">
        <f t="shared" si="15"/>
        <v>0</v>
      </c>
      <c r="H69" s="84">
        <f t="shared" si="16"/>
        <v>0</v>
      </c>
    </row>
    <row r="70" spans="1:8" ht="30">
      <c r="A70" s="85" t="s">
        <v>526</v>
      </c>
      <c r="B70" s="83" t="s">
        <v>525</v>
      </c>
      <c r="C70" s="82"/>
      <c r="D70" s="83"/>
      <c r="E70" s="37"/>
      <c r="F70" s="83"/>
      <c r="G70" s="84">
        <f t="shared" si="15"/>
        <v>0</v>
      </c>
      <c r="H70" s="84">
        <f t="shared" si="16"/>
        <v>0</v>
      </c>
    </row>
    <row r="71" spans="1:8" ht="45">
      <c r="A71" s="85" t="s">
        <v>259</v>
      </c>
      <c r="B71" s="83" t="s">
        <v>528</v>
      </c>
      <c r="C71" s="82"/>
      <c r="D71" s="83"/>
      <c r="E71" s="37"/>
      <c r="F71" s="83"/>
      <c r="G71" s="84">
        <f t="shared" si="15"/>
        <v>0</v>
      </c>
      <c r="H71" s="84">
        <f t="shared" si="16"/>
        <v>0</v>
      </c>
    </row>
    <row r="72" spans="1:8">
      <c r="A72" s="85" t="s">
        <v>531</v>
      </c>
      <c r="B72" s="83" t="s">
        <v>530</v>
      </c>
      <c r="C72" s="82"/>
      <c r="D72" s="83"/>
      <c r="E72" s="37"/>
      <c r="F72" s="83"/>
      <c r="G72" s="84">
        <f t="shared" si="15"/>
        <v>0</v>
      </c>
      <c r="H72" s="84">
        <f t="shared" si="16"/>
        <v>0</v>
      </c>
    </row>
    <row r="73" spans="1:8" ht="45">
      <c r="A73" s="85" t="s">
        <v>534</v>
      </c>
      <c r="B73" s="83" t="s">
        <v>533</v>
      </c>
      <c r="C73" s="82"/>
      <c r="D73" s="83"/>
      <c r="E73" s="37"/>
      <c r="F73" s="83"/>
      <c r="G73" s="84">
        <f t="shared" si="15"/>
        <v>0</v>
      </c>
      <c r="H73" s="84">
        <f t="shared" si="16"/>
        <v>0</v>
      </c>
    </row>
    <row r="74" spans="1:8" ht="30">
      <c r="A74" s="85" t="s">
        <v>537</v>
      </c>
      <c r="B74" s="83" t="s">
        <v>536</v>
      </c>
      <c r="C74" s="82"/>
      <c r="D74" s="83"/>
      <c r="E74" s="37"/>
      <c r="F74" s="83"/>
      <c r="G74" s="84">
        <f t="shared" si="15"/>
        <v>0</v>
      </c>
      <c r="H74" s="84">
        <f t="shared" si="16"/>
        <v>0</v>
      </c>
    </row>
    <row r="75" spans="1:8">
      <c r="A75" s="37"/>
      <c r="B75" s="82"/>
      <c r="C75" s="82"/>
      <c r="D75" s="83"/>
      <c r="E75" s="37"/>
      <c r="F75" s="83"/>
      <c r="G75" s="37"/>
      <c r="H75" s="37"/>
    </row>
    <row r="76" spans="1:8">
      <c r="A76" s="37"/>
      <c r="B76" s="82"/>
      <c r="C76" s="82"/>
      <c r="D76" s="83"/>
      <c r="E76" s="37"/>
      <c r="F76" s="83"/>
      <c r="G76" s="87">
        <f>SUM(G49:G75)</f>
        <v>0</v>
      </c>
      <c r="H76" s="87">
        <f>SUM(H49:H75)</f>
        <v>0</v>
      </c>
    </row>
    <row r="77" spans="1:8">
      <c r="A77" s="37"/>
      <c r="B77" s="82"/>
      <c r="C77" s="82"/>
      <c r="D77" s="83"/>
      <c r="E77" s="37"/>
      <c r="F77" s="83"/>
      <c r="G77" s="88">
        <f>G42</f>
        <v>0</v>
      </c>
      <c r="H77" s="88">
        <f>H42</f>
        <v>0</v>
      </c>
    </row>
    <row r="78" spans="1:8">
      <c r="A78" s="37"/>
      <c r="B78" s="82"/>
      <c r="C78" s="82"/>
      <c r="D78" s="83"/>
      <c r="E78" s="37"/>
      <c r="F78" s="83" t="s">
        <v>42</v>
      </c>
      <c r="G78" s="89">
        <f>G76-G77</f>
        <v>0</v>
      </c>
      <c r="H78" s="89">
        <f>H76-H77</f>
        <v>0</v>
      </c>
    </row>
    <row r="79" spans="1:8">
      <c r="A79" s="37"/>
      <c r="B79" s="82"/>
      <c r="C79" s="82"/>
      <c r="D79" s="83"/>
      <c r="E79" s="37"/>
      <c r="F79" s="83"/>
      <c r="H79" s="90" t="s">
        <v>91</v>
      </c>
    </row>
    <row r="80" spans="1:8">
      <c r="G80" s="8"/>
    </row>
    <row r="81" spans="1:8">
      <c r="A81" t="s">
        <v>346</v>
      </c>
      <c r="G81" s="21">
        <f>G50*-0.5</f>
        <v>0</v>
      </c>
      <c r="H81" s="21">
        <f>H50*-0.5</f>
        <v>0</v>
      </c>
    </row>
    <row r="82" spans="1:8">
      <c r="G82" s="8"/>
    </row>
    <row r="83" spans="1:8">
      <c r="G83" s="8">
        <f>G77+G81</f>
        <v>0</v>
      </c>
      <c r="H83" s="8">
        <f>H77+H81</f>
        <v>0</v>
      </c>
    </row>
    <row r="84" spans="1:8">
      <c r="G84" s="8"/>
    </row>
    <row r="85" spans="1:8">
      <c r="G85" s="8"/>
    </row>
    <row r="86" spans="1:8">
      <c r="G86" s="8"/>
    </row>
  </sheetData>
  <dataValidations count="2">
    <dataValidation type="list" allowBlank="1" showInputMessage="1" showErrorMessage="1" sqref="I6 A8:A40" xr:uid="{1542F236-FD41-4B4C-AB1B-1C55EA277D42}">
      <formula1>ExpList</formula1>
    </dataValidation>
    <dataValidation type="list" allowBlank="1" showInputMessage="1" showErrorMessage="1" sqref="F8:F40" xr:uid="{EE6E5E1F-C0B8-477C-9F55-26068AC12082}">
      <formula1>"Yes,No"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F6AE-F316-49E7-99F5-B4F173CA70A4}">
  <sheetPr>
    <tabColor rgb="FFFFFF00"/>
    <pageSetUpPr fitToPage="1"/>
  </sheetPr>
  <dimension ref="A1:H28"/>
  <sheetViews>
    <sheetView workbookViewId="0">
      <selection activeCell="D26" sqref="D26"/>
    </sheetView>
  </sheetViews>
  <sheetFormatPr defaultRowHeight="15"/>
  <cols>
    <col min="1" max="1" width="21.42578125" customWidth="1"/>
    <col min="2" max="2" width="12" customWidth="1"/>
    <col min="3" max="3" width="9.5703125" bestFit="1" customWidth="1"/>
    <col min="4" max="4" width="13.140625" customWidth="1"/>
    <col min="5" max="5" width="12" customWidth="1"/>
    <col min="6" max="6" width="11.7109375" customWidth="1"/>
    <col min="7" max="7" width="9.140625" customWidth="1"/>
    <col min="8" max="8" width="10.5703125" bestFit="1" customWidth="1"/>
    <col min="9" max="9" width="9.7109375" bestFit="1" customWidth="1"/>
    <col min="10" max="10" width="10.5703125" bestFit="1" customWidth="1"/>
    <col min="11" max="11" width="10.28515625" customWidth="1"/>
  </cols>
  <sheetData>
    <row r="1" spans="1:8">
      <c r="A1" s="41" t="str">
        <f>Summary!$B$1</f>
        <v>Name</v>
      </c>
    </row>
    <row r="2" spans="1:8">
      <c r="A2" s="41" t="str">
        <f>Summary!$B$2</f>
        <v>Name</v>
      </c>
    </row>
    <row r="3" spans="1:8">
      <c r="A3" s="41">
        <f>Summary!$B$3</f>
        <v>2025</v>
      </c>
    </row>
    <row r="4" spans="1:8">
      <c r="B4" s="27"/>
      <c r="E4" s="93">
        <f>Summary!B11</f>
        <v>0.13</v>
      </c>
      <c r="H4" s="58"/>
    </row>
    <row r="5" spans="1:8">
      <c r="A5" s="25" t="s">
        <v>20</v>
      </c>
    </row>
    <row r="6" spans="1:8">
      <c r="A6" t="s">
        <v>114</v>
      </c>
      <c r="B6" t="s">
        <v>59</v>
      </c>
      <c r="C6" t="s">
        <v>113</v>
      </c>
      <c r="D6" s="13" t="s">
        <v>116</v>
      </c>
      <c r="E6" s="13" t="s">
        <v>21</v>
      </c>
      <c r="F6" s="13" t="s">
        <v>117</v>
      </c>
      <c r="G6" s="13" t="s">
        <v>118</v>
      </c>
      <c r="H6" s="15" t="s">
        <v>119</v>
      </c>
    </row>
    <row r="7" spans="1:8">
      <c r="D7" s="13"/>
      <c r="E7" s="13"/>
      <c r="F7" s="13"/>
      <c r="G7" s="13"/>
      <c r="H7" s="13"/>
    </row>
    <row r="8" spans="1:8">
      <c r="A8" t="s">
        <v>24</v>
      </c>
      <c r="D8" s="92">
        <f>PBC!B19</f>
        <v>0</v>
      </c>
      <c r="E8" s="8">
        <f>D8/(1+$E$4)*$E$4</f>
        <v>0</v>
      </c>
      <c r="F8" s="16">
        <f>D8-E8</f>
        <v>0</v>
      </c>
      <c r="G8" s="153">
        <f>$D$24</f>
        <v>6.25E-2</v>
      </c>
      <c r="H8" s="17">
        <f>F8*G8</f>
        <v>0</v>
      </c>
    </row>
    <row r="9" spans="1:8">
      <c r="A9" t="s">
        <v>111</v>
      </c>
      <c r="D9" s="92">
        <f>PBC!B18</f>
        <v>0</v>
      </c>
      <c r="E9" s="8">
        <f>D9/(1+$E$4)*$E$4</f>
        <v>0</v>
      </c>
      <c r="F9" s="16">
        <f>D9-E9</f>
        <v>0</v>
      </c>
      <c r="G9" s="153">
        <f>$D$24</f>
        <v>6.25E-2</v>
      </c>
      <c r="H9" s="17">
        <f>F9*G9</f>
        <v>0</v>
      </c>
    </row>
    <row r="10" spans="1:8">
      <c r="A10" t="s">
        <v>112</v>
      </c>
      <c r="D10" s="92">
        <f>PBC!B17</f>
        <v>0</v>
      </c>
      <c r="E10" s="8">
        <f>D10/(1+$E$4)*$E$4</f>
        <v>0</v>
      </c>
      <c r="F10" s="16">
        <f>D10-E10</f>
        <v>0</v>
      </c>
      <c r="G10" s="153">
        <f>$D$24</f>
        <v>6.25E-2</v>
      </c>
      <c r="H10" s="17">
        <f t="shared" ref="H10:H12" si="0">F10*G10</f>
        <v>0</v>
      </c>
    </row>
    <row r="11" spans="1:8">
      <c r="A11" t="s">
        <v>341</v>
      </c>
      <c r="D11" s="92">
        <f>PBC!B20</f>
        <v>0</v>
      </c>
      <c r="E11" s="44" t="s">
        <v>78</v>
      </c>
      <c r="F11" s="16">
        <f>D11</f>
        <v>0</v>
      </c>
      <c r="G11" s="153">
        <f>$D$24</f>
        <v>6.25E-2</v>
      </c>
      <c r="H11" s="17">
        <f t="shared" si="0"/>
        <v>0</v>
      </c>
    </row>
    <row r="12" spans="1:8">
      <c r="A12" t="s">
        <v>46</v>
      </c>
      <c r="B12" t="s">
        <v>342</v>
      </c>
      <c r="D12" s="92">
        <f>PBC!B24</f>
        <v>0</v>
      </c>
      <c r="E12" s="8">
        <f>D12/(1+$E$4)*$E$4</f>
        <v>0</v>
      </c>
      <c r="F12" s="16">
        <f>D12-E12</f>
        <v>0</v>
      </c>
      <c r="G12" s="153">
        <f>$D$24</f>
        <v>6.25E-2</v>
      </c>
      <c r="H12" s="17">
        <f t="shared" si="0"/>
        <v>0</v>
      </c>
    </row>
    <row r="13" spans="1:8">
      <c r="D13" s="91"/>
      <c r="E13" s="8"/>
      <c r="F13" s="16"/>
      <c r="G13" s="154"/>
      <c r="H13" s="17"/>
    </row>
    <row r="14" spans="1:8">
      <c r="A14" t="s">
        <v>23</v>
      </c>
      <c r="D14" s="92">
        <v>0</v>
      </c>
      <c r="E14" s="44" t="s">
        <v>78</v>
      </c>
      <c r="F14" s="16">
        <f>D14</f>
        <v>0</v>
      </c>
      <c r="G14" s="153">
        <f t="shared" ref="G14:G18" si="1">$D$24</f>
        <v>6.25E-2</v>
      </c>
      <c r="H14" s="17">
        <f t="shared" ref="H14:H18" si="2">F14*G14</f>
        <v>0</v>
      </c>
    </row>
    <row r="15" spans="1:8">
      <c r="A15" t="s">
        <v>79</v>
      </c>
      <c r="D15" s="156">
        <f>PBC!B21</f>
        <v>0</v>
      </c>
      <c r="E15" s="44" t="s">
        <v>78</v>
      </c>
      <c r="F15" s="16">
        <f>D15</f>
        <v>0</v>
      </c>
      <c r="G15" s="153">
        <f t="shared" si="1"/>
        <v>6.25E-2</v>
      </c>
      <c r="H15" s="17">
        <f t="shared" si="2"/>
        <v>0</v>
      </c>
    </row>
    <row r="16" spans="1:8">
      <c r="A16" t="s">
        <v>45</v>
      </c>
      <c r="D16" s="156">
        <f>PBC!B22</f>
        <v>0</v>
      </c>
      <c r="E16" s="44" t="s">
        <v>78</v>
      </c>
      <c r="F16" s="16">
        <f>D16</f>
        <v>0</v>
      </c>
      <c r="G16" s="153">
        <f t="shared" si="1"/>
        <v>6.25E-2</v>
      </c>
      <c r="H16" s="17">
        <f t="shared" si="2"/>
        <v>0</v>
      </c>
    </row>
    <row r="17" spans="1:8">
      <c r="A17" t="s">
        <v>47</v>
      </c>
      <c r="D17" s="156">
        <f>PBC!B23</f>
        <v>0</v>
      </c>
      <c r="E17" s="44" t="s">
        <v>78</v>
      </c>
      <c r="F17" s="16">
        <f>D17</f>
        <v>0</v>
      </c>
      <c r="G17" s="153">
        <f t="shared" si="1"/>
        <v>6.25E-2</v>
      </c>
      <c r="H17" s="17">
        <f t="shared" si="2"/>
        <v>0</v>
      </c>
    </row>
    <row r="18" spans="1:8">
      <c r="A18" t="s">
        <v>22</v>
      </c>
      <c r="D18" s="92">
        <v>0</v>
      </c>
      <c r="E18" s="44" t="s">
        <v>78</v>
      </c>
      <c r="F18" s="16">
        <f>D18</f>
        <v>0</v>
      </c>
      <c r="G18" s="153">
        <f t="shared" si="1"/>
        <v>6.25E-2</v>
      </c>
      <c r="H18" s="17">
        <f t="shared" si="2"/>
        <v>0</v>
      </c>
    </row>
    <row r="19" spans="1:8">
      <c r="D19" s="8"/>
      <c r="E19" s="8"/>
      <c r="F19" s="8"/>
      <c r="G19" s="8"/>
      <c r="H19" s="17"/>
    </row>
    <row r="20" spans="1:8">
      <c r="D20" s="18">
        <f>SUM(D7:D19)</f>
        <v>0</v>
      </c>
      <c r="E20" s="18">
        <f>SUM(E7:E19)</f>
        <v>0</v>
      </c>
      <c r="F20" s="20">
        <f>SUM(F7:F19)</f>
        <v>0</v>
      </c>
      <c r="G20" s="19"/>
      <c r="H20" s="20">
        <f>SUM(H7:H19)</f>
        <v>0</v>
      </c>
    </row>
    <row r="21" spans="1:8">
      <c r="F21" s="8"/>
      <c r="G21" s="8"/>
      <c r="H21" s="2" t="s">
        <v>91</v>
      </c>
    </row>
    <row r="22" spans="1:8">
      <c r="A22" t="s">
        <v>25</v>
      </c>
      <c r="C22" s="14" t="s">
        <v>120</v>
      </c>
      <c r="D22" s="47">
        <v>3200</v>
      </c>
    </row>
    <row r="23" spans="1:8">
      <c r="A23" t="s">
        <v>26</v>
      </c>
      <c r="C23" s="14" t="s">
        <v>120</v>
      </c>
      <c r="D23" s="47">
        <v>200</v>
      </c>
      <c r="E23" s="3"/>
    </row>
    <row r="24" spans="1:8">
      <c r="A24" t="s">
        <v>27</v>
      </c>
      <c r="D24" s="9">
        <f>D23/D22</f>
        <v>6.25E-2</v>
      </c>
      <c r="E24" s="26">
        <f>E20*D24</f>
        <v>0</v>
      </c>
    </row>
    <row r="25" spans="1:8">
      <c r="E25" s="2" t="s">
        <v>97</v>
      </c>
    </row>
    <row r="28" spans="1:8">
      <c r="A28" t="s">
        <v>301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6364-AE68-4A1F-B931-EC65BD617F86}">
  <sheetPr>
    <tabColor rgb="FFFFFF00"/>
    <pageSetUpPr fitToPage="1"/>
  </sheetPr>
  <dimension ref="A1:G37"/>
  <sheetViews>
    <sheetView workbookViewId="0">
      <selection activeCell="B6" sqref="B6:B9"/>
    </sheetView>
  </sheetViews>
  <sheetFormatPr defaultRowHeight="15"/>
  <cols>
    <col min="1" max="1" width="18.28515625" customWidth="1"/>
    <col min="2" max="2" width="15.28515625" customWidth="1"/>
    <col min="3" max="3" width="13.28515625" customWidth="1"/>
    <col min="4" max="4" width="10.5703125" customWidth="1"/>
    <col min="5" max="5" width="13.28515625" customWidth="1"/>
    <col min="6" max="6" width="9.140625" style="13"/>
    <col min="7" max="7" width="9.5703125" bestFit="1" customWidth="1"/>
    <col min="8" max="8" width="10.5703125" bestFit="1" customWidth="1"/>
    <col min="9" max="9" width="10.28515625" customWidth="1"/>
  </cols>
  <sheetData>
    <row r="1" spans="1:7">
      <c r="A1" s="41" t="str">
        <f>Summary!$B$1</f>
        <v>Name</v>
      </c>
    </row>
    <row r="2" spans="1:7">
      <c r="A2" s="41" t="str">
        <f>Summary!$B$2</f>
        <v>Name</v>
      </c>
    </row>
    <row r="3" spans="1:7">
      <c r="A3" s="41">
        <f>Summary!$B$3</f>
        <v>2025</v>
      </c>
      <c r="F3"/>
    </row>
    <row r="4" spans="1:7">
      <c r="F4"/>
    </row>
    <row r="5" spans="1:7">
      <c r="A5" s="25" t="s">
        <v>115</v>
      </c>
      <c r="F5"/>
    </row>
    <row r="6" spans="1:7">
      <c r="B6" s="155"/>
      <c r="F6"/>
    </row>
    <row r="7" spans="1:7">
      <c r="A7" t="s">
        <v>271</v>
      </c>
      <c r="B7" s="14"/>
      <c r="F7"/>
    </row>
    <row r="8" spans="1:7">
      <c r="A8" t="s">
        <v>212</v>
      </c>
      <c r="B8" s="14"/>
      <c r="F8"/>
    </row>
    <row r="9" spans="1:7">
      <c r="A9" t="s">
        <v>11</v>
      </c>
      <c r="B9" s="14"/>
      <c r="F9"/>
    </row>
    <row r="10" spans="1:7">
      <c r="D10" s="14" t="s">
        <v>308</v>
      </c>
    </row>
    <row r="11" spans="1:7">
      <c r="A11" t="s">
        <v>28</v>
      </c>
      <c r="B11" s="14" t="s">
        <v>120</v>
      </c>
      <c r="C11" s="36">
        <v>100</v>
      </c>
      <c r="D11" s="14" t="s">
        <v>90</v>
      </c>
      <c r="E11" s="36"/>
    </row>
    <row r="12" spans="1:7">
      <c r="A12" t="s">
        <v>29</v>
      </c>
      <c r="B12" s="14" t="s">
        <v>120</v>
      </c>
      <c r="C12" s="36">
        <v>100</v>
      </c>
      <c r="D12" s="36"/>
      <c r="E12" s="36"/>
    </row>
    <row r="13" spans="1:7">
      <c r="A13" t="s">
        <v>30</v>
      </c>
      <c r="C13" s="9">
        <f>C11/C12</f>
        <v>1</v>
      </c>
      <c r="D13" s="9"/>
      <c r="E13" s="9"/>
    </row>
    <row r="15" spans="1:7">
      <c r="D15" s="3">
        <v>0.13</v>
      </c>
    </row>
    <row r="16" spans="1:7">
      <c r="A16" t="s">
        <v>114</v>
      </c>
      <c r="C16" s="13" t="s">
        <v>116</v>
      </c>
      <c r="D16" s="13" t="s">
        <v>21</v>
      </c>
      <c r="E16" s="13" t="s">
        <v>117</v>
      </c>
      <c r="F16" s="13" t="s">
        <v>118</v>
      </c>
      <c r="G16" s="15" t="s">
        <v>119</v>
      </c>
    </row>
    <row r="17" spans="1:7">
      <c r="B17" s="33"/>
      <c r="C17" s="48"/>
      <c r="D17" s="8"/>
      <c r="E17" s="8"/>
      <c r="F17" s="58"/>
      <c r="G17" s="21"/>
    </row>
    <row r="18" spans="1:7">
      <c r="A18" t="s">
        <v>345</v>
      </c>
      <c r="B18" s="33"/>
      <c r="C18" s="48">
        <f>PBC!B34</f>
        <v>0</v>
      </c>
      <c r="D18" s="8">
        <f>C18/(1+$D$15)*$D$15</f>
        <v>0</v>
      </c>
      <c r="E18" s="8">
        <f t="shared" ref="E18:E23" si="0">C18-D18</f>
        <v>0</v>
      </c>
      <c r="F18" s="58">
        <f t="shared" ref="F18:F24" si="1">$C$13</f>
        <v>1</v>
      </c>
      <c r="G18" s="21">
        <f t="shared" ref="G18:G20" si="2">E18*F18</f>
        <v>0</v>
      </c>
    </row>
    <row r="19" spans="1:7">
      <c r="A19" t="s">
        <v>32</v>
      </c>
      <c r="B19" s="60"/>
      <c r="C19" s="48">
        <f>PBC!B36</f>
        <v>0</v>
      </c>
      <c r="D19" s="8">
        <f>C19/(1+$D$15)*$D$15</f>
        <v>0</v>
      </c>
      <c r="E19" s="8">
        <f t="shared" si="0"/>
        <v>0</v>
      </c>
      <c r="F19" s="58">
        <f t="shared" si="1"/>
        <v>1</v>
      </c>
      <c r="G19" s="21">
        <f t="shared" si="2"/>
        <v>0</v>
      </c>
    </row>
    <row r="20" spans="1:7">
      <c r="A20" t="s">
        <v>33</v>
      </c>
      <c r="B20" s="60"/>
      <c r="C20" s="48">
        <f>PBC!B37</f>
        <v>0</v>
      </c>
      <c r="D20" s="59">
        <v>0</v>
      </c>
      <c r="E20" s="8">
        <f t="shared" si="0"/>
        <v>0</v>
      </c>
      <c r="F20" s="58">
        <f t="shared" si="1"/>
        <v>1</v>
      </c>
      <c r="G20" s="21">
        <f t="shared" si="2"/>
        <v>0</v>
      </c>
    </row>
    <row r="21" spans="1:7">
      <c r="A21" t="s">
        <v>24</v>
      </c>
      <c r="B21" s="60"/>
      <c r="C21" s="48">
        <f>PBC!B35</f>
        <v>0</v>
      </c>
      <c r="D21" s="8">
        <f>C21/(1+$D$15)*$D$15</f>
        <v>0</v>
      </c>
      <c r="E21" s="8">
        <f t="shared" si="0"/>
        <v>0</v>
      </c>
      <c r="F21" s="58">
        <f t="shared" si="1"/>
        <v>1</v>
      </c>
      <c r="G21" s="21">
        <f>E21*F21</f>
        <v>0</v>
      </c>
    </row>
    <row r="22" spans="1:7">
      <c r="A22" t="s">
        <v>34</v>
      </c>
      <c r="B22" s="33"/>
      <c r="C22" s="48">
        <v>0</v>
      </c>
      <c r="D22" s="8">
        <f>C22/(1+$D$15)*$D$15</f>
        <v>0</v>
      </c>
      <c r="E22" s="8">
        <f t="shared" si="0"/>
        <v>0</v>
      </c>
      <c r="F22" s="58">
        <f t="shared" si="1"/>
        <v>1</v>
      </c>
      <c r="G22" s="21">
        <f t="shared" ref="G22:G23" si="3">E22*F22</f>
        <v>0</v>
      </c>
    </row>
    <row r="23" spans="1:7">
      <c r="A23" t="s">
        <v>35</v>
      </c>
      <c r="B23" s="33"/>
      <c r="C23" s="48">
        <v>0</v>
      </c>
      <c r="D23" s="8">
        <f>C23/(1+$D$15)*$D$15</f>
        <v>0</v>
      </c>
      <c r="E23" s="8">
        <f t="shared" si="0"/>
        <v>0</v>
      </c>
      <c r="F23" s="58">
        <f t="shared" si="1"/>
        <v>1</v>
      </c>
      <c r="G23" s="21">
        <f t="shared" si="3"/>
        <v>0</v>
      </c>
    </row>
    <row r="24" spans="1:7" ht="30">
      <c r="A24" t="s">
        <v>67</v>
      </c>
      <c r="B24" s="60" t="s">
        <v>347</v>
      </c>
      <c r="C24" s="48">
        <v>0</v>
      </c>
      <c r="D24" s="59">
        <v>0</v>
      </c>
      <c r="E24" s="8">
        <f>C24-D24</f>
        <v>0</v>
      </c>
      <c r="F24" s="58">
        <f t="shared" si="1"/>
        <v>1</v>
      </c>
      <c r="G24" s="21">
        <f>E24*F24</f>
        <v>0</v>
      </c>
    </row>
    <row r="25" spans="1:7">
      <c r="C25" s="48"/>
      <c r="D25" s="48"/>
      <c r="E25" s="48"/>
      <c r="F25" s="58"/>
      <c r="G25" s="21"/>
    </row>
    <row r="26" spans="1:7">
      <c r="A26" t="s">
        <v>36</v>
      </c>
      <c r="C26" s="48"/>
      <c r="D26" s="22">
        <f>SUM(D17:D25)</f>
        <v>0</v>
      </c>
      <c r="E26" s="22">
        <f>SUM(E17:E25)</f>
        <v>0</v>
      </c>
      <c r="G26" s="12">
        <f>SUM(G17:G25)</f>
        <v>0</v>
      </c>
    </row>
    <row r="27" spans="1:7">
      <c r="C27" s="48"/>
      <c r="D27" s="21"/>
      <c r="E27" s="21"/>
      <c r="G27" s="2" t="s">
        <v>91</v>
      </c>
    </row>
    <row r="28" spans="1:7">
      <c r="C28" s="2" t="s">
        <v>124</v>
      </c>
      <c r="D28" s="61">
        <f>C13</f>
        <v>1</v>
      </c>
    </row>
    <row r="29" spans="1:7">
      <c r="A29" t="s">
        <v>92</v>
      </c>
      <c r="D29" s="26">
        <f>D26*D28</f>
        <v>0</v>
      </c>
      <c r="E29" s="67"/>
    </row>
    <row r="30" spans="1:7">
      <c r="D30" s="2" t="s">
        <v>93</v>
      </c>
    </row>
    <row r="31" spans="1:7">
      <c r="A31" t="s">
        <v>310</v>
      </c>
    </row>
    <row r="32" spans="1:7">
      <c r="A32" t="s">
        <v>309</v>
      </c>
    </row>
    <row r="34" spans="1:1">
      <c r="A34" t="s">
        <v>121</v>
      </c>
    </row>
    <row r="35" spans="1:1">
      <c r="A35" t="s">
        <v>122</v>
      </c>
    </row>
    <row r="37" spans="1:1">
      <c r="A37" t="s">
        <v>123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D6E6-E25F-4B1D-91A1-ABA8AD11EA9C}">
  <sheetPr>
    <tabColor rgb="FFFFFF00"/>
  </sheetPr>
  <dimension ref="A1:D378"/>
  <sheetViews>
    <sheetView zoomScaleNormal="100" workbookViewId="0">
      <selection activeCell="L14" sqref="L14"/>
    </sheetView>
  </sheetViews>
  <sheetFormatPr defaultRowHeight="15.75"/>
  <cols>
    <col min="1" max="1" width="13.140625" style="50" customWidth="1"/>
    <col min="2" max="2" width="26.5703125" style="50" customWidth="1"/>
    <col min="3" max="3" width="27" style="50" customWidth="1"/>
    <col min="4" max="4" width="13.5703125" style="51" customWidth="1"/>
    <col min="5" max="16384" width="9.140625" style="50"/>
  </cols>
  <sheetData>
    <row r="1" spans="1:4">
      <c r="A1" s="41" t="str">
        <f>Summary!$B$1</f>
        <v>Name</v>
      </c>
    </row>
    <row r="2" spans="1:4">
      <c r="A2" s="41" t="str">
        <f>Summary!$B$2</f>
        <v>Name</v>
      </c>
    </row>
    <row r="3" spans="1:4">
      <c r="A3" s="41">
        <f>Summary!$B$3</f>
        <v>2025</v>
      </c>
    </row>
    <row r="4" spans="1:4">
      <c r="B4" s="57"/>
    </row>
    <row r="5" spans="1:4">
      <c r="A5" s="50" t="s">
        <v>89</v>
      </c>
      <c r="C5" s="51" t="s">
        <v>88</v>
      </c>
      <c r="D5" s="51">
        <f>SUM(D11:D869)</f>
        <v>365</v>
      </c>
    </row>
    <row r="6" spans="1:4" ht="31.5" customHeight="1">
      <c r="A6" s="158" t="s">
        <v>87</v>
      </c>
      <c r="B6" s="158"/>
      <c r="C6" s="51" t="s">
        <v>86</v>
      </c>
      <c r="D6" s="51">
        <v>1000</v>
      </c>
    </row>
    <row r="7" spans="1:4">
      <c r="A7" s="50" t="s">
        <v>85</v>
      </c>
      <c r="C7" s="51" t="s">
        <v>58</v>
      </c>
      <c r="D7" s="52">
        <f>D5/D6</f>
        <v>0.36499999999999999</v>
      </c>
    </row>
    <row r="9" spans="1:4" ht="26.25">
      <c r="A9" s="53" t="s">
        <v>84</v>
      </c>
      <c r="D9" s="54"/>
    </row>
    <row r="11" spans="1:4">
      <c r="A11" s="50" t="s">
        <v>83</v>
      </c>
      <c r="B11" s="50" t="s">
        <v>82</v>
      </c>
      <c r="C11" s="50" t="s">
        <v>81</v>
      </c>
      <c r="D11" s="51" t="s">
        <v>80</v>
      </c>
    </row>
    <row r="13" spans="1:4">
      <c r="A13" s="55">
        <v>44927</v>
      </c>
      <c r="D13" s="51">
        <v>1</v>
      </c>
    </row>
    <row r="14" spans="1:4">
      <c r="A14" s="56">
        <f t="shared" ref="A14:A77" si="0">A13+1</f>
        <v>44928</v>
      </c>
      <c r="D14" s="51">
        <v>1</v>
      </c>
    </row>
    <row r="15" spans="1:4">
      <c r="A15" s="56">
        <f t="shared" si="0"/>
        <v>44929</v>
      </c>
      <c r="D15" s="51">
        <v>1</v>
      </c>
    </row>
    <row r="16" spans="1:4">
      <c r="A16" s="56">
        <f t="shared" si="0"/>
        <v>44930</v>
      </c>
      <c r="D16" s="51">
        <v>1</v>
      </c>
    </row>
    <row r="17" spans="1:4">
      <c r="A17" s="56">
        <f t="shared" si="0"/>
        <v>44931</v>
      </c>
      <c r="D17" s="51">
        <v>1</v>
      </c>
    </row>
    <row r="18" spans="1:4">
      <c r="A18" s="56">
        <f t="shared" si="0"/>
        <v>44932</v>
      </c>
      <c r="D18" s="51">
        <v>1</v>
      </c>
    </row>
    <row r="19" spans="1:4">
      <c r="A19" s="56">
        <f t="shared" si="0"/>
        <v>44933</v>
      </c>
      <c r="D19" s="51">
        <v>1</v>
      </c>
    </row>
    <row r="20" spans="1:4">
      <c r="A20" s="56">
        <f t="shared" si="0"/>
        <v>44934</v>
      </c>
      <c r="D20" s="51">
        <v>1</v>
      </c>
    </row>
    <row r="21" spans="1:4">
      <c r="A21" s="56">
        <f t="shared" si="0"/>
        <v>44935</v>
      </c>
      <c r="D21" s="51">
        <v>1</v>
      </c>
    </row>
    <row r="22" spans="1:4">
      <c r="A22" s="56">
        <f t="shared" si="0"/>
        <v>44936</v>
      </c>
      <c r="D22" s="51">
        <v>1</v>
      </c>
    </row>
    <row r="23" spans="1:4">
      <c r="A23" s="56">
        <f t="shared" si="0"/>
        <v>44937</v>
      </c>
      <c r="D23" s="51">
        <v>1</v>
      </c>
    </row>
    <row r="24" spans="1:4">
      <c r="A24" s="56">
        <f t="shared" si="0"/>
        <v>44938</v>
      </c>
      <c r="D24" s="51">
        <v>1</v>
      </c>
    </row>
    <row r="25" spans="1:4">
      <c r="A25" s="56">
        <f t="shared" si="0"/>
        <v>44939</v>
      </c>
      <c r="D25" s="51">
        <v>1</v>
      </c>
    </row>
    <row r="26" spans="1:4">
      <c r="A26" s="56">
        <f t="shared" si="0"/>
        <v>44940</v>
      </c>
      <c r="D26" s="51">
        <v>1</v>
      </c>
    </row>
    <row r="27" spans="1:4">
      <c r="A27" s="56">
        <f t="shared" si="0"/>
        <v>44941</v>
      </c>
      <c r="D27" s="51">
        <v>1</v>
      </c>
    </row>
    <row r="28" spans="1:4">
      <c r="A28" s="56">
        <f t="shared" si="0"/>
        <v>44942</v>
      </c>
      <c r="D28" s="51">
        <v>1</v>
      </c>
    </row>
    <row r="29" spans="1:4">
      <c r="A29" s="56">
        <f t="shared" si="0"/>
        <v>44943</v>
      </c>
      <c r="D29" s="51">
        <v>1</v>
      </c>
    </row>
    <row r="30" spans="1:4">
      <c r="A30" s="56">
        <f t="shared" si="0"/>
        <v>44944</v>
      </c>
      <c r="D30" s="51">
        <v>1</v>
      </c>
    </row>
    <row r="31" spans="1:4">
      <c r="A31" s="56">
        <f t="shared" si="0"/>
        <v>44945</v>
      </c>
      <c r="D31" s="51">
        <v>1</v>
      </c>
    </row>
    <row r="32" spans="1:4">
      <c r="A32" s="56">
        <f t="shared" si="0"/>
        <v>44946</v>
      </c>
      <c r="D32" s="51">
        <v>1</v>
      </c>
    </row>
    <row r="33" spans="1:4">
      <c r="A33" s="56">
        <f t="shared" si="0"/>
        <v>44947</v>
      </c>
      <c r="D33" s="51">
        <v>1</v>
      </c>
    </row>
    <row r="34" spans="1:4">
      <c r="A34" s="56">
        <f t="shared" si="0"/>
        <v>44948</v>
      </c>
      <c r="D34" s="51">
        <v>1</v>
      </c>
    </row>
    <row r="35" spans="1:4">
      <c r="A35" s="56">
        <f t="shared" si="0"/>
        <v>44949</v>
      </c>
      <c r="D35" s="51">
        <v>1</v>
      </c>
    </row>
    <row r="36" spans="1:4">
      <c r="A36" s="56">
        <f t="shared" si="0"/>
        <v>44950</v>
      </c>
      <c r="D36" s="51">
        <v>1</v>
      </c>
    </row>
    <row r="37" spans="1:4">
      <c r="A37" s="56">
        <f t="shared" si="0"/>
        <v>44951</v>
      </c>
      <c r="D37" s="51">
        <v>1</v>
      </c>
    </row>
    <row r="38" spans="1:4">
      <c r="A38" s="56">
        <f t="shared" si="0"/>
        <v>44952</v>
      </c>
      <c r="D38" s="51">
        <v>1</v>
      </c>
    </row>
    <row r="39" spans="1:4">
      <c r="A39" s="56">
        <f t="shared" si="0"/>
        <v>44953</v>
      </c>
      <c r="D39" s="51">
        <v>1</v>
      </c>
    </row>
    <row r="40" spans="1:4">
      <c r="A40" s="56">
        <f t="shared" si="0"/>
        <v>44954</v>
      </c>
      <c r="D40" s="51">
        <v>1</v>
      </c>
    </row>
    <row r="41" spans="1:4">
      <c r="A41" s="56">
        <f t="shared" si="0"/>
        <v>44955</v>
      </c>
      <c r="D41" s="51">
        <v>1</v>
      </c>
    </row>
    <row r="42" spans="1:4">
      <c r="A42" s="56">
        <f t="shared" si="0"/>
        <v>44956</v>
      </c>
      <c r="D42" s="51">
        <v>1</v>
      </c>
    </row>
    <row r="43" spans="1:4">
      <c r="A43" s="56">
        <f t="shared" si="0"/>
        <v>44957</v>
      </c>
      <c r="D43" s="51">
        <v>1</v>
      </c>
    </row>
    <row r="44" spans="1:4">
      <c r="A44" s="56">
        <f t="shared" si="0"/>
        <v>44958</v>
      </c>
      <c r="D44" s="51">
        <v>1</v>
      </c>
    </row>
    <row r="45" spans="1:4">
      <c r="A45" s="56">
        <f t="shared" si="0"/>
        <v>44959</v>
      </c>
      <c r="D45" s="51">
        <v>1</v>
      </c>
    </row>
    <row r="46" spans="1:4">
      <c r="A46" s="56">
        <f t="shared" si="0"/>
        <v>44960</v>
      </c>
      <c r="D46" s="51">
        <v>1</v>
      </c>
    </row>
    <row r="47" spans="1:4">
      <c r="A47" s="56">
        <f t="shared" si="0"/>
        <v>44961</v>
      </c>
      <c r="D47" s="51">
        <v>1</v>
      </c>
    </row>
    <row r="48" spans="1:4">
      <c r="A48" s="56">
        <f t="shared" si="0"/>
        <v>44962</v>
      </c>
      <c r="D48" s="51">
        <v>1</v>
      </c>
    </row>
    <row r="49" spans="1:4">
      <c r="A49" s="56">
        <f t="shared" si="0"/>
        <v>44963</v>
      </c>
      <c r="D49" s="51">
        <v>1</v>
      </c>
    </row>
    <row r="50" spans="1:4">
      <c r="A50" s="56">
        <f t="shared" si="0"/>
        <v>44964</v>
      </c>
      <c r="D50" s="51">
        <v>1</v>
      </c>
    </row>
    <row r="51" spans="1:4">
      <c r="A51" s="56">
        <f t="shared" si="0"/>
        <v>44965</v>
      </c>
      <c r="D51" s="51">
        <v>1</v>
      </c>
    </row>
    <row r="52" spans="1:4">
      <c r="A52" s="56">
        <f t="shared" si="0"/>
        <v>44966</v>
      </c>
      <c r="D52" s="51">
        <v>1</v>
      </c>
    </row>
    <row r="53" spans="1:4">
      <c r="A53" s="56">
        <f t="shared" si="0"/>
        <v>44967</v>
      </c>
      <c r="D53" s="51">
        <v>1</v>
      </c>
    </row>
    <row r="54" spans="1:4">
      <c r="A54" s="56">
        <f t="shared" si="0"/>
        <v>44968</v>
      </c>
      <c r="D54" s="51">
        <v>1</v>
      </c>
    </row>
    <row r="55" spans="1:4">
      <c r="A55" s="56">
        <f t="shared" si="0"/>
        <v>44969</v>
      </c>
      <c r="D55" s="51">
        <v>1</v>
      </c>
    </row>
    <row r="56" spans="1:4">
      <c r="A56" s="56">
        <f t="shared" si="0"/>
        <v>44970</v>
      </c>
      <c r="D56" s="51">
        <v>1</v>
      </c>
    </row>
    <row r="57" spans="1:4">
      <c r="A57" s="56">
        <f t="shared" si="0"/>
        <v>44971</v>
      </c>
      <c r="D57" s="51">
        <v>1</v>
      </c>
    </row>
    <row r="58" spans="1:4">
      <c r="A58" s="56">
        <f t="shared" si="0"/>
        <v>44972</v>
      </c>
      <c r="D58" s="51">
        <v>1</v>
      </c>
    </row>
    <row r="59" spans="1:4">
      <c r="A59" s="56">
        <f t="shared" si="0"/>
        <v>44973</v>
      </c>
      <c r="D59" s="51">
        <v>1</v>
      </c>
    </row>
    <row r="60" spans="1:4">
      <c r="A60" s="56">
        <f t="shared" si="0"/>
        <v>44974</v>
      </c>
      <c r="D60" s="51">
        <v>1</v>
      </c>
    </row>
    <row r="61" spans="1:4">
      <c r="A61" s="56">
        <f t="shared" si="0"/>
        <v>44975</v>
      </c>
      <c r="D61" s="51">
        <v>1</v>
      </c>
    </row>
    <row r="62" spans="1:4">
      <c r="A62" s="56">
        <f t="shared" si="0"/>
        <v>44976</v>
      </c>
      <c r="D62" s="51">
        <v>1</v>
      </c>
    </row>
    <row r="63" spans="1:4">
      <c r="A63" s="56">
        <f t="shared" si="0"/>
        <v>44977</v>
      </c>
      <c r="D63" s="51">
        <v>1</v>
      </c>
    </row>
    <row r="64" spans="1:4">
      <c r="A64" s="56">
        <f t="shared" si="0"/>
        <v>44978</v>
      </c>
      <c r="D64" s="51">
        <v>1</v>
      </c>
    </row>
    <row r="65" spans="1:4">
      <c r="A65" s="56">
        <f t="shared" si="0"/>
        <v>44979</v>
      </c>
      <c r="D65" s="51">
        <v>1</v>
      </c>
    </row>
    <row r="66" spans="1:4">
      <c r="A66" s="56">
        <f t="shared" si="0"/>
        <v>44980</v>
      </c>
      <c r="D66" s="51">
        <v>1</v>
      </c>
    </row>
    <row r="67" spans="1:4">
      <c r="A67" s="56">
        <f t="shared" si="0"/>
        <v>44981</v>
      </c>
      <c r="D67" s="51">
        <v>1</v>
      </c>
    </row>
    <row r="68" spans="1:4">
      <c r="A68" s="56">
        <f t="shared" si="0"/>
        <v>44982</v>
      </c>
      <c r="D68" s="51">
        <v>1</v>
      </c>
    </row>
    <row r="69" spans="1:4">
      <c r="A69" s="56">
        <f t="shared" si="0"/>
        <v>44983</v>
      </c>
      <c r="D69" s="51">
        <v>1</v>
      </c>
    </row>
    <row r="70" spans="1:4">
      <c r="A70" s="56">
        <f t="shared" si="0"/>
        <v>44984</v>
      </c>
      <c r="D70" s="51">
        <v>1</v>
      </c>
    </row>
    <row r="71" spans="1:4">
      <c r="A71" s="56">
        <f t="shared" si="0"/>
        <v>44985</v>
      </c>
      <c r="D71" s="51">
        <v>1</v>
      </c>
    </row>
    <row r="72" spans="1:4">
      <c r="A72" s="56">
        <f t="shared" si="0"/>
        <v>44986</v>
      </c>
      <c r="D72" s="51">
        <v>1</v>
      </c>
    </row>
    <row r="73" spans="1:4">
      <c r="A73" s="56">
        <f t="shared" si="0"/>
        <v>44987</v>
      </c>
      <c r="D73" s="51">
        <v>1</v>
      </c>
    </row>
    <row r="74" spans="1:4">
      <c r="A74" s="56">
        <f t="shared" si="0"/>
        <v>44988</v>
      </c>
      <c r="D74" s="51">
        <v>1</v>
      </c>
    </row>
    <row r="75" spans="1:4">
      <c r="A75" s="56">
        <f t="shared" si="0"/>
        <v>44989</v>
      </c>
      <c r="D75" s="51">
        <v>1</v>
      </c>
    </row>
    <row r="76" spans="1:4">
      <c r="A76" s="56">
        <f t="shared" si="0"/>
        <v>44990</v>
      </c>
      <c r="D76" s="51">
        <v>1</v>
      </c>
    </row>
    <row r="77" spans="1:4">
      <c r="A77" s="56">
        <f t="shared" si="0"/>
        <v>44991</v>
      </c>
      <c r="D77" s="51">
        <v>1</v>
      </c>
    </row>
    <row r="78" spans="1:4">
      <c r="A78" s="56">
        <f t="shared" ref="A78:A141" si="1">A77+1</f>
        <v>44992</v>
      </c>
      <c r="D78" s="51">
        <v>1</v>
      </c>
    </row>
    <row r="79" spans="1:4">
      <c r="A79" s="56">
        <f t="shared" si="1"/>
        <v>44993</v>
      </c>
      <c r="D79" s="51">
        <v>1</v>
      </c>
    </row>
    <row r="80" spans="1:4">
      <c r="A80" s="56">
        <f t="shared" si="1"/>
        <v>44994</v>
      </c>
      <c r="D80" s="51">
        <v>1</v>
      </c>
    </row>
    <row r="81" spans="1:4">
      <c r="A81" s="56">
        <f t="shared" si="1"/>
        <v>44995</v>
      </c>
      <c r="D81" s="51">
        <v>1</v>
      </c>
    </row>
    <row r="82" spans="1:4">
      <c r="A82" s="56">
        <f t="shared" si="1"/>
        <v>44996</v>
      </c>
      <c r="D82" s="51">
        <v>1</v>
      </c>
    </row>
    <row r="83" spans="1:4">
      <c r="A83" s="56">
        <f t="shared" si="1"/>
        <v>44997</v>
      </c>
      <c r="D83" s="51">
        <v>1</v>
      </c>
    </row>
    <row r="84" spans="1:4">
      <c r="A84" s="56">
        <f t="shared" si="1"/>
        <v>44998</v>
      </c>
      <c r="D84" s="51">
        <v>1</v>
      </c>
    </row>
    <row r="85" spans="1:4">
      <c r="A85" s="56">
        <f t="shared" si="1"/>
        <v>44999</v>
      </c>
      <c r="D85" s="51">
        <v>1</v>
      </c>
    </row>
    <row r="86" spans="1:4">
      <c r="A86" s="56">
        <f t="shared" si="1"/>
        <v>45000</v>
      </c>
      <c r="D86" s="51">
        <v>1</v>
      </c>
    </row>
    <row r="87" spans="1:4">
      <c r="A87" s="56">
        <f t="shared" si="1"/>
        <v>45001</v>
      </c>
      <c r="D87" s="51">
        <v>1</v>
      </c>
    </row>
    <row r="88" spans="1:4">
      <c r="A88" s="56">
        <f t="shared" si="1"/>
        <v>45002</v>
      </c>
      <c r="D88" s="51">
        <v>1</v>
      </c>
    </row>
    <row r="89" spans="1:4">
      <c r="A89" s="56">
        <f t="shared" si="1"/>
        <v>45003</v>
      </c>
      <c r="D89" s="51">
        <v>1</v>
      </c>
    </row>
    <row r="90" spans="1:4">
      <c r="A90" s="56">
        <f t="shared" si="1"/>
        <v>45004</v>
      </c>
      <c r="D90" s="51">
        <v>1</v>
      </c>
    </row>
    <row r="91" spans="1:4">
      <c r="A91" s="56">
        <f t="shared" si="1"/>
        <v>45005</v>
      </c>
      <c r="D91" s="51">
        <v>1</v>
      </c>
    </row>
    <row r="92" spans="1:4">
      <c r="A92" s="56">
        <f t="shared" si="1"/>
        <v>45006</v>
      </c>
      <c r="D92" s="51">
        <v>1</v>
      </c>
    </row>
    <row r="93" spans="1:4">
      <c r="A93" s="56">
        <f t="shared" si="1"/>
        <v>45007</v>
      </c>
      <c r="D93" s="51">
        <v>1</v>
      </c>
    </row>
    <row r="94" spans="1:4">
      <c r="A94" s="56">
        <f t="shared" si="1"/>
        <v>45008</v>
      </c>
      <c r="D94" s="51">
        <v>1</v>
      </c>
    </row>
    <row r="95" spans="1:4">
      <c r="A95" s="56">
        <f t="shared" si="1"/>
        <v>45009</v>
      </c>
      <c r="D95" s="51">
        <v>1</v>
      </c>
    </row>
    <row r="96" spans="1:4">
      <c r="A96" s="56">
        <f t="shared" si="1"/>
        <v>45010</v>
      </c>
      <c r="D96" s="51">
        <v>1</v>
      </c>
    </row>
    <row r="97" spans="1:4">
      <c r="A97" s="56">
        <f t="shared" si="1"/>
        <v>45011</v>
      </c>
      <c r="D97" s="51">
        <v>1</v>
      </c>
    </row>
    <row r="98" spans="1:4">
      <c r="A98" s="56">
        <f t="shared" si="1"/>
        <v>45012</v>
      </c>
      <c r="D98" s="51">
        <v>1</v>
      </c>
    </row>
    <row r="99" spans="1:4">
      <c r="A99" s="56">
        <f t="shared" si="1"/>
        <v>45013</v>
      </c>
      <c r="D99" s="51">
        <v>1</v>
      </c>
    </row>
    <row r="100" spans="1:4">
      <c r="A100" s="56">
        <f t="shared" si="1"/>
        <v>45014</v>
      </c>
      <c r="D100" s="51">
        <v>1</v>
      </c>
    </row>
    <row r="101" spans="1:4">
      <c r="A101" s="56">
        <f t="shared" si="1"/>
        <v>45015</v>
      </c>
      <c r="D101" s="51">
        <v>1</v>
      </c>
    </row>
    <row r="102" spans="1:4">
      <c r="A102" s="56">
        <f t="shared" si="1"/>
        <v>45016</v>
      </c>
      <c r="D102" s="51">
        <v>1</v>
      </c>
    </row>
    <row r="103" spans="1:4">
      <c r="A103" s="56">
        <f t="shared" si="1"/>
        <v>45017</v>
      </c>
      <c r="D103" s="51">
        <v>1</v>
      </c>
    </row>
    <row r="104" spans="1:4">
      <c r="A104" s="56">
        <f t="shared" si="1"/>
        <v>45018</v>
      </c>
      <c r="D104" s="51">
        <v>1</v>
      </c>
    </row>
    <row r="105" spans="1:4">
      <c r="A105" s="56">
        <f t="shared" si="1"/>
        <v>45019</v>
      </c>
      <c r="D105" s="51">
        <v>1</v>
      </c>
    </row>
    <row r="106" spans="1:4">
      <c r="A106" s="56">
        <f t="shared" si="1"/>
        <v>45020</v>
      </c>
      <c r="D106" s="51">
        <v>1</v>
      </c>
    </row>
    <row r="107" spans="1:4">
      <c r="A107" s="56">
        <f t="shared" si="1"/>
        <v>45021</v>
      </c>
      <c r="D107" s="51">
        <v>1</v>
      </c>
    </row>
    <row r="108" spans="1:4">
      <c r="A108" s="56">
        <f t="shared" si="1"/>
        <v>45022</v>
      </c>
      <c r="D108" s="51">
        <v>1</v>
      </c>
    </row>
    <row r="109" spans="1:4">
      <c r="A109" s="56">
        <f t="shared" si="1"/>
        <v>45023</v>
      </c>
      <c r="D109" s="51">
        <v>1</v>
      </c>
    </row>
    <row r="110" spans="1:4">
      <c r="A110" s="56">
        <f t="shared" si="1"/>
        <v>45024</v>
      </c>
      <c r="D110" s="51">
        <v>1</v>
      </c>
    </row>
    <row r="111" spans="1:4">
      <c r="A111" s="56">
        <f t="shared" si="1"/>
        <v>45025</v>
      </c>
      <c r="D111" s="51">
        <v>1</v>
      </c>
    </row>
    <row r="112" spans="1:4">
      <c r="A112" s="56">
        <f t="shared" si="1"/>
        <v>45026</v>
      </c>
      <c r="D112" s="51">
        <v>1</v>
      </c>
    </row>
    <row r="113" spans="1:4">
      <c r="A113" s="56">
        <f t="shared" si="1"/>
        <v>45027</v>
      </c>
      <c r="D113" s="51">
        <v>1</v>
      </c>
    </row>
    <row r="114" spans="1:4">
      <c r="A114" s="56">
        <f t="shared" si="1"/>
        <v>45028</v>
      </c>
      <c r="D114" s="51">
        <v>1</v>
      </c>
    </row>
    <row r="115" spans="1:4">
      <c r="A115" s="56">
        <f t="shared" si="1"/>
        <v>45029</v>
      </c>
      <c r="D115" s="51">
        <v>1</v>
      </c>
    </row>
    <row r="116" spans="1:4">
      <c r="A116" s="56">
        <f t="shared" si="1"/>
        <v>45030</v>
      </c>
      <c r="D116" s="51">
        <v>1</v>
      </c>
    </row>
    <row r="117" spans="1:4">
      <c r="A117" s="56">
        <f t="shared" si="1"/>
        <v>45031</v>
      </c>
      <c r="D117" s="51">
        <v>1</v>
      </c>
    </row>
    <row r="118" spans="1:4">
      <c r="A118" s="56">
        <f t="shared" si="1"/>
        <v>45032</v>
      </c>
      <c r="D118" s="51">
        <v>1</v>
      </c>
    </row>
    <row r="119" spans="1:4">
      <c r="A119" s="56">
        <f t="shared" si="1"/>
        <v>45033</v>
      </c>
      <c r="D119" s="51">
        <v>1</v>
      </c>
    </row>
    <row r="120" spans="1:4">
      <c r="A120" s="56">
        <f t="shared" si="1"/>
        <v>45034</v>
      </c>
      <c r="D120" s="51">
        <v>1</v>
      </c>
    </row>
    <row r="121" spans="1:4">
      <c r="A121" s="56">
        <f t="shared" si="1"/>
        <v>45035</v>
      </c>
      <c r="D121" s="51">
        <v>1</v>
      </c>
    </row>
    <row r="122" spans="1:4">
      <c r="A122" s="56">
        <f t="shared" si="1"/>
        <v>45036</v>
      </c>
      <c r="D122" s="51">
        <v>1</v>
      </c>
    </row>
    <row r="123" spans="1:4">
      <c r="A123" s="56">
        <f t="shared" si="1"/>
        <v>45037</v>
      </c>
      <c r="D123" s="51">
        <v>1</v>
      </c>
    </row>
    <row r="124" spans="1:4">
      <c r="A124" s="56">
        <f t="shared" si="1"/>
        <v>45038</v>
      </c>
      <c r="D124" s="51">
        <v>1</v>
      </c>
    </row>
    <row r="125" spans="1:4">
      <c r="A125" s="56">
        <f t="shared" si="1"/>
        <v>45039</v>
      </c>
      <c r="D125" s="51">
        <v>1</v>
      </c>
    </row>
    <row r="126" spans="1:4">
      <c r="A126" s="56">
        <f t="shared" si="1"/>
        <v>45040</v>
      </c>
      <c r="D126" s="51">
        <v>1</v>
      </c>
    </row>
    <row r="127" spans="1:4">
      <c r="A127" s="56">
        <f t="shared" si="1"/>
        <v>45041</v>
      </c>
      <c r="D127" s="51">
        <v>1</v>
      </c>
    </row>
    <row r="128" spans="1:4">
      <c r="A128" s="56">
        <f t="shared" si="1"/>
        <v>45042</v>
      </c>
      <c r="D128" s="51">
        <v>1</v>
      </c>
    </row>
    <row r="129" spans="1:4">
      <c r="A129" s="56">
        <f t="shared" si="1"/>
        <v>45043</v>
      </c>
      <c r="D129" s="51">
        <v>1</v>
      </c>
    </row>
    <row r="130" spans="1:4">
      <c r="A130" s="56">
        <f t="shared" si="1"/>
        <v>45044</v>
      </c>
      <c r="D130" s="51">
        <v>1</v>
      </c>
    </row>
    <row r="131" spans="1:4">
      <c r="A131" s="56">
        <f t="shared" si="1"/>
        <v>45045</v>
      </c>
      <c r="D131" s="51">
        <v>1</v>
      </c>
    </row>
    <row r="132" spans="1:4">
      <c r="A132" s="56">
        <f t="shared" si="1"/>
        <v>45046</v>
      </c>
      <c r="D132" s="51">
        <v>1</v>
      </c>
    </row>
    <row r="133" spans="1:4">
      <c r="A133" s="56">
        <f t="shared" si="1"/>
        <v>45047</v>
      </c>
      <c r="D133" s="51">
        <v>1</v>
      </c>
    </row>
    <row r="134" spans="1:4">
      <c r="A134" s="56">
        <f t="shared" si="1"/>
        <v>45048</v>
      </c>
      <c r="D134" s="51">
        <v>1</v>
      </c>
    </row>
    <row r="135" spans="1:4">
      <c r="A135" s="56">
        <f t="shared" si="1"/>
        <v>45049</v>
      </c>
      <c r="D135" s="51">
        <v>1</v>
      </c>
    </row>
    <row r="136" spans="1:4">
      <c r="A136" s="56">
        <f t="shared" si="1"/>
        <v>45050</v>
      </c>
      <c r="D136" s="51">
        <v>1</v>
      </c>
    </row>
    <row r="137" spans="1:4">
      <c r="A137" s="56">
        <f t="shared" si="1"/>
        <v>45051</v>
      </c>
      <c r="D137" s="51">
        <v>1</v>
      </c>
    </row>
    <row r="138" spans="1:4">
      <c r="A138" s="56">
        <f t="shared" si="1"/>
        <v>45052</v>
      </c>
      <c r="D138" s="51">
        <v>1</v>
      </c>
    </row>
    <row r="139" spans="1:4">
      <c r="A139" s="56">
        <f t="shared" si="1"/>
        <v>45053</v>
      </c>
      <c r="D139" s="51">
        <v>1</v>
      </c>
    </row>
    <row r="140" spans="1:4">
      <c r="A140" s="56">
        <f t="shared" si="1"/>
        <v>45054</v>
      </c>
      <c r="D140" s="51">
        <v>1</v>
      </c>
    </row>
    <row r="141" spans="1:4">
      <c r="A141" s="56">
        <f t="shared" si="1"/>
        <v>45055</v>
      </c>
      <c r="D141" s="51">
        <v>1</v>
      </c>
    </row>
    <row r="142" spans="1:4">
      <c r="A142" s="56">
        <f t="shared" ref="A142:A205" si="2">A141+1</f>
        <v>45056</v>
      </c>
      <c r="D142" s="51">
        <v>1</v>
      </c>
    </row>
    <row r="143" spans="1:4">
      <c r="A143" s="56">
        <f t="shared" si="2"/>
        <v>45057</v>
      </c>
      <c r="D143" s="51">
        <v>1</v>
      </c>
    </row>
    <row r="144" spans="1:4">
      <c r="A144" s="56">
        <f t="shared" si="2"/>
        <v>45058</v>
      </c>
      <c r="D144" s="51">
        <v>1</v>
      </c>
    </row>
    <row r="145" spans="1:4">
      <c r="A145" s="56">
        <f t="shared" si="2"/>
        <v>45059</v>
      </c>
      <c r="D145" s="51">
        <v>1</v>
      </c>
    </row>
    <row r="146" spans="1:4">
      <c r="A146" s="56">
        <f t="shared" si="2"/>
        <v>45060</v>
      </c>
      <c r="D146" s="51">
        <v>1</v>
      </c>
    </row>
    <row r="147" spans="1:4">
      <c r="A147" s="56">
        <f t="shared" si="2"/>
        <v>45061</v>
      </c>
      <c r="D147" s="51">
        <v>1</v>
      </c>
    </row>
    <row r="148" spans="1:4">
      <c r="A148" s="56">
        <f t="shared" si="2"/>
        <v>45062</v>
      </c>
      <c r="D148" s="51">
        <v>1</v>
      </c>
    </row>
    <row r="149" spans="1:4">
      <c r="A149" s="56">
        <f t="shared" si="2"/>
        <v>45063</v>
      </c>
      <c r="D149" s="51">
        <v>1</v>
      </c>
    </row>
    <row r="150" spans="1:4">
      <c r="A150" s="56">
        <f t="shared" si="2"/>
        <v>45064</v>
      </c>
      <c r="D150" s="51">
        <v>1</v>
      </c>
    </row>
    <row r="151" spans="1:4">
      <c r="A151" s="56">
        <f t="shared" si="2"/>
        <v>45065</v>
      </c>
      <c r="D151" s="51">
        <v>1</v>
      </c>
    </row>
    <row r="152" spans="1:4">
      <c r="A152" s="56">
        <f t="shared" si="2"/>
        <v>45066</v>
      </c>
      <c r="D152" s="51">
        <v>1</v>
      </c>
    </row>
    <row r="153" spans="1:4">
      <c r="A153" s="56">
        <f t="shared" si="2"/>
        <v>45067</v>
      </c>
      <c r="D153" s="51">
        <v>1</v>
      </c>
    </row>
    <row r="154" spans="1:4">
      <c r="A154" s="56">
        <f t="shared" si="2"/>
        <v>45068</v>
      </c>
      <c r="D154" s="51">
        <v>1</v>
      </c>
    </row>
    <row r="155" spans="1:4">
      <c r="A155" s="56">
        <f t="shared" si="2"/>
        <v>45069</v>
      </c>
      <c r="D155" s="51">
        <v>1</v>
      </c>
    </row>
    <row r="156" spans="1:4">
      <c r="A156" s="56">
        <f t="shared" si="2"/>
        <v>45070</v>
      </c>
      <c r="D156" s="51">
        <v>1</v>
      </c>
    </row>
    <row r="157" spans="1:4">
      <c r="A157" s="56">
        <f t="shared" si="2"/>
        <v>45071</v>
      </c>
      <c r="D157" s="51">
        <v>1</v>
      </c>
    </row>
    <row r="158" spans="1:4">
      <c r="A158" s="56">
        <f t="shared" si="2"/>
        <v>45072</v>
      </c>
      <c r="D158" s="51">
        <v>1</v>
      </c>
    </row>
    <row r="159" spans="1:4">
      <c r="A159" s="56">
        <f t="shared" si="2"/>
        <v>45073</v>
      </c>
      <c r="D159" s="51">
        <v>1</v>
      </c>
    </row>
    <row r="160" spans="1:4">
      <c r="A160" s="56">
        <f t="shared" si="2"/>
        <v>45074</v>
      </c>
      <c r="D160" s="51">
        <v>1</v>
      </c>
    </row>
    <row r="161" spans="1:4">
      <c r="A161" s="56">
        <f t="shared" si="2"/>
        <v>45075</v>
      </c>
      <c r="D161" s="51">
        <v>1</v>
      </c>
    </row>
    <row r="162" spans="1:4">
      <c r="A162" s="56">
        <f t="shared" si="2"/>
        <v>45076</v>
      </c>
      <c r="D162" s="51">
        <v>1</v>
      </c>
    </row>
    <row r="163" spans="1:4">
      <c r="A163" s="56">
        <f t="shared" si="2"/>
        <v>45077</v>
      </c>
      <c r="D163" s="51">
        <v>1</v>
      </c>
    </row>
    <row r="164" spans="1:4">
      <c r="A164" s="56">
        <f t="shared" si="2"/>
        <v>45078</v>
      </c>
      <c r="D164" s="51">
        <v>1</v>
      </c>
    </row>
    <row r="165" spans="1:4">
      <c r="A165" s="56">
        <f t="shared" si="2"/>
        <v>45079</v>
      </c>
      <c r="D165" s="51">
        <v>1</v>
      </c>
    </row>
    <row r="166" spans="1:4">
      <c r="A166" s="56">
        <f t="shared" si="2"/>
        <v>45080</v>
      </c>
      <c r="D166" s="51">
        <v>1</v>
      </c>
    </row>
    <row r="167" spans="1:4">
      <c r="A167" s="56">
        <f t="shared" si="2"/>
        <v>45081</v>
      </c>
      <c r="D167" s="51">
        <v>1</v>
      </c>
    </row>
    <row r="168" spans="1:4">
      <c r="A168" s="56">
        <f t="shared" si="2"/>
        <v>45082</v>
      </c>
      <c r="D168" s="51">
        <v>1</v>
      </c>
    </row>
    <row r="169" spans="1:4">
      <c r="A169" s="56">
        <f t="shared" si="2"/>
        <v>45083</v>
      </c>
      <c r="D169" s="51">
        <v>1</v>
      </c>
    </row>
    <row r="170" spans="1:4">
      <c r="A170" s="56">
        <f t="shared" si="2"/>
        <v>45084</v>
      </c>
      <c r="D170" s="51">
        <v>1</v>
      </c>
    </row>
    <row r="171" spans="1:4">
      <c r="A171" s="56">
        <f t="shared" si="2"/>
        <v>45085</v>
      </c>
      <c r="D171" s="51">
        <v>1</v>
      </c>
    </row>
    <row r="172" spans="1:4">
      <c r="A172" s="56">
        <f t="shared" si="2"/>
        <v>45086</v>
      </c>
      <c r="D172" s="51">
        <v>1</v>
      </c>
    </row>
    <row r="173" spans="1:4">
      <c r="A173" s="56">
        <f t="shared" si="2"/>
        <v>45087</v>
      </c>
      <c r="D173" s="51">
        <v>1</v>
      </c>
    </row>
    <row r="174" spans="1:4">
      <c r="A174" s="56">
        <f t="shared" si="2"/>
        <v>45088</v>
      </c>
      <c r="D174" s="51">
        <v>1</v>
      </c>
    </row>
    <row r="175" spans="1:4">
      <c r="A175" s="56">
        <f t="shared" si="2"/>
        <v>45089</v>
      </c>
      <c r="D175" s="51">
        <v>1</v>
      </c>
    </row>
    <row r="176" spans="1:4">
      <c r="A176" s="56">
        <f t="shared" si="2"/>
        <v>45090</v>
      </c>
      <c r="D176" s="51">
        <v>1</v>
      </c>
    </row>
    <row r="177" spans="1:4">
      <c r="A177" s="56">
        <f t="shared" si="2"/>
        <v>45091</v>
      </c>
      <c r="D177" s="51">
        <v>1</v>
      </c>
    </row>
    <row r="178" spans="1:4">
      <c r="A178" s="56">
        <f t="shared" si="2"/>
        <v>45092</v>
      </c>
      <c r="D178" s="51">
        <v>1</v>
      </c>
    </row>
    <row r="179" spans="1:4">
      <c r="A179" s="56">
        <f t="shared" si="2"/>
        <v>45093</v>
      </c>
      <c r="D179" s="51">
        <v>1</v>
      </c>
    </row>
    <row r="180" spans="1:4">
      <c r="A180" s="56">
        <f t="shared" si="2"/>
        <v>45094</v>
      </c>
      <c r="D180" s="51">
        <v>1</v>
      </c>
    </row>
    <row r="181" spans="1:4">
      <c r="A181" s="56">
        <f t="shared" si="2"/>
        <v>45095</v>
      </c>
      <c r="D181" s="51">
        <v>1</v>
      </c>
    </row>
    <row r="182" spans="1:4">
      <c r="A182" s="56">
        <f t="shared" si="2"/>
        <v>45096</v>
      </c>
      <c r="D182" s="51">
        <v>1</v>
      </c>
    </row>
    <row r="183" spans="1:4">
      <c r="A183" s="56">
        <f t="shared" si="2"/>
        <v>45097</v>
      </c>
      <c r="D183" s="51">
        <v>1</v>
      </c>
    </row>
    <row r="184" spans="1:4">
      <c r="A184" s="56">
        <f t="shared" si="2"/>
        <v>45098</v>
      </c>
      <c r="D184" s="51">
        <v>1</v>
      </c>
    </row>
    <row r="185" spans="1:4">
      <c r="A185" s="56">
        <f t="shared" si="2"/>
        <v>45099</v>
      </c>
      <c r="D185" s="51">
        <v>1</v>
      </c>
    </row>
    <row r="186" spans="1:4">
      <c r="A186" s="56">
        <f t="shared" si="2"/>
        <v>45100</v>
      </c>
      <c r="D186" s="51">
        <v>1</v>
      </c>
    </row>
    <row r="187" spans="1:4">
      <c r="A187" s="56">
        <f t="shared" si="2"/>
        <v>45101</v>
      </c>
      <c r="D187" s="51">
        <v>1</v>
      </c>
    </row>
    <row r="188" spans="1:4">
      <c r="A188" s="56">
        <f t="shared" si="2"/>
        <v>45102</v>
      </c>
      <c r="D188" s="51">
        <v>1</v>
      </c>
    </row>
    <row r="189" spans="1:4">
      <c r="A189" s="56">
        <f t="shared" si="2"/>
        <v>45103</v>
      </c>
      <c r="D189" s="51">
        <v>1</v>
      </c>
    </row>
    <row r="190" spans="1:4">
      <c r="A190" s="56">
        <f t="shared" si="2"/>
        <v>45104</v>
      </c>
      <c r="D190" s="51">
        <v>1</v>
      </c>
    </row>
    <row r="191" spans="1:4">
      <c r="A191" s="56">
        <f t="shared" si="2"/>
        <v>45105</v>
      </c>
      <c r="D191" s="51">
        <v>1</v>
      </c>
    </row>
    <row r="192" spans="1:4">
      <c r="A192" s="56">
        <f t="shared" si="2"/>
        <v>45106</v>
      </c>
      <c r="D192" s="51">
        <v>1</v>
      </c>
    </row>
    <row r="193" spans="1:4">
      <c r="A193" s="56">
        <f t="shared" si="2"/>
        <v>45107</v>
      </c>
      <c r="D193" s="51">
        <v>1</v>
      </c>
    </row>
    <row r="194" spans="1:4">
      <c r="A194" s="56">
        <f t="shared" si="2"/>
        <v>45108</v>
      </c>
      <c r="D194" s="51">
        <v>1</v>
      </c>
    </row>
    <row r="195" spans="1:4">
      <c r="A195" s="56">
        <f t="shared" si="2"/>
        <v>45109</v>
      </c>
      <c r="D195" s="51">
        <v>1</v>
      </c>
    </row>
    <row r="196" spans="1:4">
      <c r="A196" s="56">
        <f t="shared" si="2"/>
        <v>45110</v>
      </c>
      <c r="D196" s="51">
        <v>1</v>
      </c>
    </row>
    <row r="197" spans="1:4">
      <c r="A197" s="56">
        <f t="shared" si="2"/>
        <v>45111</v>
      </c>
      <c r="D197" s="51">
        <v>1</v>
      </c>
    </row>
    <row r="198" spans="1:4">
      <c r="A198" s="56">
        <f t="shared" si="2"/>
        <v>45112</v>
      </c>
      <c r="D198" s="51">
        <v>1</v>
      </c>
    </row>
    <row r="199" spans="1:4">
      <c r="A199" s="56">
        <f t="shared" si="2"/>
        <v>45113</v>
      </c>
      <c r="D199" s="51">
        <v>1</v>
      </c>
    </row>
    <row r="200" spans="1:4">
      <c r="A200" s="56">
        <f t="shared" si="2"/>
        <v>45114</v>
      </c>
      <c r="D200" s="51">
        <v>1</v>
      </c>
    </row>
    <row r="201" spans="1:4">
      <c r="A201" s="56">
        <f t="shared" si="2"/>
        <v>45115</v>
      </c>
      <c r="D201" s="51">
        <v>1</v>
      </c>
    </row>
    <row r="202" spans="1:4">
      <c r="A202" s="56">
        <f t="shared" si="2"/>
        <v>45116</v>
      </c>
      <c r="D202" s="51">
        <v>1</v>
      </c>
    </row>
    <row r="203" spans="1:4">
      <c r="A203" s="56">
        <f t="shared" si="2"/>
        <v>45117</v>
      </c>
      <c r="D203" s="51">
        <v>1</v>
      </c>
    </row>
    <row r="204" spans="1:4">
      <c r="A204" s="56">
        <f t="shared" si="2"/>
        <v>45118</v>
      </c>
      <c r="D204" s="51">
        <v>1</v>
      </c>
    </row>
    <row r="205" spans="1:4">
      <c r="A205" s="56">
        <f t="shared" si="2"/>
        <v>45119</v>
      </c>
      <c r="D205" s="51">
        <v>1</v>
      </c>
    </row>
    <row r="206" spans="1:4">
      <c r="A206" s="56">
        <f t="shared" ref="A206:A269" si="3">A205+1</f>
        <v>45120</v>
      </c>
      <c r="D206" s="51">
        <v>1</v>
      </c>
    </row>
    <row r="207" spans="1:4">
      <c r="A207" s="56">
        <f t="shared" si="3"/>
        <v>45121</v>
      </c>
      <c r="D207" s="51">
        <v>1</v>
      </c>
    </row>
    <row r="208" spans="1:4">
      <c r="A208" s="56">
        <f t="shared" si="3"/>
        <v>45122</v>
      </c>
      <c r="D208" s="51">
        <v>1</v>
      </c>
    </row>
    <row r="209" spans="1:4">
      <c r="A209" s="56">
        <f t="shared" si="3"/>
        <v>45123</v>
      </c>
      <c r="D209" s="51">
        <v>1</v>
      </c>
    </row>
    <row r="210" spans="1:4">
      <c r="A210" s="56">
        <f t="shared" si="3"/>
        <v>45124</v>
      </c>
      <c r="D210" s="51">
        <v>1</v>
      </c>
    </row>
    <row r="211" spans="1:4">
      <c r="A211" s="56">
        <f t="shared" si="3"/>
        <v>45125</v>
      </c>
      <c r="D211" s="51">
        <v>1</v>
      </c>
    </row>
    <row r="212" spans="1:4">
      <c r="A212" s="56">
        <f t="shared" si="3"/>
        <v>45126</v>
      </c>
      <c r="D212" s="51">
        <v>1</v>
      </c>
    </row>
    <row r="213" spans="1:4">
      <c r="A213" s="56">
        <f t="shared" si="3"/>
        <v>45127</v>
      </c>
      <c r="D213" s="51">
        <v>1</v>
      </c>
    </row>
    <row r="214" spans="1:4">
      <c r="A214" s="56">
        <f t="shared" si="3"/>
        <v>45128</v>
      </c>
      <c r="D214" s="51">
        <v>1</v>
      </c>
    </row>
    <row r="215" spans="1:4">
      <c r="A215" s="56">
        <f t="shared" si="3"/>
        <v>45129</v>
      </c>
      <c r="D215" s="51">
        <v>1</v>
      </c>
    </row>
    <row r="216" spans="1:4">
      <c r="A216" s="56">
        <f t="shared" si="3"/>
        <v>45130</v>
      </c>
      <c r="D216" s="51">
        <v>1</v>
      </c>
    </row>
    <row r="217" spans="1:4">
      <c r="A217" s="56">
        <f t="shared" si="3"/>
        <v>45131</v>
      </c>
      <c r="D217" s="51">
        <v>1</v>
      </c>
    </row>
    <row r="218" spans="1:4">
      <c r="A218" s="56">
        <f t="shared" si="3"/>
        <v>45132</v>
      </c>
      <c r="D218" s="51">
        <v>1</v>
      </c>
    </row>
    <row r="219" spans="1:4">
      <c r="A219" s="56">
        <f t="shared" si="3"/>
        <v>45133</v>
      </c>
      <c r="D219" s="51">
        <v>1</v>
      </c>
    </row>
    <row r="220" spans="1:4">
      <c r="A220" s="56">
        <f t="shared" si="3"/>
        <v>45134</v>
      </c>
      <c r="D220" s="51">
        <v>1</v>
      </c>
    </row>
    <row r="221" spans="1:4">
      <c r="A221" s="56">
        <f t="shared" si="3"/>
        <v>45135</v>
      </c>
      <c r="D221" s="51">
        <v>1</v>
      </c>
    </row>
    <row r="222" spans="1:4">
      <c r="A222" s="56">
        <f t="shared" si="3"/>
        <v>45136</v>
      </c>
      <c r="D222" s="51">
        <v>1</v>
      </c>
    </row>
    <row r="223" spans="1:4">
      <c r="A223" s="56">
        <f t="shared" si="3"/>
        <v>45137</v>
      </c>
      <c r="D223" s="51">
        <v>1</v>
      </c>
    </row>
    <row r="224" spans="1:4">
      <c r="A224" s="56">
        <f t="shared" si="3"/>
        <v>45138</v>
      </c>
      <c r="D224" s="51">
        <v>1</v>
      </c>
    </row>
    <row r="225" spans="1:4">
      <c r="A225" s="56">
        <f t="shared" si="3"/>
        <v>45139</v>
      </c>
      <c r="D225" s="51">
        <v>1</v>
      </c>
    </row>
    <row r="226" spans="1:4">
      <c r="A226" s="56">
        <f t="shared" si="3"/>
        <v>45140</v>
      </c>
      <c r="D226" s="51">
        <v>1</v>
      </c>
    </row>
    <row r="227" spans="1:4">
      <c r="A227" s="56">
        <f t="shared" si="3"/>
        <v>45141</v>
      </c>
      <c r="D227" s="51">
        <v>1</v>
      </c>
    </row>
    <row r="228" spans="1:4">
      <c r="A228" s="56">
        <f t="shared" si="3"/>
        <v>45142</v>
      </c>
      <c r="D228" s="51">
        <v>1</v>
      </c>
    </row>
    <row r="229" spans="1:4">
      <c r="A229" s="56">
        <f t="shared" si="3"/>
        <v>45143</v>
      </c>
      <c r="D229" s="51">
        <v>1</v>
      </c>
    </row>
    <row r="230" spans="1:4">
      <c r="A230" s="56">
        <f t="shared" si="3"/>
        <v>45144</v>
      </c>
      <c r="D230" s="51">
        <v>1</v>
      </c>
    </row>
    <row r="231" spans="1:4">
      <c r="A231" s="56">
        <f t="shared" si="3"/>
        <v>45145</v>
      </c>
      <c r="D231" s="51">
        <v>1</v>
      </c>
    </row>
    <row r="232" spans="1:4">
      <c r="A232" s="56">
        <f t="shared" si="3"/>
        <v>45146</v>
      </c>
      <c r="D232" s="51">
        <v>1</v>
      </c>
    </row>
    <row r="233" spans="1:4">
      <c r="A233" s="56">
        <f t="shared" si="3"/>
        <v>45147</v>
      </c>
      <c r="D233" s="51">
        <v>1</v>
      </c>
    </row>
    <row r="234" spans="1:4">
      <c r="A234" s="56">
        <f t="shared" si="3"/>
        <v>45148</v>
      </c>
      <c r="D234" s="51">
        <v>1</v>
      </c>
    </row>
    <row r="235" spans="1:4">
      <c r="A235" s="56">
        <f t="shared" si="3"/>
        <v>45149</v>
      </c>
      <c r="D235" s="51">
        <v>1</v>
      </c>
    </row>
    <row r="236" spans="1:4">
      <c r="A236" s="56">
        <f t="shared" si="3"/>
        <v>45150</v>
      </c>
      <c r="D236" s="51">
        <v>1</v>
      </c>
    </row>
    <row r="237" spans="1:4">
      <c r="A237" s="56">
        <f t="shared" si="3"/>
        <v>45151</v>
      </c>
      <c r="D237" s="51">
        <v>1</v>
      </c>
    </row>
    <row r="238" spans="1:4">
      <c r="A238" s="56">
        <f t="shared" si="3"/>
        <v>45152</v>
      </c>
      <c r="D238" s="51">
        <v>1</v>
      </c>
    </row>
    <row r="239" spans="1:4">
      <c r="A239" s="56">
        <f t="shared" si="3"/>
        <v>45153</v>
      </c>
      <c r="D239" s="51">
        <v>1</v>
      </c>
    </row>
    <row r="240" spans="1:4">
      <c r="A240" s="56">
        <f t="shared" si="3"/>
        <v>45154</v>
      </c>
      <c r="D240" s="51">
        <v>1</v>
      </c>
    </row>
    <row r="241" spans="1:4">
      <c r="A241" s="56">
        <f t="shared" si="3"/>
        <v>45155</v>
      </c>
      <c r="D241" s="51">
        <v>1</v>
      </c>
    </row>
    <row r="242" spans="1:4">
      <c r="A242" s="56">
        <f t="shared" si="3"/>
        <v>45156</v>
      </c>
      <c r="D242" s="51">
        <v>1</v>
      </c>
    </row>
    <row r="243" spans="1:4">
      <c r="A243" s="56">
        <f t="shared" si="3"/>
        <v>45157</v>
      </c>
      <c r="D243" s="51">
        <v>1</v>
      </c>
    </row>
    <row r="244" spans="1:4">
      <c r="A244" s="56">
        <f t="shared" si="3"/>
        <v>45158</v>
      </c>
      <c r="D244" s="51">
        <v>1</v>
      </c>
    </row>
    <row r="245" spans="1:4">
      <c r="A245" s="56">
        <f t="shared" si="3"/>
        <v>45159</v>
      </c>
      <c r="D245" s="51">
        <v>1</v>
      </c>
    </row>
    <row r="246" spans="1:4">
      <c r="A246" s="56">
        <f t="shared" si="3"/>
        <v>45160</v>
      </c>
      <c r="D246" s="51">
        <v>1</v>
      </c>
    </row>
    <row r="247" spans="1:4">
      <c r="A247" s="56">
        <f t="shared" si="3"/>
        <v>45161</v>
      </c>
      <c r="D247" s="51">
        <v>1</v>
      </c>
    </row>
    <row r="248" spans="1:4">
      <c r="A248" s="56">
        <f t="shared" si="3"/>
        <v>45162</v>
      </c>
      <c r="D248" s="51">
        <v>1</v>
      </c>
    </row>
    <row r="249" spans="1:4">
      <c r="A249" s="56">
        <f t="shared" si="3"/>
        <v>45163</v>
      </c>
      <c r="D249" s="51">
        <v>1</v>
      </c>
    </row>
    <row r="250" spans="1:4">
      <c r="A250" s="56">
        <f t="shared" si="3"/>
        <v>45164</v>
      </c>
      <c r="D250" s="51">
        <v>1</v>
      </c>
    </row>
    <row r="251" spans="1:4">
      <c r="A251" s="56">
        <f t="shared" si="3"/>
        <v>45165</v>
      </c>
      <c r="D251" s="51">
        <v>1</v>
      </c>
    </row>
    <row r="252" spans="1:4">
      <c r="A252" s="56">
        <f t="shared" si="3"/>
        <v>45166</v>
      </c>
      <c r="D252" s="51">
        <v>1</v>
      </c>
    </row>
    <row r="253" spans="1:4">
      <c r="A253" s="56">
        <f t="shared" si="3"/>
        <v>45167</v>
      </c>
      <c r="D253" s="51">
        <v>1</v>
      </c>
    </row>
    <row r="254" spans="1:4">
      <c r="A254" s="56">
        <f t="shared" si="3"/>
        <v>45168</v>
      </c>
      <c r="D254" s="51">
        <v>1</v>
      </c>
    </row>
    <row r="255" spans="1:4">
      <c r="A255" s="56">
        <f t="shared" si="3"/>
        <v>45169</v>
      </c>
      <c r="D255" s="51">
        <v>1</v>
      </c>
    </row>
    <row r="256" spans="1:4">
      <c r="A256" s="56">
        <f t="shared" si="3"/>
        <v>45170</v>
      </c>
      <c r="D256" s="51">
        <v>1</v>
      </c>
    </row>
    <row r="257" spans="1:4">
      <c r="A257" s="56">
        <f t="shared" si="3"/>
        <v>45171</v>
      </c>
      <c r="D257" s="51">
        <v>1</v>
      </c>
    </row>
    <row r="258" spans="1:4">
      <c r="A258" s="56">
        <f t="shared" si="3"/>
        <v>45172</v>
      </c>
      <c r="D258" s="51">
        <v>1</v>
      </c>
    </row>
    <row r="259" spans="1:4">
      <c r="A259" s="56">
        <f t="shared" si="3"/>
        <v>45173</v>
      </c>
      <c r="D259" s="51">
        <v>1</v>
      </c>
    </row>
    <row r="260" spans="1:4">
      <c r="A260" s="56">
        <f t="shared" si="3"/>
        <v>45174</v>
      </c>
      <c r="D260" s="51">
        <v>1</v>
      </c>
    </row>
    <row r="261" spans="1:4">
      <c r="A261" s="56">
        <f t="shared" si="3"/>
        <v>45175</v>
      </c>
      <c r="D261" s="51">
        <v>1</v>
      </c>
    </row>
    <row r="262" spans="1:4">
      <c r="A262" s="56">
        <f t="shared" si="3"/>
        <v>45176</v>
      </c>
      <c r="D262" s="51">
        <v>1</v>
      </c>
    </row>
    <row r="263" spans="1:4">
      <c r="A263" s="56">
        <f t="shared" si="3"/>
        <v>45177</v>
      </c>
      <c r="D263" s="51">
        <v>1</v>
      </c>
    </row>
    <row r="264" spans="1:4">
      <c r="A264" s="56">
        <f t="shared" si="3"/>
        <v>45178</v>
      </c>
      <c r="D264" s="51">
        <v>1</v>
      </c>
    </row>
    <row r="265" spans="1:4">
      <c r="A265" s="56">
        <f t="shared" si="3"/>
        <v>45179</v>
      </c>
      <c r="D265" s="51">
        <v>1</v>
      </c>
    </row>
    <row r="266" spans="1:4">
      <c r="A266" s="56">
        <f t="shared" si="3"/>
        <v>45180</v>
      </c>
      <c r="D266" s="51">
        <v>1</v>
      </c>
    </row>
    <row r="267" spans="1:4">
      <c r="A267" s="56">
        <f t="shared" si="3"/>
        <v>45181</v>
      </c>
      <c r="D267" s="51">
        <v>1</v>
      </c>
    </row>
    <row r="268" spans="1:4">
      <c r="A268" s="56">
        <f t="shared" si="3"/>
        <v>45182</v>
      </c>
      <c r="D268" s="51">
        <v>1</v>
      </c>
    </row>
    <row r="269" spans="1:4">
      <c r="A269" s="56">
        <f t="shared" si="3"/>
        <v>45183</v>
      </c>
      <c r="D269" s="51">
        <v>1</v>
      </c>
    </row>
    <row r="270" spans="1:4">
      <c r="A270" s="56">
        <f t="shared" ref="A270:A333" si="4">A269+1</f>
        <v>45184</v>
      </c>
      <c r="D270" s="51">
        <v>1</v>
      </c>
    </row>
    <row r="271" spans="1:4">
      <c r="A271" s="56">
        <f t="shared" si="4"/>
        <v>45185</v>
      </c>
      <c r="D271" s="51">
        <v>1</v>
      </c>
    </row>
    <row r="272" spans="1:4">
      <c r="A272" s="56">
        <f t="shared" si="4"/>
        <v>45186</v>
      </c>
      <c r="D272" s="51">
        <v>1</v>
      </c>
    </row>
    <row r="273" spans="1:4">
      <c r="A273" s="56">
        <f t="shared" si="4"/>
        <v>45187</v>
      </c>
      <c r="D273" s="51">
        <v>1</v>
      </c>
    </row>
    <row r="274" spans="1:4">
      <c r="A274" s="56">
        <f t="shared" si="4"/>
        <v>45188</v>
      </c>
      <c r="D274" s="51">
        <v>1</v>
      </c>
    </row>
    <row r="275" spans="1:4">
      <c r="A275" s="56">
        <f t="shared" si="4"/>
        <v>45189</v>
      </c>
      <c r="D275" s="51">
        <v>1</v>
      </c>
    </row>
    <row r="276" spans="1:4">
      <c r="A276" s="56">
        <f t="shared" si="4"/>
        <v>45190</v>
      </c>
      <c r="D276" s="51">
        <v>1</v>
      </c>
    </row>
    <row r="277" spans="1:4">
      <c r="A277" s="56">
        <f t="shared" si="4"/>
        <v>45191</v>
      </c>
      <c r="D277" s="51">
        <v>1</v>
      </c>
    </row>
    <row r="278" spans="1:4">
      <c r="A278" s="56">
        <f t="shared" si="4"/>
        <v>45192</v>
      </c>
      <c r="D278" s="51">
        <v>1</v>
      </c>
    </row>
    <row r="279" spans="1:4">
      <c r="A279" s="56">
        <f t="shared" si="4"/>
        <v>45193</v>
      </c>
      <c r="D279" s="51">
        <v>1</v>
      </c>
    </row>
    <row r="280" spans="1:4">
      <c r="A280" s="56">
        <f t="shared" si="4"/>
        <v>45194</v>
      </c>
      <c r="D280" s="51">
        <v>1</v>
      </c>
    </row>
    <row r="281" spans="1:4">
      <c r="A281" s="56">
        <f t="shared" si="4"/>
        <v>45195</v>
      </c>
      <c r="D281" s="51">
        <v>1</v>
      </c>
    </row>
    <row r="282" spans="1:4">
      <c r="A282" s="56">
        <f t="shared" si="4"/>
        <v>45196</v>
      </c>
      <c r="D282" s="51">
        <v>1</v>
      </c>
    </row>
    <row r="283" spans="1:4">
      <c r="A283" s="56">
        <f t="shared" si="4"/>
        <v>45197</v>
      </c>
      <c r="D283" s="51">
        <v>1</v>
      </c>
    </row>
    <row r="284" spans="1:4">
      <c r="A284" s="56">
        <f t="shared" si="4"/>
        <v>45198</v>
      </c>
      <c r="D284" s="51">
        <v>1</v>
      </c>
    </row>
    <row r="285" spans="1:4">
      <c r="A285" s="56">
        <f t="shared" si="4"/>
        <v>45199</v>
      </c>
      <c r="D285" s="51">
        <v>1</v>
      </c>
    </row>
    <row r="286" spans="1:4">
      <c r="A286" s="56">
        <f t="shared" si="4"/>
        <v>45200</v>
      </c>
      <c r="D286" s="51">
        <v>1</v>
      </c>
    </row>
    <row r="287" spans="1:4">
      <c r="A287" s="56">
        <f t="shared" si="4"/>
        <v>45201</v>
      </c>
      <c r="D287" s="51">
        <v>1</v>
      </c>
    </row>
    <row r="288" spans="1:4">
      <c r="A288" s="56">
        <f t="shared" si="4"/>
        <v>45202</v>
      </c>
      <c r="D288" s="51">
        <v>1</v>
      </c>
    </row>
    <row r="289" spans="1:4">
      <c r="A289" s="56">
        <f t="shared" si="4"/>
        <v>45203</v>
      </c>
      <c r="D289" s="51">
        <v>1</v>
      </c>
    </row>
    <row r="290" spans="1:4">
      <c r="A290" s="56">
        <f t="shared" si="4"/>
        <v>45204</v>
      </c>
      <c r="D290" s="51">
        <v>1</v>
      </c>
    </row>
    <row r="291" spans="1:4">
      <c r="A291" s="56">
        <f t="shared" si="4"/>
        <v>45205</v>
      </c>
      <c r="D291" s="51">
        <v>1</v>
      </c>
    </row>
    <row r="292" spans="1:4">
      <c r="A292" s="56">
        <f t="shared" si="4"/>
        <v>45206</v>
      </c>
      <c r="D292" s="51">
        <v>1</v>
      </c>
    </row>
    <row r="293" spans="1:4">
      <c r="A293" s="56">
        <f t="shared" si="4"/>
        <v>45207</v>
      </c>
      <c r="D293" s="51">
        <v>1</v>
      </c>
    </row>
    <row r="294" spans="1:4">
      <c r="A294" s="56">
        <f t="shared" si="4"/>
        <v>45208</v>
      </c>
      <c r="D294" s="51">
        <v>1</v>
      </c>
    </row>
    <row r="295" spans="1:4">
      <c r="A295" s="56">
        <f t="shared" si="4"/>
        <v>45209</v>
      </c>
      <c r="D295" s="51">
        <v>1</v>
      </c>
    </row>
    <row r="296" spans="1:4">
      <c r="A296" s="56">
        <f t="shared" si="4"/>
        <v>45210</v>
      </c>
      <c r="D296" s="51">
        <v>1</v>
      </c>
    </row>
    <row r="297" spans="1:4">
      <c r="A297" s="56">
        <f t="shared" si="4"/>
        <v>45211</v>
      </c>
      <c r="D297" s="51">
        <v>1</v>
      </c>
    </row>
    <row r="298" spans="1:4">
      <c r="A298" s="56">
        <f t="shared" si="4"/>
        <v>45212</v>
      </c>
      <c r="D298" s="51">
        <v>1</v>
      </c>
    </row>
    <row r="299" spans="1:4">
      <c r="A299" s="56">
        <f t="shared" si="4"/>
        <v>45213</v>
      </c>
      <c r="D299" s="51">
        <v>1</v>
      </c>
    </row>
    <row r="300" spans="1:4">
      <c r="A300" s="56">
        <f t="shared" si="4"/>
        <v>45214</v>
      </c>
      <c r="D300" s="51">
        <v>1</v>
      </c>
    </row>
    <row r="301" spans="1:4">
      <c r="A301" s="56">
        <f t="shared" si="4"/>
        <v>45215</v>
      </c>
      <c r="D301" s="51">
        <v>1</v>
      </c>
    </row>
    <row r="302" spans="1:4">
      <c r="A302" s="56">
        <f t="shared" si="4"/>
        <v>45216</v>
      </c>
      <c r="D302" s="51">
        <v>1</v>
      </c>
    </row>
    <row r="303" spans="1:4">
      <c r="A303" s="56">
        <f t="shared" si="4"/>
        <v>45217</v>
      </c>
      <c r="D303" s="51">
        <v>1</v>
      </c>
    </row>
    <row r="304" spans="1:4">
      <c r="A304" s="56">
        <f t="shared" si="4"/>
        <v>45218</v>
      </c>
      <c r="D304" s="51">
        <v>1</v>
      </c>
    </row>
    <row r="305" spans="1:4">
      <c r="A305" s="56">
        <f t="shared" si="4"/>
        <v>45219</v>
      </c>
      <c r="D305" s="51">
        <v>1</v>
      </c>
    </row>
    <row r="306" spans="1:4">
      <c r="A306" s="56">
        <f t="shared" si="4"/>
        <v>45220</v>
      </c>
      <c r="D306" s="51">
        <v>1</v>
      </c>
    </row>
    <row r="307" spans="1:4">
      <c r="A307" s="56">
        <f t="shared" si="4"/>
        <v>45221</v>
      </c>
      <c r="D307" s="51">
        <v>1</v>
      </c>
    </row>
    <row r="308" spans="1:4">
      <c r="A308" s="56">
        <f t="shared" si="4"/>
        <v>45222</v>
      </c>
      <c r="D308" s="51">
        <v>1</v>
      </c>
    </row>
    <row r="309" spans="1:4">
      <c r="A309" s="56">
        <f t="shared" si="4"/>
        <v>45223</v>
      </c>
      <c r="D309" s="51">
        <v>1</v>
      </c>
    </row>
    <row r="310" spans="1:4">
      <c r="A310" s="56">
        <f t="shared" si="4"/>
        <v>45224</v>
      </c>
      <c r="D310" s="51">
        <v>1</v>
      </c>
    </row>
    <row r="311" spans="1:4">
      <c r="A311" s="56">
        <f t="shared" si="4"/>
        <v>45225</v>
      </c>
      <c r="D311" s="51">
        <v>1</v>
      </c>
    </row>
    <row r="312" spans="1:4">
      <c r="A312" s="56">
        <f t="shared" si="4"/>
        <v>45226</v>
      </c>
      <c r="D312" s="51">
        <v>1</v>
      </c>
    </row>
    <row r="313" spans="1:4">
      <c r="A313" s="56">
        <f t="shared" si="4"/>
        <v>45227</v>
      </c>
      <c r="D313" s="51">
        <v>1</v>
      </c>
    </row>
    <row r="314" spans="1:4">
      <c r="A314" s="56">
        <f t="shared" si="4"/>
        <v>45228</v>
      </c>
      <c r="D314" s="51">
        <v>1</v>
      </c>
    </row>
    <row r="315" spans="1:4">
      <c r="A315" s="56">
        <f t="shared" si="4"/>
        <v>45229</v>
      </c>
      <c r="D315" s="51">
        <v>1</v>
      </c>
    </row>
    <row r="316" spans="1:4">
      <c r="A316" s="56">
        <f t="shared" si="4"/>
        <v>45230</v>
      </c>
      <c r="D316" s="51">
        <v>1</v>
      </c>
    </row>
    <row r="317" spans="1:4">
      <c r="A317" s="56">
        <f t="shared" si="4"/>
        <v>45231</v>
      </c>
      <c r="D317" s="51">
        <v>1</v>
      </c>
    </row>
    <row r="318" spans="1:4">
      <c r="A318" s="56">
        <f t="shared" si="4"/>
        <v>45232</v>
      </c>
      <c r="D318" s="51">
        <v>1</v>
      </c>
    </row>
    <row r="319" spans="1:4">
      <c r="A319" s="56">
        <f t="shared" si="4"/>
        <v>45233</v>
      </c>
      <c r="D319" s="51">
        <v>1</v>
      </c>
    </row>
    <row r="320" spans="1:4">
      <c r="A320" s="56">
        <f t="shared" si="4"/>
        <v>45234</v>
      </c>
      <c r="D320" s="51">
        <v>1</v>
      </c>
    </row>
    <row r="321" spans="1:4">
      <c r="A321" s="56">
        <f t="shared" si="4"/>
        <v>45235</v>
      </c>
      <c r="D321" s="51">
        <v>1</v>
      </c>
    </row>
    <row r="322" spans="1:4">
      <c r="A322" s="56">
        <f t="shared" si="4"/>
        <v>45236</v>
      </c>
      <c r="D322" s="51">
        <v>1</v>
      </c>
    </row>
    <row r="323" spans="1:4">
      <c r="A323" s="56">
        <f t="shared" si="4"/>
        <v>45237</v>
      </c>
      <c r="D323" s="51">
        <v>1</v>
      </c>
    </row>
    <row r="324" spans="1:4">
      <c r="A324" s="56">
        <f t="shared" si="4"/>
        <v>45238</v>
      </c>
      <c r="D324" s="51">
        <v>1</v>
      </c>
    </row>
    <row r="325" spans="1:4">
      <c r="A325" s="56">
        <f t="shared" si="4"/>
        <v>45239</v>
      </c>
      <c r="D325" s="51">
        <v>1</v>
      </c>
    </row>
    <row r="326" spans="1:4">
      <c r="A326" s="56">
        <f t="shared" si="4"/>
        <v>45240</v>
      </c>
      <c r="D326" s="51">
        <v>1</v>
      </c>
    </row>
    <row r="327" spans="1:4">
      <c r="A327" s="56">
        <f t="shared" si="4"/>
        <v>45241</v>
      </c>
      <c r="D327" s="51">
        <v>1</v>
      </c>
    </row>
    <row r="328" spans="1:4">
      <c r="A328" s="56">
        <f t="shared" si="4"/>
        <v>45242</v>
      </c>
      <c r="D328" s="51">
        <v>1</v>
      </c>
    </row>
    <row r="329" spans="1:4">
      <c r="A329" s="56">
        <f t="shared" si="4"/>
        <v>45243</v>
      </c>
      <c r="D329" s="51">
        <v>1</v>
      </c>
    </row>
    <row r="330" spans="1:4">
      <c r="A330" s="56">
        <f t="shared" si="4"/>
        <v>45244</v>
      </c>
      <c r="D330" s="51">
        <v>1</v>
      </c>
    </row>
    <row r="331" spans="1:4">
      <c r="A331" s="56">
        <f t="shared" si="4"/>
        <v>45245</v>
      </c>
      <c r="D331" s="51">
        <v>1</v>
      </c>
    </row>
    <row r="332" spans="1:4">
      <c r="A332" s="56">
        <f t="shared" si="4"/>
        <v>45246</v>
      </c>
      <c r="D332" s="51">
        <v>1</v>
      </c>
    </row>
    <row r="333" spans="1:4">
      <c r="A333" s="56">
        <f t="shared" si="4"/>
        <v>45247</v>
      </c>
      <c r="D333" s="51">
        <v>1</v>
      </c>
    </row>
    <row r="334" spans="1:4">
      <c r="A334" s="56">
        <f t="shared" ref="A334:A377" si="5">A333+1</f>
        <v>45248</v>
      </c>
      <c r="D334" s="51">
        <v>1</v>
      </c>
    </row>
    <row r="335" spans="1:4">
      <c r="A335" s="56">
        <f t="shared" si="5"/>
        <v>45249</v>
      </c>
      <c r="D335" s="51">
        <v>1</v>
      </c>
    </row>
    <row r="336" spans="1:4">
      <c r="A336" s="56">
        <f t="shared" si="5"/>
        <v>45250</v>
      </c>
      <c r="D336" s="51">
        <v>1</v>
      </c>
    </row>
    <row r="337" spans="1:4">
      <c r="A337" s="56">
        <f t="shared" si="5"/>
        <v>45251</v>
      </c>
      <c r="D337" s="51">
        <v>1</v>
      </c>
    </row>
    <row r="338" spans="1:4">
      <c r="A338" s="56">
        <f t="shared" si="5"/>
        <v>45252</v>
      </c>
      <c r="D338" s="51">
        <v>1</v>
      </c>
    </row>
    <row r="339" spans="1:4">
      <c r="A339" s="56">
        <f t="shared" si="5"/>
        <v>45253</v>
      </c>
      <c r="D339" s="51">
        <v>1</v>
      </c>
    </row>
    <row r="340" spans="1:4">
      <c r="A340" s="56">
        <f t="shared" si="5"/>
        <v>45254</v>
      </c>
      <c r="D340" s="51">
        <v>1</v>
      </c>
    </row>
    <row r="341" spans="1:4">
      <c r="A341" s="56">
        <f t="shared" si="5"/>
        <v>45255</v>
      </c>
      <c r="D341" s="51">
        <v>1</v>
      </c>
    </row>
    <row r="342" spans="1:4">
      <c r="A342" s="56">
        <f t="shared" si="5"/>
        <v>45256</v>
      </c>
      <c r="D342" s="51">
        <v>1</v>
      </c>
    </row>
    <row r="343" spans="1:4">
      <c r="A343" s="56">
        <f t="shared" si="5"/>
        <v>45257</v>
      </c>
      <c r="D343" s="51">
        <v>1</v>
      </c>
    </row>
    <row r="344" spans="1:4">
      <c r="A344" s="56">
        <f t="shared" si="5"/>
        <v>45258</v>
      </c>
      <c r="D344" s="51">
        <v>1</v>
      </c>
    </row>
    <row r="345" spans="1:4">
      <c r="A345" s="56">
        <f t="shared" si="5"/>
        <v>45259</v>
      </c>
      <c r="D345" s="51">
        <v>1</v>
      </c>
    </row>
    <row r="346" spans="1:4">
      <c r="A346" s="56">
        <f t="shared" si="5"/>
        <v>45260</v>
      </c>
      <c r="D346" s="51">
        <v>1</v>
      </c>
    </row>
    <row r="347" spans="1:4">
      <c r="A347" s="56">
        <f t="shared" si="5"/>
        <v>45261</v>
      </c>
      <c r="D347" s="51">
        <v>1</v>
      </c>
    </row>
    <row r="348" spans="1:4">
      <c r="A348" s="56">
        <f t="shared" si="5"/>
        <v>45262</v>
      </c>
      <c r="D348" s="51">
        <v>1</v>
      </c>
    </row>
    <row r="349" spans="1:4">
      <c r="A349" s="56">
        <f t="shared" si="5"/>
        <v>45263</v>
      </c>
      <c r="D349" s="51">
        <v>1</v>
      </c>
    </row>
    <row r="350" spans="1:4">
      <c r="A350" s="56">
        <f t="shared" si="5"/>
        <v>45264</v>
      </c>
      <c r="D350" s="51">
        <v>1</v>
      </c>
    </row>
    <row r="351" spans="1:4">
      <c r="A351" s="56">
        <f t="shared" si="5"/>
        <v>45265</v>
      </c>
      <c r="D351" s="51">
        <v>1</v>
      </c>
    </row>
    <row r="352" spans="1:4">
      <c r="A352" s="56">
        <f t="shared" si="5"/>
        <v>45266</v>
      </c>
      <c r="D352" s="51">
        <v>1</v>
      </c>
    </row>
    <row r="353" spans="1:4">
      <c r="A353" s="56">
        <f t="shared" si="5"/>
        <v>45267</v>
      </c>
      <c r="D353" s="51">
        <v>1</v>
      </c>
    </row>
    <row r="354" spans="1:4">
      <c r="A354" s="56">
        <f t="shared" si="5"/>
        <v>45268</v>
      </c>
      <c r="D354" s="51">
        <v>1</v>
      </c>
    </row>
    <row r="355" spans="1:4">
      <c r="A355" s="56">
        <f t="shared" si="5"/>
        <v>45269</v>
      </c>
      <c r="D355" s="51">
        <v>1</v>
      </c>
    </row>
    <row r="356" spans="1:4">
      <c r="A356" s="56">
        <f t="shared" si="5"/>
        <v>45270</v>
      </c>
      <c r="D356" s="51">
        <v>1</v>
      </c>
    </row>
    <row r="357" spans="1:4">
      <c r="A357" s="56">
        <f t="shared" si="5"/>
        <v>45271</v>
      </c>
      <c r="D357" s="51">
        <v>1</v>
      </c>
    </row>
    <row r="358" spans="1:4">
      <c r="A358" s="56">
        <f t="shared" si="5"/>
        <v>45272</v>
      </c>
      <c r="D358" s="51">
        <v>1</v>
      </c>
    </row>
    <row r="359" spans="1:4">
      <c r="A359" s="56">
        <f t="shared" si="5"/>
        <v>45273</v>
      </c>
      <c r="D359" s="51">
        <v>1</v>
      </c>
    </row>
    <row r="360" spans="1:4">
      <c r="A360" s="56">
        <f t="shared" si="5"/>
        <v>45274</v>
      </c>
      <c r="D360" s="51">
        <v>1</v>
      </c>
    </row>
    <row r="361" spans="1:4">
      <c r="A361" s="56">
        <f t="shared" si="5"/>
        <v>45275</v>
      </c>
      <c r="D361" s="51">
        <v>1</v>
      </c>
    </row>
    <row r="362" spans="1:4">
      <c r="A362" s="56">
        <f t="shared" si="5"/>
        <v>45276</v>
      </c>
      <c r="D362" s="51">
        <v>1</v>
      </c>
    </row>
    <row r="363" spans="1:4">
      <c r="A363" s="56">
        <f t="shared" si="5"/>
        <v>45277</v>
      </c>
      <c r="D363" s="51">
        <v>1</v>
      </c>
    </row>
    <row r="364" spans="1:4">
      <c r="A364" s="56">
        <f t="shared" si="5"/>
        <v>45278</v>
      </c>
      <c r="D364" s="51">
        <v>1</v>
      </c>
    </row>
    <row r="365" spans="1:4">
      <c r="A365" s="56">
        <f t="shared" si="5"/>
        <v>45279</v>
      </c>
      <c r="D365" s="51">
        <v>1</v>
      </c>
    </row>
    <row r="366" spans="1:4">
      <c r="A366" s="56">
        <f t="shared" si="5"/>
        <v>45280</v>
      </c>
      <c r="D366" s="51">
        <v>1</v>
      </c>
    </row>
    <row r="367" spans="1:4">
      <c r="A367" s="56">
        <f t="shared" si="5"/>
        <v>45281</v>
      </c>
      <c r="D367" s="51">
        <v>1</v>
      </c>
    </row>
    <row r="368" spans="1:4">
      <c r="A368" s="56">
        <f t="shared" si="5"/>
        <v>45282</v>
      </c>
      <c r="D368" s="51">
        <v>1</v>
      </c>
    </row>
    <row r="369" spans="1:4">
      <c r="A369" s="56">
        <f t="shared" si="5"/>
        <v>45283</v>
      </c>
      <c r="D369" s="51">
        <v>1</v>
      </c>
    </row>
    <row r="370" spans="1:4">
      <c r="A370" s="56">
        <f t="shared" si="5"/>
        <v>45284</v>
      </c>
      <c r="D370" s="51">
        <v>1</v>
      </c>
    </row>
    <row r="371" spans="1:4">
      <c r="A371" s="56">
        <f t="shared" si="5"/>
        <v>45285</v>
      </c>
      <c r="D371" s="51">
        <v>1</v>
      </c>
    </row>
    <row r="372" spans="1:4">
      <c r="A372" s="56">
        <f t="shared" si="5"/>
        <v>45286</v>
      </c>
      <c r="D372" s="51">
        <v>1</v>
      </c>
    </row>
    <row r="373" spans="1:4">
      <c r="A373" s="56">
        <f t="shared" si="5"/>
        <v>45287</v>
      </c>
      <c r="D373" s="51">
        <v>1</v>
      </c>
    </row>
    <row r="374" spans="1:4">
      <c r="A374" s="56">
        <f t="shared" si="5"/>
        <v>45288</v>
      </c>
      <c r="D374" s="51">
        <v>1</v>
      </c>
    </row>
    <row r="375" spans="1:4">
      <c r="A375" s="56">
        <f t="shared" si="5"/>
        <v>45289</v>
      </c>
      <c r="D375" s="51">
        <v>1</v>
      </c>
    </row>
    <row r="376" spans="1:4">
      <c r="A376" s="56">
        <f t="shared" si="5"/>
        <v>45290</v>
      </c>
      <c r="D376" s="51">
        <v>1</v>
      </c>
    </row>
    <row r="377" spans="1:4">
      <c r="A377" s="56">
        <f t="shared" si="5"/>
        <v>45291</v>
      </c>
      <c r="D377" s="51">
        <v>1</v>
      </c>
    </row>
    <row r="378" spans="1:4">
      <c r="A378" s="56"/>
    </row>
  </sheetData>
  <mergeCells count="1">
    <mergeCell ref="A6:B6"/>
  </mergeCells>
  <pageMargins left="0.75" right="0.75" top="0.48" bottom="0.49" header="0.5" footer="0.5"/>
  <pageSetup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5246-3DC6-4CB1-8FE9-9C8BD6781D2F}">
  <sheetPr>
    <tabColor rgb="FF92D050"/>
  </sheetPr>
  <dimension ref="A1:F44"/>
  <sheetViews>
    <sheetView topLeftCell="A23" zoomScale="130" zoomScaleNormal="130" workbookViewId="0">
      <selection activeCell="D27" sqref="D27"/>
    </sheetView>
  </sheetViews>
  <sheetFormatPr defaultRowHeight="15"/>
  <cols>
    <col min="1" max="1" width="21.28515625" customWidth="1"/>
    <col min="2" max="2" width="19.140625" customWidth="1"/>
    <col min="4" max="4" width="18.28515625" customWidth="1"/>
    <col min="5" max="5" width="4.85546875" customWidth="1"/>
  </cols>
  <sheetData>
    <row r="1" spans="1:4" ht="126">
      <c r="A1" s="41" t="str">
        <f>Summary!$B$1</f>
        <v>Name</v>
      </c>
      <c r="D1" s="128" t="s">
        <v>306</v>
      </c>
    </row>
    <row r="2" spans="1:4">
      <c r="A2" s="41" t="str">
        <f>Summary!$B$2</f>
        <v>Name</v>
      </c>
    </row>
    <row r="3" spans="1:4">
      <c r="A3" s="41">
        <f>Summary!$B$3</f>
        <v>2025</v>
      </c>
    </row>
    <row r="4" spans="1:4">
      <c r="A4" s="41">
        <f>Summary!B10</f>
        <v>0</v>
      </c>
    </row>
    <row r="5" spans="1:4">
      <c r="A5" s="1" t="s">
        <v>0</v>
      </c>
      <c r="B5" s="42"/>
    </row>
    <row r="6" spans="1:4">
      <c r="A6" t="s">
        <v>103</v>
      </c>
      <c r="B6" s="42">
        <f>DATE(Summary!$B$3-1,12,31)+1</f>
        <v>45658</v>
      </c>
      <c r="C6" t="s">
        <v>102</v>
      </c>
    </row>
    <row r="7" spans="1:4">
      <c r="A7" t="s">
        <v>104</v>
      </c>
      <c r="B7" s="42">
        <f>DATE(Summary!$B$3,12,31)</f>
        <v>46022</v>
      </c>
    </row>
    <row r="8" spans="1:4">
      <c r="A8" t="s">
        <v>1</v>
      </c>
      <c r="B8" s="42">
        <f>EOMONTH(B7,5)+15</f>
        <v>46188</v>
      </c>
    </row>
    <row r="9" spans="1:4">
      <c r="B9" s="34"/>
    </row>
    <row r="10" spans="1:4">
      <c r="A10" t="s">
        <v>2</v>
      </c>
      <c r="C10" t="s">
        <v>71</v>
      </c>
      <c r="D10" s="32">
        <f>Income!C27</f>
        <v>0</v>
      </c>
    </row>
    <row r="11" spans="1:4">
      <c r="A11" t="s">
        <v>3</v>
      </c>
      <c r="B11" s="2"/>
      <c r="C11" t="s">
        <v>71</v>
      </c>
      <c r="D11" s="32">
        <f>Income!D27</f>
        <v>0</v>
      </c>
    </row>
    <row r="12" spans="1:4">
      <c r="A12" t="s">
        <v>4</v>
      </c>
      <c r="C12" t="s">
        <v>58</v>
      </c>
      <c r="D12" s="32">
        <f>D10+D11</f>
        <v>0</v>
      </c>
    </row>
    <row r="14" spans="1:4">
      <c r="A14" t="s">
        <v>5</v>
      </c>
      <c r="C14" t="s">
        <v>71</v>
      </c>
      <c r="D14" s="32">
        <f>Income!F27</f>
        <v>0</v>
      </c>
    </row>
    <row r="15" spans="1:4">
      <c r="A15" t="s">
        <v>105</v>
      </c>
      <c r="D15" s="35">
        <f>IF(D11=0,0,D14/D11)</f>
        <v>0</v>
      </c>
    </row>
    <row r="16" spans="1:4">
      <c r="A16" t="s">
        <v>106</v>
      </c>
      <c r="C16" t="s">
        <v>71</v>
      </c>
      <c r="D16" s="35">
        <f>Summary!B11</f>
        <v>0.13</v>
      </c>
    </row>
    <row r="18" spans="1:6">
      <c r="A18" t="s">
        <v>50</v>
      </c>
      <c r="B18" t="s">
        <v>94</v>
      </c>
      <c r="C18" t="s">
        <v>71</v>
      </c>
      <c r="D18" s="21">
        <v>0</v>
      </c>
      <c r="F18" t="s">
        <v>610</v>
      </c>
    </row>
    <row r="19" spans="1:6">
      <c r="B19" t="s">
        <v>53</v>
      </c>
      <c r="C19" t="s">
        <v>71</v>
      </c>
      <c r="D19" s="21">
        <f>Expenses!$G$42</f>
        <v>0</v>
      </c>
    </row>
    <row r="20" spans="1:6">
      <c r="B20" t="s">
        <v>54</v>
      </c>
      <c r="C20" t="s">
        <v>71</v>
      </c>
      <c r="D20" s="21">
        <f>HomeOfficeExps!$E$24</f>
        <v>0</v>
      </c>
    </row>
    <row r="21" spans="1:6">
      <c r="B21" t="s">
        <v>55</v>
      </c>
      <c r="C21" t="s">
        <v>71</v>
      </c>
      <c r="D21" s="66">
        <f>AutoExps!$D$29</f>
        <v>0</v>
      </c>
    </row>
    <row r="22" spans="1:6">
      <c r="B22" t="s">
        <v>96</v>
      </c>
      <c r="D22" s="21">
        <f>SUM(D18:D21)</f>
        <v>0</v>
      </c>
    </row>
    <row r="24" spans="1:6">
      <c r="A24" t="s">
        <v>6</v>
      </c>
      <c r="C24" t="s">
        <v>58</v>
      </c>
      <c r="D24" s="21">
        <f>D14-D22</f>
        <v>0</v>
      </c>
    </row>
    <row r="26" spans="1:6">
      <c r="A26" t="s">
        <v>7</v>
      </c>
      <c r="C26" s="36" t="s">
        <v>72</v>
      </c>
      <c r="D26" s="49">
        <v>0</v>
      </c>
    </row>
    <row r="28" spans="1:6">
      <c r="A28" t="s">
        <v>8</v>
      </c>
      <c r="B28" s="42">
        <f>EOMONTH(B7,4)</f>
        <v>46142</v>
      </c>
      <c r="C28" t="s">
        <v>58</v>
      </c>
      <c r="D28" s="21">
        <f>D24-D26</f>
        <v>0</v>
      </c>
    </row>
    <row r="29" spans="1:6">
      <c r="B29" s="34"/>
      <c r="D29" s="21"/>
    </row>
    <row r="30" spans="1:6">
      <c r="A30" t="s">
        <v>51</v>
      </c>
      <c r="B30" s="34"/>
      <c r="D30" s="21"/>
    </row>
    <row r="31" spans="1:6">
      <c r="B31" s="34"/>
      <c r="D31" s="21">
        <v>0</v>
      </c>
    </row>
    <row r="32" spans="1:6">
      <c r="B32" t="s">
        <v>52</v>
      </c>
      <c r="C32" s="3">
        <v>0.1</v>
      </c>
      <c r="D32" s="21">
        <v>0</v>
      </c>
    </row>
    <row r="33" spans="1:5">
      <c r="C33" s="3"/>
      <c r="D33" s="21"/>
    </row>
    <row r="34" spans="1:5">
      <c r="A34" t="s">
        <v>9</v>
      </c>
      <c r="B34" s="34"/>
      <c r="D34" s="26">
        <f>D28+D32+D33+D31</f>
        <v>0</v>
      </c>
    </row>
    <row r="35" spans="1:5">
      <c r="B35" s="34"/>
      <c r="D35" s="21"/>
    </row>
    <row r="36" spans="1:5">
      <c r="A36" t="s">
        <v>10</v>
      </c>
      <c r="D36" s="21"/>
    </row>
    <row r="37" spans="1:5">
      <c r="B37" s="42">
        <f>EOMONTH(B7,4)</f>
        <v>46142</v>
      </c>
      <c r="C37" t="s">
        <v>58</v>
      </c>
      <c r="D37" s="21">
        <f>IF(D24&gt;3000,ROUNDUP(D24/4,-2),0)</f>
        <v>0</v>
      </c>
    </row>
    <row r="38" spans="1:5">
      <c r="B38" s="42">
        <f>EOMONTH(B37,3)</f>
        <v>46234</v>
      </c>
      <c r="C38" t="s">
        <v>58</v>
      </c>
      <c r="D38" s="21">
        <f>D37</f>
        <v>0</v>
      </c>
    </row>
    <row r="39" spans="1:5">
      <c r="B39" s="42">
        <f>EOMONTH(B38,3)</f>
        <v>46326</v>
      </c>
      <c r="C39" t="s">
        <v>58</v>
      </c>
      <c r="D39" s="21">
        <f>D38</f>
        <v>0</v>
      </c>
    </row>
    <row r="40" spans="1:5">
      <c r="B40" s="42">
        <f>EOMONTH(B39,3)</f>
        <v>46418</v>
      </c>
      <c r="C40" t="s">
        <v>58</v>
      </c>
      <c r="D40" s="21">
        <f>D39</f>
        <v>0</v>
      </c>
    </row>
    <row r="41" spans="1:5">
      <c r="D41" s="21"/>
    </row>
    <row r="43" spans="1:5">
      <c r="A43" s="4"/>
      <c r="B43" s="4"/>
      <c r="D43" s="4"/>
      <c r="E43" s="4"/>
    </row>
    <row r="44" spans="1:5">
      <c r="A44" t="s">
        <v>147</v>
      </c>
      <c r="D44" t="s">
        <v>83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D756-5772-4CC5-A4F4-F053B43AC029}">
  <dimension ref="A1:G25"/>
  <sheetViews>
    <sheetView workbookViewId="0">
      <selection activeCell="C2" sqref="C2"/>
    </sheetView>
  </sheetViews>
  <sheetFormatPr defaultRowHeight="15"/>
  <cols>
    <col min="1" max="1" width="9.28515625" style="134" bestFit="1" customWidth="1"/>
    <col min="2" max="2" width="39.5703125" style="134" customWidth="1"/>
    <col min="3" max="3" width="13.140625" style="134" customWidth="1"/>
    <col min="4" max="4" width="18.28515625" style="138" customWidth="1"/>
    <col min="5" max="5" width="14.28515625" style="137" customWidth="1"/>
    <col min="6" max="14" width="9.140625" style="134"/>
    <col min="15" max="15" width="8.7109375" style="134" customWidth="1"/>
    <col min="16" max="16384" width="9.140625" style="134"/>
  </cols>
  <sheetData>
    <row r="1" spans="1:7" ht="21">
      <c r="A1" s="147" t="str">
        <f>Summary!$B$1</f>
        <v>Name</v>
      </c>
      <c r="C1" s="135"/>
      <c r="D1" s="136"/>
    </row>
    <row r="2" spans="1:7" ht="18.75">
      <c r="A2" s="147" t="str">
        <f>Summary!$B$2</f>
        <v>Name</v>
      </c>
      <c r="C2" s="134" t="s">
        <v>603</v>
      </c>
    </row>
    <row r="3" spans="1:7" ht="18.75">
      <c r="A3" s="147">
        <f>Summary!$B$3</f>
        <v>2025</v>
      </c>
      <c r="E3" s="138"/>
    </row>
    <row r="4" spans="1:7" ht="18.75">
      <c r="A4" s="147"/>
      <c r="E4" s="138"/>
    </row>
    <row r="5" spans="1:7" ht="18.75">
      <c r="A5" s="133" t="s">
        <v>338</v>
      </c>
      <c r="E5" s="138"/>
    </row>
    <row r="6" spans="1:7" ht="18.75">
      <c r="A6" s="133"/>
      <c r="C6" s="133" t="s">
        <v>320</v>
      </c>
    </row>
    <row r="7" spans="1:7" ht="18.75">
      <c r="A7" s="133"/>
      <c r="B7" s="133" t="s">
        <v>321</v>
      </c>
      <c r="C7" s="133" t="s">
        <v>322</v>
      </c>
      <c r="D7" s="139">
        <f>Income!G27</f>
        <v>0</v>
      </c>
      <c r="E7" s="140" t="s">
        <v>323</v>
      </c>
      <c r="F7" s="141"/>
      <c r="G7" s="133"/>
    </row>
    <row r="8" spans="1:7" ht="18.75">
      <c r="A8" s="133"/>
      <c r="B8" s="133" t="s">
        <v>324</v>
      </c>
      <c r="C8" s="133" t="s">
        <v>72</v>
      </c>
      <c r="D8" s="142">
        <v>8.7999999999999995E-2</v>
      </c>
      <c r="E8" s="140" t="s">
        <v>325</v>
      </c>
      <c r="F8" s="133"/>
      <c r="G8" s="133"/>
    </row>
    <row r="9" spans="1:7" ht="18.75">
      <c r="A9" s="133"/>
      <c r="B9" s="133"/>
      <c r="C9" s="133"/>
      <c r="D9" s="142"/>
      <c r="E9" s="140"/>
      <c r="F9" s="133"/>
      <c r="G9" s="133"/>
    </row>
    <row r="10" spans="1:7" ht="18.75">
      <c r="A10" s="133"/>
      <c r="B10" s="133" t="s">
        <v>326</v>
      </c>
      <c r="C10" s="133" t="s">
        <v>58</v>
      </c>
      <c r="D10" s="139">
        <f>D7*D8</f>
        <v>0</v>
      </c>
      <c r="E10" s="140" t="s">
        <v>327</v>
      </c>
      <c r="F10" s="133"/>
      <c r="G10" s="133"/>
    </row>
    <row r="11" spans="1:7" ht="18.75">
      <c r="A11" s="133"/>
      <c r="B11" s="143" t="s">
        <v>328</v>
      </c>
      <c r="C11" s="143" t="s">
        <v>58</v>
      </c>
      <c r="D11" s="144">
        <f>D7*1%</f>
        <v>0</v>
      </c>
      <c r="E11" s="140" t="s">
        <v>329</v>
      </c>
      <c r="F11" s="133" t="s">
        <v>330</v>
      </c>
      <c r="G11" s="133"/>
    </row>
    <row r="12" spans="1:7" ht="18.75">
      <c r="A12" s="133"/>
      <c r="B12" s="133" t="s">
        <v>331</v>
      </c>
      <c r="C12" s="133" t="s">
        <v>58</v>
      </c>
      <c r="D12" s="139">
        <f>D10-D11</f>
        <v>0</v>
      </c>
      <c r="E12" s="140"/>
      <c r="F12" s="133"/>
      <c r="G12" s="133"/>
    </row>
    <row r="13" spans="1:7" ht="18.75">
      <c r="A13" s="133"/>
      <c r="B13" s="133"/>
      <c r="C13" s="133"/>
      <c r="D13" s="139"/>
      <c r="E13" s="140"/>
      <c r="F13" s="133"/>
      <c r="G13" s="133"/>
    </row>
    <row r="14" spans="1:7" ht="18.75">
      <c r="A14" s="133"/>
      <c r="B14" s="133" t="s">
        <v>332</v>
      </c>
      <c r="C14" s="148" t="s">
        <v>72</v>
      </c>
      <c r="D14" s="149">
        <v>0</v>
      </c>
      <c r="E14" s="140"/>
      <c r="F14" s="133"/>
      <c r="G14" s="133"/>
    </row>
    <row r="15" spans="1:7" ht="18.75">
      <c r="A15" s="141"/>
      <c r="B15" s="145" t="s">
        <v>333</v>
      </c>
      <c r="C15" s="133" t="s">
        <v>58</v>
      </c>
      <c r="D15" s="139">
        <f>D12-D14</f>
        <v>0</v>
      </c>
      <c r="E15" s="140"/>
      <c r="F15" s="133"/>
      <c r="G15" s="133"/>
    </row>
    <row r="16" spans="1:7" ht="18.75">
      <c r="A16" s="141"/>
      <c r="B16" s="145"/>
      <c r="C16" s="133"/>
      <c r="D16" s="139"/>
      <c r="E16" s="140"/>
      <c r="F16" s="133"/>
      <c r="G16" s="133"/>
    </row>
    <row r="17" spans="1:7" ht="18.75">
      <c r="A17" s="133"/>
      <c r="B17" s="133"/>
      <c r="C17" s="133"/>
      <c r="D17" s="139"/>
      <c r="E17" s="140"/>
      <c r="F17" s="133"/>
      <c r="G17" s="133"/>
    </row>
    <row r="18" spans="1:7" ht="18.75">
      <c r="A18" s="141">
        <v>8.7999999999999995E-2</v>
      </c>
      <c r="B18" s="133" t="s">
        <v>339</v>
      </c>
      <c r="C18" s="133"/>
      <c r="D18" s="139"/>
      <c r="E18" s="140"/>
      <c r="F18" s="133"/>
      <c r="G18" s="133"/>
    </row>
    <row r="19" spans="1:7" ht="18.75">
      <c r="A19" s="133"/>
      <c r="B19" s="133" t="s">
        <v>340</v>
      </c>
      <c r="C19" s="133"/>
      <c r="D19" s="139"/>
      <c r="E19" s="140"/>
      <c r="F19" s="133"/>
      <c r="G19" s="133"/>
    </row>
    <row r="21" spans="1:7" ht="18.75">
      <c r="A21" s="133" t="s">
        <v>334</v>
      </c>
    </row>
    <row r="22" spans="1:7" ht="18.75">
      <c r="A22" s="133" t="s">
        <v>335</v>
      </c>
    </row>
    <row r="23" spans="1:7" ht="18.75">
      <c r="A23" s="133" t="s">
        <v>336</v>
      </c>
    </row>
    <row r="25" spans="1:7" ht="18.75">
      <c r="A25" s="146" t="s">
        <v>337</v>
      </c>
    </row>
  </sheetData>
  <hyperlinks>
    <hyperlink ref="A25" r:id="rId1" location="P225_18783" xr:uid="{2A8FAC1E-2A11-4DB3-80D5-D425EC81556C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ed2041-3a60-4f67-a0af-296a07368cbe" xsi:nil="true"/>
    <lcf76f155ced4ddcb4097134ff3c332f xmlns="4f0546a2-152e-425b-b23b-2f961780a1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DADFFABED924E9EAEB1D9FBA126FD" ma:contentTypeVersion="11" ma:contentTypeDescription="Create a new document." ma:contentTypeScope="" ma:versionID="634317d9074d6a66af83346e7984e594">
  <xsd:schema xmlns:xsd="http://www.w3.org/2001/XMLSchema" xmlns:xs="http://www.w3.org/2001/XMLSchema" xmlns:p="http://schemas.microsoft.com/office/2006/metadata/properties" xmlns:ns2="4f0546a2-152e-425b-b23b-2f961780a172" xmlns:ns3="35ed2041-3a60-4f67-a0af-296a07368cbe" targetNamespace="http://schemas.microsoft.com/office/2006/metadata/properties" ma:root="true" ma:fieldsID="913026b1f99393e3d3a89b18f328142a" ns2:_="" ns3:_="">
    <xsd:import namespace="4f0546a2-152e-425b-b23b-2f961780a172"/>
    <xsd:import namespace="35ed2041-3a60-4f67-a0af-296a0736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46a2-152e-425b-b23b-2f961780a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8fa952-3ede-49e6-8e96-45fc50a44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d2041-3a60-4f67-a0af-296a07368c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ddeb50-8193-4049-90fe-49c0669fdc9d}" ma:internalName="TaxCatchAll" ma:showField="CatchAllData" ma:web="35ed2041-3a60-4f67-a0af-296a0736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6B4A1-169C-4789-B16E-26A2C5541D69}">
  <ds:schemaRefs>
    <ds:schemaRef ds:uri="http://schemas.microsoft.com/office/2006/metadata/properties"/>
    <ds:schemaRef ds:uri="http://schemas.microsoft.com/office/infopath/2007/PartnerControls"/>
    <ds:schemaRef ds:uri="35ed2041-3a60-4f67-a0af-296a07368cbe"/>
    <ds:schemaRef ds:uri="580d70e1-f293-499f-bc45-384db3d05b4a"/>
    <ds:schemaRef ds:uri="4f0546a2-152e-425b-b23b-2f961780a172"/>
  </ds:schemaRefs>
</ds:datastoreItem>
</file>

<file path=customXml/itemProps2.xml><?xml version="1.0" encoding="utf-8"?>
<ds:datastoreItem xmlns:ds="http://schemas.openxmlformats.org/officeDocument/2006/customXml" ds:itemID="{03AB8E0F-F171-4C81-BBE5-1B7F0D700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46a2-152e-425b-b23b-2f961780a172"/>
    <ds:schemaRef ds:uri="35ed2041-3a60-4f67-a0af-296a07368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2595B9-373A-4E2F-9422-2D202F205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Instructions</vt:lpstr>
      <vt:lpstr>Summary</vt:lpstr>
      <vt:lpstr>Income</vt:lpstr>
      <vt:lpstr>Expenses</vt:lpstr>
      <vt:lpstr>HomeOfficeExps</vt:lpstr>
      <vt:lpstr>AutoExps</vt:lpstr>
      <vt:lpstr>AutomobileLog</vt:lpstr>
      <vt:lpstr>GSTHSTDraftReturn</vt:lpstr>
      <vt:lpstr>GSTQuickMethod</vt:lpstr>
      <vt:lpstr>LinkedInputs</vt:lpstr>
      <vt:lpstr>Export</vt:lpstr>
      <vt:lpstr>PBC</vt:lpstr>
      <vt:lpstr>ExpList</vt:lpstr>
      <vt:lpstr>ExpTable</vt:lpstr>
      <vt:lpstr>AutoExps!Print_Area</vt:lpstr>
      <vt:lpstr>AutomobileLog!Print_Area</vt:lpstr>
      <vt:lpstr>GSTHSTDraftReturn!Print_Area</vt:lpstr>
      <vt:lpstr>PBC!Print_Area</vt:lpstr>
      <vt:lpstr>AutomobileLog!Print_Titles</vt:lpstr>
      <vt:lpstr>LinkedInputs!Print_Titles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P</dc:creator>
  <cp:lastModifiedBy>Paul Vet</cp:lastModifiedBy>
  <cp:lastPrinted>2025-04-09T03:42:28Z</cp:lastPrinted>
  <dcterms:created xsi:type="dcterms:W3CDTF">2023-08-24T17:08:47Z</dcterms:created>
  <dcterms:modified xsi:type="dcterms:W3CDTF">2026-03-02T13:53:03Z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0x010100741DADFFABED924E9EAEB1D9FBA126FD</vt:lpwstr>
  </property>
  <property fmtid="{D5CDD505-2E9C-101B-9397-08002B2CF9AE}" pid="3" name="MediaServiceImageTags">
    <vt:lpwstr/>
  </property>
</Properties>
</file>