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R:\2025 T1 Excel templates\"/>
    </mc:Choice>
  </mc:AlternateContent>
  <xr:revisionPtr revIDLastSave="0" documentId="13_ncr:1_{9C68915B-7C1B-493F-9DDA-E183133DB905}" xr6:coauthVersionLast="47" xr6:coauthVersionMax="47" xr10:uidLastSave="{00000000-0000-0000-0000-000000000000}"/>
  <bookViews>
    <workbookView xWindow="60" yWindow="16245" windowWidth="29040" windowHeight="15720" tabRatio="740" activeTab="1" xr2:uid="{00000000-000D-0000-FFFF-FFFF00000000}"/>
  </bookViews>
  <sheets>
    <sheet name="Instructions" sheetId="15" r:id="rId1"/>
    <sheet name="Summary" sheetId="3" r:id="rId2"/>
    <sheet name="Income" sheetId="4" r:id="rId3"/>
    <sheet name="CommodityPurchases" sheetId="13" r:id="rId4"/>
    <sheet name="AllowableExps" sheetId="14" r:id="rId5"/>
    <sheet name="NonAllowableExps" sheetId="5" r:id="rId6"/>
    <sheet name="HomeOfficeExps" sheetId="6" r:id="rId7"/>
    <sheet name="VehicleExps" sheetId="7" r:id="rId8"/>
    <sheet name="AutomobileLog" sheetId="8" r:id="rId9"/>
    <sheet name="GSTHST" sheetId="9" r:id="rId10"/>
    <sheet name="Export" sheetId="2" r:id="rId11"/>
    <sheet name="Commodity List" sheetId="10" r:id="rId12"/>
    <sheet name="Commodity Types" sheetId="11" r:id="rId13"/>
  </sheets>
  <externalReferences>
    <externalReference r:id="rId14"/>
  </externalReferences>
  <definedNames>
    <definedName name="COGSList">#REF!</definedName>
    <definedName name="COGSTable">#REF!</definedName>
    <definedName name="ExpList">[1]Expenses!$A$49:$A$74</definedName>
    <definedName name="ExpTable">[1]Expenses!$A$49:$B$74</definedName>
    <definedName name="_xlnm.Print_Area" localSheetId="8">AutomobileLog!$A$1:$E$122</definedName>
    <definedName name="_xlnm.Print_Area" localSheetId="9">GSTHST!$A$1:$E$45</definedName>
    <definedName name="_xlnm.Print_Area" localSheetId="7">VehicleExps!$A$1:$H$26</definedName>
    <definedName name="_xlnm.Print_Titles" localSheetId="8">AutomobileLog!$8:$11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8" i="2" l="1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59" i="2"/>
  <c r="B60" i="2"/>
  <c r="H10" i="13"/>
  <c r="E10" i="13"/>
  <c r="B57" i="2" s="1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19" i="2"/>
  <c r="B18" i="2"/>
  <c r="B15" i="2"/>
  <c r="B14" i="2"/>
  <c r="B13" i="2"/>
  <c r="B12" i="2"/>
  <c r="B11" i="2"/>
  <c r="B6" i="2"/>
  <c r="B5" i="2"/>
  <c r="B4" i="2"/>
  <c r="B3" i="2"/>
  <c r="B2" i="2"/>
  <c r="D15" i="7"/>
  <c r="G4" i="5"/>
  <c r="G19" i="5" s="1"/>
  <c r="H19" i="5" s="1"/>
  <c r="G4" i="14"/>
  <c r="G10" i="5"/>
  <c r="H10" i="5" s="1"/>
  <c r="C8" i="14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21" i="14"/>
  <c r="G20" i="14"/>
  <c r="H20" i="14" s="1"/>
  <c r="C20" i="14"/>
  <c r="C19" i="14"/>
  <c r="C18" i="14"/>
  <c r="G17" i="14"/>
  <c r="H17" i="14" s="1"/>
  <c r="C17" i="14"/>
  <c r="G16" i="14"/>
  <c r="H16" i="14" s="1"/>
  <c r="C16" i="14"/>
  <c r="C15" i="14"/>
  <c r="C14" i="14"/>
  <c r="C13" i="14"/>
  <c r="C12" i="14"/>
  <c r="C11" i="14"/>
  <c r="C10" i="14"/>
  <c r="C9" i="14"/>
  <c r="H46" i="14"/>
  <c r="G46" i="14"/>
  <c r="H45" i="14"/>
  <c r="G45" i="14"/>
  <c r="H44" i="14"/>
  <c r="G44" i="14"/>
  <c r="H43" i="14"/>
  <c r="G43" i="14"/>
  <c r="H42" i="14"/>
  <c r="G42" i="14"/>
  <c r="H41" i="14"/>
  <c r="G41" i="14"/>
  <c r="H40" i="14"/>
  <c r="G40" i="14"/>
  <c r="H38" i="14"/>
  <c r="G38" i="14"/>
  <c r="H37" i="14"/>
  <c r="G37" i="14"/>
  <c r="H35" i="14"/>
  <c r="G35" i="14"/>
  <c r="H34" i="14"/>
  <c r="G34" i="14"/>
  <c r="G39" i="14"/>
  <c r="G8" i="14"/>
  <c r="A3" i="14"/>
  <c r="A2" i="14"/>
  <c r="A1" i="14"/>
  <c r="A3" i="5"/>
  <c r="A2" i="5"/>
  <c r="A1" i="5"/>
  <c r="D17" i="13"/>
  <c r="C17" i="13"/>
  <c r="H11" i="13"/>
  <c r="E11" i="13"/>
  <c r="F5" i="13"/>
  <c r="A3" i="13"/>
  <c r="A2" i="13"/>
  <c r="A1" i="13"/>
  <c r="F21" i="4"/>
  <c r="F20" i="4"/>
  <c r="F19" i="4"/>
  <c r="F18" i="4"/>
  <c r="F17" i="4"/>
  <c r="H37" i="4"/>
  <c r="E37" i="4"/>
  <c r="H36" i="4"/>
  <c r="E36" i="4"/>
  <c r="H35" i="4"/>
  <c r="E35" i="4"/>
  <c r="H34" i="4"/>
  <c r="E34" i="4"/>
  <c r="H33" i="4"/>
  <c r="E33" i="4"/>
  <c r="H32" i="4"/>
  <c r="E32" i="4"/>
  <c r="H31" i="4"/>
  <c r="E31" i="4"/>
  <c r="H45" i="4"/>
  <c r="E45" i="4"/>
  <c r="H44" i="4"/>
  <c r="E44" i="4"/>
  <c r="H43" i="4"/>
  <c r="E43" i="4"/>
  <c r="H42" i="4"/>
  <c r="E42" i="4"/>
  <c r="H41" i="4"/>
  <c r="E41" i="4"/>
  <c r="H40" i="4"/>
  <c r="E40" i="4"/>
  <c r="H39" i="4"/>
  <c r="E39" i="4"/>
  <c r="H38" i="4"/>
  <c r="E38" i="4"/>
  <c r="H30" i="4"/>
  <c r="E30" i="4"/>
  <c r="H29" i="4"/>
  <c r="E29" i="4"/>
  <c r="H28" i="4"/>
  <c r="E28" i="4"/>
  <c r="F5" i="4"/>
  <c r="F45" i="4" s="1"/>
  <c r="A2" i="4"/>
  <c r="A3" i="4"/>
  <c r="A1" i="4"/>
  <c r="F10" i="13" l="1"/>
  <c r="G10" i="13" s="1"/>
  <c r="G14" i="5"/>
  <c r="H14" i="5" s="1"/>
  <c r="G17" i="5"/>
  <c r="H17" i="5" s="1"/>
  <c r="G20" i="5"/>
  <c r="H20" i="5" s="1"/>
  <c r="G21" i="5"/>
  <c r="H21" i="5" s="1"/>
  <c r="G23" i="5"/>
  <c r="H23" i="5" s="1"/>
  <c r="G24" i="5"/>
  <c r="H24" i="5" s="1"/>
  <c r="G25" i="5"/>
  <c r="H25" i="5" s="1"/>
  <c r="G26" i="5"/>
  <c r="H26" i="5" s="1"/>
  <c r="G27" i="5"/>
  <c r="H27" i="5" s="1"/>
  <c r="G16" i="5"/>
  <c r="H16" i="5" s="1"/>
  <c r="G28" i="5"/>
  <c r="H28" i="5" s="1"/>
  <c r="G29" i="5"/>
  <c r="H29" i="5" s="1"/>
  <c r="G30" i="5"/>
  <c r="H30" i="5" s="1"/>
  <c r="F13" i="4"/>
  <c r="F15" i="4"/>
  <c r="G12" i="5"/>
  <c r="H12" i="5" s="1"/>
  <c r="G31" i="5"/>
  <c r="H31" i="5" s="1"/>
  <c r="G15" i="5"/>
  <c r="H15" i="5" s="1"/>
  <c r="F16" i="4"/>
  <c r="G13" i="5"/>
  <c r="H13" i="5" s="1"/>
  <c r="G33" i="5"/>
  <c r="H33" i="5" s="1"/>
  <c r="G32" i="5"/>
  <c r="H32" i="5" s="1"/>
  <c r="G18" i="5"/>
  <c r="H18" i="5" s="1"/>
  <c r="G34" i="5"/>
  <c r="H34" i="5" s="1"/>
  <c r="F11" i="4"/>
  <c r="F12" i="4"/>
  <c r="F14" i="4"/>
  <c r="G14" i="14"/>
  <c r="H14" i="14" s="1"/>
  <c r="G13" i="14"/>
  <c r="H13" i="14" s="1"/>
  <c r="G21" i="14"/>
  <c r="H21" i="14" s="1"/>
  <c r="G11" i="14"/>
  <c r="H11" i="14" s="1"/>
  <c r="G18" i="14"/>
  <c r="H18" i="14" s="1"/>
  <c r="G12" i="14"/>
  <c r="H12" i="14" s="1"/>
  <c r="G15" i="14"/>
  <c r="H15" i="14" s="1"/>
  <c r="G19" i="14"/>
  <c r="H19" i="14" s="1"/>
  <c r="G10" i="14"/>
  <c r="H10" i="14" s="1"/>
  <c r="H8" i="14"/>
  <c r="G36" i="14"/>
  <c r="H39" i="14"/>
  <c r="G9" i="14"/>
  <c r="G33" i="14" s="1"/>
  <c r="G53" i="14" s="1"/>
  <c r="G32" i="14"/>
  <c r="E17" i="13"/>
  <c r="F11" i="13"/>
  <c r="G11" i="13" s="1"/>
  <c r="F34" i="4"/>
  <c r="G34" i="4" s="1"/>
  <c r="F42" i="4"/>
  <c r="G42" i="4" s="1"/>
  <c r="F43" i="4"/>
  <c r="G43" i="4" s="1"/>
  <c r="F30" i="4"/>
  <c r="G30" i="4" s="1"/>
  <c r="F38" i="4"/>
  <c r="G38" i="4" s="1"/>
  <c r="F35" i="4"/>
  <c r="G35" i="4" s="1"/>
  <c r="F31" i="4"/>
  <c r="G31" i="4" s="1"/>
  <c r="F44" i="4"/>
  <c r="G44" i="4" s="1"/>
  <c r="F36" i="4"/>
  <c r="G36" i="4" s="1"/>
  <c r="F28" i="4"/>
  <c r="G28" i="4" s="1"/>
  <c r="F40" i="4"/>
  <c r="G40" i="4" s="1"/>
  <c r="F32" i="4"/>
  <c r="G32" i="4" s="1"/>
  <c r="F29" i="4"/>
  <c r="G29" i="4" s="1"/>
  <c r="F33" i="4"/>
  <c r="G33" i="4" s="1"/>
  <c r="F37" i="4"/>
  <c r="G37" i="4" s="1"/>
  <c r="F39" i="4"/>
  <c r="G39" i="4" s="1"/>
  <c r="F41" i="4"/>
  <c r="G41" i="4" s="1"/>
  <c r="G45" i="4"/>
  <c r="A1" i="9"/>
  <c r="A2" i="9"/>
  <c r="A3" i="9"/>
  <c r="A4" i="9"/>
  <c r="B6" i="9"/>
  <c r="B7" i="9"/>
  <c r="B28" i="9" s="1"/>
  <c r="D10" i="9"/>
  <c r="D11" i="9"/>
  <c r="D15" i="9" s="1"/>
  <c r="D16" i="9"/>
  <c r="A1" i="8"/>
  <c r="A2" i="8"/>
  <c r="A3" i="8"/>
  <c r="D5" i="8"/>
  <c r="D7" i="8"/>
  <c r="A14" i="8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1" i="7"/>
  <c r="A2" i="7"/>
  <c r="A3" i="7"/>
  <c r="C13" i="7"/>
  <c r="F20" i="7" s="1"/>
  <c r="D18" i="7"/>
  <c r="F18" i="7"/>
  <c r="D19" i="7"/>
  <c r="F19" i="7"/>
  <c r="E20" i="7"/>
  <c r="G20" i="7" s="1"/>
  <c r="D21" i="7"/>
  <c r="E21" i="7" s="1"/>
  <c r="G21" i="7" s="1"/>
  <c r="F21" i="7"/>
  <c r="D22" i="7"/>
  <c r="E22" i="7" s="1"/>
  <c r="D23" i="7"/>
  <c r="E23" i="7"/>
  <c r="F23" i="7"/>
  <c r="G23" i="7"/>
  <c r="E24" i="7"/>
  <c r="D28" i="7"/>
  <c r="A1" i="6"/>
  <c r="A2" i="6"/>
  <c r="A3" i="6"/>
  <c r="E4" i="6"/>
  <c r="E12" i="6" s="1"/>
  <c r="G8" i="6"/>
  <c r="G9" i="6"/>
  <c r="F11" i="6"/>
  <c r="H11" i="6" s="1"/>
  <c r="G11" i="6"/>
  <c r="G12" i="6"/>
  <c r="F14" i="6"/>
  <c r="G14" i="6"/>
  <c r="H14" i="6"/>
  <c r="F15" i="6"/>
  <c r="F16" i="6"/>
  <c r="H16" i="6" s="1"/>
  <c r="G16" i="6"/>
  <c r="F17" i="6"/>
  <c r="H17" i="6" s="1"/>
  <c r="G17" i="6"/>
  <c r="F18" i="6"/>
  <c r="G18" i="6"/>
  <c r="H18" i="6"/>
  <c r="D24" i="6"/>
  <c r="G10" i="6" s="1"/>
  <c r="G8" i="5"/>
  <c r="G11" i="5"/>
  <c r="G48" i="5" s="1"/>
  <c r="G68" i="5"/>
  <c r="G69" i="5"/>
  <c r="G47" i="5"/>
  <c r="H47" i="5"/>
  <c r="E10" i="4"/>
  <c r="H10" i="4"/>
  <c r="E11" i="4"/>
  <c r="H11" i="4"/>
  <c r="E12" i="4"/>
  <c r="H12" i="4"/>
  <c r="E13" i="4"/>
  <c r="H13" i="4"/>
  <c r="E14" i="4"/>
  <c r="H14" i="4"/>
  <c r="E15" i="4"/>
  <c r="H15" i="4"/>
  <c r="E16" i="4"/>
  <c r="H16" i="4"/>
  <c r="E17" i="4"/>
  <c r="H17" i="4"/>
  <c r="E18" i="4"/>
  <c r="H18" i="4"/>
  <c r="E19" i="4"/>
  <c r="H19" i="4"/>
  <c r="E20" i="4"/>
  <c r="H20" i="4"/>
  <c r="E21" i="4"/>
  <c r="H21" i="4"/>
  <c r="D48" i="4"/>
  <c r="B37" i="9" l="1"/>
  <c r="B38" i="9" s="1"/>
  <c r="B39" i="9" s="1"/>
  <c r="B40" i="9" s="1"/>
  <c r="G63" i="5"/>
  <c r="G70" i="5"/>
  <c r="H36" i="14"/>
  <c r="H32" i="14"/>
  <c r="G25" i="14"/>
  <c r="H9" i="14"/>
  <c r="H33" i="14" s="1"/>
  <c r="H53" i="14" s="1"/>
  <c r="G48" i="14"/>
  <c r="G9" i="5"/>
  <c r="G46" i="5" s="1"/>
  <c r="G78" i="5" s="1"/>
  <c r="G67" i="5"/>
  <c r="G60" i="5"/>
  <c r="G61" i="5"/>
  <c r="H8" i="5"/>
  <c r="G65" i="5"/>
  <c r="G51" i="5"/>
  <c r="G58" i="5"/>
  <c r="G71" i="5"/>
  <c r="G45" i="5"/>
  <c r="G17" i="13"/>
  <c r="F17" i="13"/>
  <c r="D12" i="9"/>
  <c r="D14" i="9"/>
  <c r="G11" i="4"/>
  <c r="G16" i="4"/>
  <c r="G21" i="4"/>
  <c r="G14" i="4"/>
  <c r="G20" i="4"/>
  <c r="G13" i="4"/>
  <c r="B8" i="9"/>
  <c r="F12" i="6"/>
  <c r="H12" i="6" s="1"/>
  <c r="E9" i="6"/>
  <c r="F9" i="6" s="1"/>
  <c r="H9" i="6" s="1"/>
  <c r="E8" i="6"/>
  <c r="F8" i="6" s="1"/>
  <c r="D20" i="6"/>
  <c r="E10" i="6"/>
  <c r="F10" i="6" s="1"/>
  <c r="H10" i="6" s="1"/>
  <c r="D26" i="7"/>
  <c r="D29" i="7" s="1"/>
  <c r="E19" i="7"/>
  <c r="G19" i="7" s="1"/>
  <c r="E18" i="7"/>
  <c r="E26" i="7" s="1"/>
  <c r="F22" i="7"/>
  <c r="G22" i="7" s="1"/>
  <c r="F24" i="7"/>
  <c r="G24" i="7" s="1"/>
  <c r="G15" i="6"/>
  <c r="H15" i="6" s="1"/>
  <c r="H11" i="5"/>
  <c r="H48" i="5" s="1"/>
  <c r="H68" i="5"/>
  <c r="E19" i="3"/>
  <c r="E48" i="4"/>
  <c r="C48" i="4"/>
  <c r="F10" i="4"/>
  <c r="G10" i="4" s="1"/>
  <c r="G18" i="4"/>
  <c r="G15" i="4"/>
  <c r="G12" i="4"/>
  <c r="G19" i="4"/>
  <c r="D21" i="9" l="1"/>
  <c r="G22" i="5"/>
  <c r="G49" i="14"/>
  <c r="G55" i="14" s="1"/>
  <c r="D18" i="9"/>
  <c r="H9" i="5"/>
  <c r="H46" i="5" s="1"/>
  <c r="H78" i="5" s="1"/>
  <c r="H61" i="5"/>
  <c r="H63" i="5"/>
  <c r="G56" i="5"/>
  <c r="H69" i="5"/>
  <c r="G64" i="5"/>
  <c r="G57" i="5"/>
  <c r="G54" i="5"/>
  <c r="G62" i="5"/>
  <c r="G55" i="5"/>
  <c r="G59" i="5"/>
  <c r="H62" i="5"/>
  <c r="H55" i="5"/>
  <c r="G66" i="5"/>
  <c r="H70" i="5"/>
  <c r="H56" i="5"/>
  <c r="H65" i="5"/>
  <c r="H25" i="14"/>
  <c r="H48" i="14"/>
  <c r="G53" i="5"/>
  <c r="G52" i="5"/>
  <c r="G49" i="5"/>
  <c r="G50" i="5"/>
  <c r="H58" i="5"/>
  <c r="H51" i="5"/>
  <c r="H45" i="5"/>
  <c r="D19" i="9"/>
  <c r="H71" i="5"/>
  <c r="G38" i="5"/>
  <c r="G74" i="5" s="1"/>
  <c r="G80" i="5" s="1"/>
  <c r="H54" i="5"/>
  <c r="H67" i="5"/>
  <c r="G17" i="4"/>
  <c r="G48" i="4" s="1"/>
  <c r="E20" i="6"/>
  <c r="E24" i="6" s="1"/>
  <c r="D20" i="9" s="1"/>
  <c r="G18" i="7"/>
  <c r="G26" i="7"/>
  <c r="F20" i="6"/>
  <c r="H8" i="6"/>
  <c r="H20" i="6" s="1"/>
  <c r="F48" i="4"/>
  <c r="E27" i="3" l="1"/>
  <c r="E22" i="5"/>
  <c r="H22" i="5"/>
  <c r="H38" i="5" s="1"/>
  <c r="G50" i="14"/>
  <c r="H49" i="14"/>
  <c r="H55" i="14" s="1"/>
  <c r="E21" i="3"/>
  <c r="E24" i="3" s="1"/>
  <c r="D22" i="9"/>
  <c r="D24" i="9" s="1"/>
  <c r="D28" i="9" s="1"/>
  <c r="D34" i="9" s="1"/>
  <c r="H64" i="5"/>
  <c r="H57" i="5"/>
  <c r="H66" i="5"/>
  <c r="H59" i="5"/>
  <c r="H60" i="5"/>
  <c r="H53" i="5"/>
  <c r="H52" i="5"/>
  <c r="G73" i="5"/>
  <c r="G75" i="5" s="1"/>
  <c r="H49" i="5"/>
  <c r="H50" i="5"/>
  <c r="H50" i="14" l="1"/>
  <c r="D37" i="9"/>
  <c r="D38" i="9" s="1"/>
  <c r="D39" i="9" s="1"/>
  <c r="D40" i="9" s="1"/>
  <c r="H74" i="5"/>
  <c r="H80" i="5" s="1"/>
  <c r="E22" i="3"/>
  <c r="H73" i="5"/>
  <c r="E26" i="3"/>
  <c r="E29" i="3" s="1"/>
  <c r="E31" i="3" s="1"/>
  <c r="H75" i="5" l="1"/>
</calcChain>
</file>

<file path=xl/sharedStrings.xml><?xml version="1.0" encoding="utf-8"?>
<sst xmlns="http://schemas.openxmlformats.org/spreadsheetml/2006/main" count="1347" uniqueCount="674">
  <si>
    <t>Field Code</t>
  </si>
  <si>
    <t>Data</t>
  </si>
  <si>
    <t>Line #</t>
  </si>
  <si>
    <t>Description</t>
  </si>
  <si>
    <t>Data Type</t>
  </si>
  <si>
    <t>AgriStability.ID.PIN</t>
  </si>
  <si>
    <t/>
  </si>
  <si>
    <t>Participant identification number (PIN)</t>
  </si>
  <si>
    <t>AgriStability.ID.BusinessNumber</t>
  </si>
  <si>
    <t>Business Number (BN)</t>
  </si>
  <si>
    <t>AgriStability.Participant.ProvinceOfMainFarmstead</t>
  </si>
  <si>
    <t>Province/territory of main farmstead</t>
  </si>
  <si>
    <t>1=Alberta, 2=British Columbia, 3=Manitoba, 4=New Brunswick, 5=Newfoundland and Labrador, 6=Northwest Territories, 7=Nova Scotia, 9=Ontario, 10=Prince Edward Island, 12=Saskatchewan, 13=Yukon</t>
  </si>
  <si>
    <t>AgriStability.Participant.YearsFarmed</t>
  </si>
  <si>
    <t>Number of years you have farmed</t>
  </si>
  <si>
    <t>AgriStability.Participant.IndustryCode</t>
  </si>
  <si>
    <t>Industry code</t>
  </si>
  <si>
    <t>AgriStability.Participant.ProductionCycleComplete</t>
  </si>
  <si>
    <t>Have you completed a production cycle on at least one of the commodities you produced?</t>
  </si>
  <si>
    <t>1=Yes, 2=No</t>
  </si>
  <si>
    <t>AgriStability.Participant.DisasterCircumstances</t>
  </si>
  <si>
    <t>Were you unable to complete a production cycle due to disaster circumstances?</t>
  </si>
  <si>
    <t>AgriStability.ContactPerson.ContactPersonExists</t>
  </si>
  <si>
    <t>If you have a contact person, tick here:</t>
  </si>
  <si>
    <t>1=If you have a contact person, tick here:</t>
  </si>
  <si>
    <t>AgriStability.Participant.AgriCanadaEmployee</t>
  </si>
  <si>
    <t>Was anyone who participated in the preparation of this form a current or former federal public office holder or employee of Agriculture and Agri-Food Canada?</t>
  </si>
  <si>
    <t>AgriStability.Identification.FarmName</t>
  </si>
  <si>
    <t>Farm name</t>
  </si>
  <si>
    <t>AgriStability.Identification.Address</t>
  </si>
  <si>
    <t>Address</t>
  </si>
  <si>
    <t>AgriStability.Identification.City</t>
  </si>
  <si>
    <t>Town/City</t>
  </si>
  <si>
    <t>AgriStability.Identification.Province</t>
  </si>
  <si>
    <t>Province</t>
  </si>
  <si>
    <t>AgriStability.Identification.PostalCode</t>
  </si>
  <si>
    <t>Postal Code</t>
  </si>
  <si>
    <t>AgriStability.Identification.Type</t>
  </si>
  <si>
    <t>Sole proprietorship</t>
  </si>
  <si>
    <t>1=Sole proprietorship, 1=, 2=Partnership, 2=</t>
  </si>
  <si>
    <t>AgriStability.Identification.FiscalPeriod</t>
  </si>
  <si>
    <t>Type</t>
  </si>
  <si>
    <t>1=Alternative method (previously so elected), 2=Converting to December 31 year-end, 3=December 31 year-end, 4=First year Alternative method election, 5=Closing business</t>
  </si>
  <si>
    <t>AgriStability.Identification.FiscalPeriodStart</t>
  </si>
  <si>
    <t>To:</t>
  </si>
  <si>
    <t>AgriStability.Identification.FiscalPeriodEnd</t>
  </si>
  <si>
    <t>AgriStability.Identification.Accounting</t>
  </si>
  <si>
    <t>1=Accrual, 2=Cash</t>
  </si>
  <si>
    <t>AgriStability.Identification.FeederOperation</t>
  </si>
  <si>
    <t>a member of a feeder association</t>
  </si>
  <si>
    <t>1=a member of a feeder association, 1=a member of a feeder association</t>
  </si>
  <si>
    <t>AgriStability.Identification.CropShareLandlordOperation</t>
  </si>
  <si>
    <t>a crop share (landlord)</t>
  </si>
  <si>
    <t>1=a crop share (landlord), 1=a crop share (landlord)</t>
  </si>
  <si>
    <t>AgriStability.Identification.CropShareTenantOperation</t>
  </si>
  <si>
    <t>a crop share (tenant)</t>
  </si>
  <si>
    <t>1=a crop share (tenant), 1=a crop share (tenant)</t>
  </si>
  <si>
    <t>AgriStability.PriorYearT1139.LastYearsT1139BusinessIncome</t>
  </si>
  <si>
    <t>Prior year additional business income (T1139 Line G)</t>
  </si>
  <si>
    <t>AgriStability.CommoditySales</t>
  </si>
  <si>
    <t>The existence of this line will clear all values in the table noted below.</t>
  </si>
  <si>
    <t>AgriStability.CommoditySales[0].Code</t>
  </si>
  <si>
    <t>Amount</t>
  </si>
  <si>
    <t>AgriStability.CommoditySales[0].Amount</t>
  </si>
  <si>
    <t>AgriStability.Income.M[1]</t>
  </si>
  <si>
    <t>Other program payments</t>
  </si>
  <si>
    <t>AgriStability.Income.M[2]</t>
  </si>
  <si>
    <t>Business Risk Management and disaster assistance payments</t>
  </si>
  <si>
    <t>AgriStability.Income.M[3]</t>
  </si>
  <si>
    <t>Resales, rebates, GST/HST for allowable expenses</t>
  </si>
  <si>
    <t>AgriStability.Income.M[16]</t>
  </si>
  <si>
    <t>Resales, rebates, GST/HST for non-allowable expenses</t>
  </si>
  <si>
    <t>AgriStability.Income.M[5]</t>
  </si>
  <si>
    <t>Agricultural contract work</t>
  </si>
  <si>
    <t>AgriStability.Income.M[6]</t>
  </si>
  <si>
    <t>Patronage dividends</t>
  </si>
  <si>
    <t>AgriStability.Income.M[7]</t>
  </si>
  <si>
    <t>Interest</t>
  </si>
  <si>
    <t>AgriStability.Income.M[8]</t>
  </si>
  <si>
    <t>Gravel</t>
  </si>
  <si>
    <t>AgriStability.Income.M[9]</t>
  </si>
  <si>
    <t>Trucking (farm related only)</t>
  </si>
  <si>
    <t>AgriStability.Income.M[10]</t>
  </si>
  <si>
    <t>Resales of commodities purchased</t>
  </si>
  <si>
    <t>AgriStability.Income.M[11]</t>
  </si>
  <si>
    <t>Leases (gas, oil well, surface, etc)</t>
  </si>
  <si>
    <t>AgriStability.Income.M[12]</t>
  </si>
  <si>
    <t>Machine rentals</t>
  </si>
  <si>
    <t>AgriStability.Income.M[13]</t>
  </si>
  <si>
    <t>Other income (specify)</t>
  </si>
  <si>
    <t>AgriStability.OtherIncome</t>
  </si>
  <si>
    <t>AgriStability.OtherIncome[0].Description</t>
  </si>
  <si>
    <t>AgriStability.OtherIncome[1].Description</t>
  </si>
  <si>
    <t>AgriStability.OtherIncome[2].Description</t>
  </si>
  <si>
    <t>AgriStability.OtherIncome[3].Description</t>
  </si>
  <si>
    <t>AgriStability.OtherIncome[4].Description</t>
  </si>
  <si>
    <t>AgriStability.OtherIncome[0].Code</t>
  </si>
  <si>
    <t>AgriStability.OtherIncome[1].Code</t>
  </si>
  <si>
    <t>AgriStability.OtherIncome[2].Code</t>
  </si>
  <si>
    <t>AgriStability.OtherIncome[3].Code</t>
  </si>
  <si>
    <t>AgriStability.OtherIncome[4].Code</t>
  </si>
  <si>
    <t>AgriStability.OtherIncome[0].Amount</t>
  </si>
  <si>
    <t>AgriStability.OtherIncome[1].Amount</t>
  </si>
  <si>
    <t>AgriStability.OtherIncome[2].Amount</t>
  </si>
  <si>
    <t>AgriStability.OtherIncome[3].Amount</t>
  </si>
  <si>
    <t>AgriStability.OtherIncome[4].Amount</t>
  </si>
  <si>
    <t>AgriStability.Expenses.M[0]</t>
  </si>
  <si>
    <t>Point of Sale Adjustments</t>
  </si>
  <si>
    <t>AgriStability.CommodityPurchases</t>
  </si>
  <si>
    <t>AgriStability.CommodityPurchases[0].Code</t>
  </si>
  <si>
    <t>AgriStability.CommodityPurchases[0].Amount</t>
  </si>
  <si>
    <t>AgriStability.Expenses.M[2]</t>
  </si>
  <si>
    <t>Containers and twine</t>
  </si>
  <si>
    <t>AgriStability.Expenses.M[3]</t>
  </si>
  <si>
    <t>Fertilizers and soil supplements</t>
  </si>
  <si>
    <t>AgriStability.Expenses.M[4]</t>
  </si>
  <si>
    <t>Pesticides and chemical treatments</t>
  </si>
  <si>
    <t>AgriStability.Expenses.M[5]</t>
  </si>
  <si>
    <t>Insurance premiums (crop or production)</t>
  </si>
  <si>
    <t>AgriStability.Expenses.M[6]</t>
  </si>
  <si>
    <t>Veterinary fees, medicine and breeding fees</t>
  </si>
  <si>
    <t>AgriStability.Expenses.M[7]</t>
  </si>
  <si>
    <t>Minerals and salts</t>
  </si>
  <si>
    <t>AgriStability.Expenses.M[8]</t>
  </si>
  <si>
    <t>Machinery (gasoline, diesel fuel, oil)</t>
  </si>
  <si>
    <t>AgriStability.Expenses.M[9]</t>
  </si>
  <si>
    <t>Electricity</t>
  </si>
  <si>
    <t>AgriStability.Expenses.M[10]</t>
  </si>
  <si>
    <t>Freight and shipping</t>
  </si>
  <si>
    <t>AgriStability.Expenses.M[11]</t>
  </si>
  <si>
    <t>Heating fuel</t>
  </si>
  <si>
    <t>AgriStability.Expenses.M[12]</t>
  </si>
  <si>
    <t>Arm's length salaries</t>
  </si>
  <si>
    <t>AgriStability.Expenses.M[13]</t>
  </si>
  <si>
    <t>Shorage/drying</t>
  </si>
  <si>
    <t>AgriStability.Expenses.M[14]</t>
  </si>
  <si>
    <t>Commissions and levies</t>
  </si>
  <si>
    <t>AgriStability.Expenses.M[15]</t>
  </si>
  <si>
    <t>Private insurance premiums for allowable commodities</t>
  </si>
  <si>
    <t>AgriStability.Expenses.M[20]</t>
  </si>
  <si>
    <t>Machinery (repairs, licenses, insurance)</t>
  </si>
  <si>
    <t>AgriStability.Expenses.M[21]</t>
  </si>
  <si>
    <t>Machinery lease/rental</t>
  </si>
  <si>
    <t>AgriStability.Expenses.M[22]</t>
  </si>
  <si>
    <t>Advertising and promotion costs</t>
  </si>
  <si>
    <t>AgriStability.Expenses.M[23]</t>
  </si>
  <si>
    <t>Building and fence repairs</t>
  </si>
  <si>
    <t>AgriStability.Expenses.M[24]</t>
  </si>
  <si>
    <t>Landing clearing and draining</t>
  </si>
  <si>
    <t>AgriStability.Expenses.M[25]</t>
  </si>
  <si>
    <t>AgriStability.Expenses.M[26]</t>
  </si>
  <si>
    <t>Other insurance premiums</t>
  </si>
  <si>
    <t>AgriStability.Expenses.M[27]</t>
  </si>
  <si>
    <t>Interest (real estate, mortgage, other)</t>
  </si>
  <si>
    <t>AgriStability.Expenses.M[28]</t>
  </si>
  <si>
    <t>Memberships/subscription fees</t>
  </si>
  <si>
    <t>AgriStability.Expenses.M[29]</t>
  </si>
  <si>
    <t>Office expenses</t>
  </si>
  <si>
    <t>AgriStability.Expenses.M[30]</t>
  </si>
  <si>
    <t>Legal and accounting fees</t>
  </si>
  <si>
    <t>AgriStability.Expenses.M[31]</t>
  </si>
  <si>
    <t>Property taxes</t>
  </si>
  <si>
    <t>AgriStability.Expenses.M[32]</t>
  </si>
  <si>
    <t>Rent (land, buildings, pastures)</t>
  </si>
  <si>
    <t>AgriStability.Expenses.M[33]</t>
  </si>
  <si>
    <t>Non-arm's length salaries</t>
  </si>
  <si>
    <t>AgriStability.Expenses.M[35]</t>
  </si>
  <si>
    <t>Small tools</t>
  </si>
  <si>
    <t>AgriStability.Expenses.M[36]</t>
  </si>
  <si>
    <t>Soil testing</t>
  </si>
  <si>
    <t>AgriStability.Expenses.M[37]</t>
  </si>
  <si>
    <t>Licenses/permits</t>
  </si>
  <si>
    <t>AgriStability.Expenses.M[38]</t>
  </si>
  <si>
    <t>Telephone</t>
  </si>
  <si>
    <t>AgriStability.Expenses.M[39]</t>
  </si>
  <si>
    <t>Quota rental</t>
  </si>
  <si>
    <t>AgriStability.Expenses.M[40]</t>
  </si>
  <si>
    <t>AgriStability.Expenses.M[41]</t>
  </si>
  <si>
    <t>Purchases of commodities resold</t>
  </si>
  <si>
    <t>AgriStability.Expenses.M[45]</t>
  </si>
  <si>
    <t>Mandatory inventory adjustments - prior year</t>
  </si>
  <si>
    <t>AgriStability.Expenses.M[46]</t>
  </si>
  <si>
    <t>Optional inventory adjustments - prior year</t>
  </si>
  <si>
    <t>AgriStability.Expenses.M[47]</t>
  </si>
  <si>
    <t>Other (specify)</t>
  </si>
  <si>
    <t>AgriStability.Summary.M[14]</t>
  </si>
  <si>
    <t>GST/HST rebate for partners received in the year</t>
  </si>
  <si>
    <t>AgriStability.MultiJurisdictionTotal.MultiJurisdictions</t>
  </si>
  <si>
    <t>Multiple jurisdictions</t>
  </si>
  <si>
    <t>AgriStability.MultiJurisdiction</t>
  </si>
  <si>
    <t>AgriStability.MultiJurisdiction[0].Province</t>
  </si>
  <si>
    <t>1=AB, 2=BC, 3=MB, 4=NB, 5=NL, 6=NT, 7=NS, 8=NU, 9=ON, 10=PE, 11=QC, 12=SK, 13=YT</t>
  </si>
  <si>
    <t>AgriStability.MultiJurisdiction[0].ShareOfGrossIncome</t>
  </si>
  <si>
    <t>Share of gross income</t>
  </si>
  <si>
    <t>AgriStability.MultiJurisdiction[0].ShareOfSalaries</t>
  </si>
  <si>
    <t>Share of salaries, wages and benefits</t>
  </si>
  <si>
    <t>AgriStability.MultiJurisdiction[0].ShareOfNetIncome</t>
  </si>
  <si>
    <t>Share of net income</t>
  </si>
  <si>
    <t>AgriStability.Participant.PartnershipName</t>
  </si>
  <si>
    <t>Partnership name</t>
  </si>
  <si>
    <t>AgriStability.PartnerDetails.IncludeSpouse</t>
  </si>
  <si>
    <t>Include Spouse as a partner? Yes</t>
  </si>
  <si>
    <t>AgriStability.OtherPartnerDetails</t>
  </si>
  <si>
    <t>AgriStability.OtherPartnerDetails[0].PIN</t>
  </si>
  <si>
    <t>% share</t>
  </si>
  <si>
    <t>AgriStability.OtherPartnerDetails[0].FirstName</t>
  </si>
  <si>
    <t>AgriStability.OtherPartnerDetails[0].LastName</t>
  </si>
  <si>
    <t>AgriStability.OtherPartnerDetails[0].CorporationName</t>
  </si>
  <si>
    <t>AgriStability.OtherPartnerDetails[0].Allocation</t>
  </si>
  <si>
    <t>agreed to T2125 line 9946</t>
  </si>
  <si>
    <t>Net income T2125</t>
  </si>
  <si>
    <t>Total expenses</t>
  </si>
  <si>
    <t>link</t>
  </si>
  <si>
    <t>Auto</t>
  </si>
  <si>
    <t>Home Office</t>
  </si>
  <si>
    <t>calc</t>
  </si>
  <si>
    <t>Gross Profit</t>
  </si>
  <si>
    <t>Revenue</t>
  </si>
  <si>
    <t>Please do not change the rows below - they are summaries of all other tabs</t>
  </si>
  <si>
    <t>(13% in Ontario, if not registered, put 0)</t>
  </si>
  <si>
    <t>Tax Rate</t>
  </si>
  <si>
    <t>(leave blank if not an HST registrant)</t>
  </si>
  <si>
    <t>Industry Code</t>
  </si>
  <si>
    <t>City</t>
  </si>
  <si>
    <t>Year</t>
  </si>
  <si>
    <t>FORMULAS ARE IN BLUE AND GENERALLY SHOULD NOT BE CHANGED</t>
  </si>
  <si>
    <t>name</t>
  </si>
  <si>
    <t>COMMON INPUTS ARE IN RED</t>
  </si>
  <si>
    <t>Name</t>
  </si>
  <si>
    <t>Swine</t>
  </si>
  <si>
    <t>Tobacco</t>
  </si>
  <si>
    <t>Fruit</t>
  </si>
  <si>
    <t>Soybeans</t>
  </si>
  <si>
    <t>Flaxseed</t>
  </si>
  <si>
    <t>Canola</t>
  </si>
  <si>
    <t>Corn</t>
  </si>
  <si>
    <t>Barley</t>
  </si>
  <si>
    <t>Oats</t>
  </si>
  <si>
    <t>Wheat</t>
  </si>
  <si>
    <t>sumif above</t>
  </si>
  <si>
    <t>DO NOT MODIFY - ALL FORMULAS</t>
  </si>
  <si>
    <t>to HST</t>
  </si>
  <si>
    <t>to Summary</t>
  </si>
  <si>
    <t>TOTAL</t>
  </si>
  <si>
    <t>Copy and insert paste more rows above here, with fomulas</t>
  </si>
  <si>
    <t>Notes</t>
  </si>
  <si>
    <t>ETR</t>
  </si>
  <si>
    <t>Total</t>
  </si>
  <si>
    <t>Add HST</t>
  </si>
  <si>
    <t>Taxable</t>
  </si>
  <si>
    <t>Non taxable</t>
  </si>
  <si>
    <t>Commodity</t>
  </si>
  <si>
    <t>Tax Rate- linked</t>
  </si>
  <si>
    <t>Less 50% M&amp;E non Ded</t>
  </si>
  <si>
    <t>to summary</t>
  </si>
  <si>
    <t>diff s/b 0</t>
  </si>
  <si>
    <t>Insurance</t>
  </si>
  <si>
    <t>Subtotals by Account for T2125 input - before HST</t>
  </si>
  <si>
    <t>No</t>
  </si>
  <si>
    <t>Yes</t>
  </si>
  <si>
    <t>Pretax Expense</t>
  </si>
  <si>
    <t>Tax</t>
  </si>
  <si>
    <t>HST Y/N</t>
  </si>
  <si>
    <t>Receipt Amt</t>
  </si>
  <si>
    <t>Receipt Ref</t>
  </si>
  <si>
    <t>Txn Details above, Subtotals below</t>
  </si>
  <si>
    <t>Expenses</t>
  </si>
  <si>
    <t>Simplified calcs - actual in tax software are more complex, so these #s may not be the exact output #s</t>
  </si>
  <si>
    <t>To HST</t>
  </si>
  <si>
    <t>Office Use % PBC</t>
  </si>
  <si>
    <t>REQUIRED</t>
  </si>
  <si>
    <t>Business use of Home</t>
  </si>
  <si>
    <t>Total Area of Home</t>
  </si>
  <si>
    <t>nil</t>
  </si>
  <si>
    <t>Rent</t>
  </si>
  <si>
    <t>Property Tax</t>
  </si>
  <si>
    <t>Mortage Interest Only</t>
  </si>
  <si>
    <t xml:space="preserve">Insurance </t>
  </si>
  <si>
    <t>Water</t>
  </si>
  <si>
    <t>Security</t>
  </si>
  <si>
    <t>Repairs &amp; Maintenance</t>
  </si>
  <si>
    <t>Strata Fees</t>
  </si>
  <si>
    <t>Hot Water Heater</t>
  </si>
  <si>
    <t>Electric</t>
  </si>
  <si>
    <t>Gas</t>
  </si>
  <si>
    <t>= Bus Exp</t>
  </si>
  <si>
    <t>x Bus %</t>
  </si>
  <si>
    <t>Net of tax</t>
  </si>
  <si>
    <t>HST</t>
  </si>
  <si>
    <t>Paid incl tax</t>
  </si>
  <si>
    <t>Desc 2</t>
  </si>
  <si>
    <t>Category</t>
  </si>
  <si>
    <t>Home Office Expense</t>
  </si>
  <si>
    <t>If new purchase or a lease, please include a copy of the purchase invoice, financing terms and leasing agreement</t>
  </si>
  <si>
    <t>Lease Payment</t>
  </si>
  <si>
    <t>Purchase Amount</t>
  </si>
  <si>
    <t>Business parking and 407 usage are 100% direct business expenses, put in there</t>
  </si>
  <si>
    <t>CCA Calculated in tax software</t>
  </si>
  <si>
    <t>HST ITC</t>
  </si>
  <si>
    <t>X bus %</t>
  </si>
  <si>
    <t>Auto Total</t>
  </si>
  <si>
    <t>Lease - no CCA in 2024</t>
  </si>
  <si>
    <t>CCA</t>
  </si>
  <si>
    <t>Other</t>
  </si>
  <si>
    <t>Car Wash</t>
  </si>
  <si>
    <t>R&amp;M</t>
  </si>
  <si>
    <t>Leasing Costs</t>
  </si>
  <si>
    <t>Kms business %</t>
  </si>
  <si>
    <t>Kms total</t>
  </si>
  <si>
    <t xml:space="preserve">LOG TO SUPPORT % business </t>
  </si>
  <si>
    <t>Kms business</t>
  </si>
  <si>
    <t>Link to PBC data if available</t>
  </si>
  <si>
    <t>Model</t>
  </si>
  <si>
    <t>Make</t>
  </si>
  <si>
    <t>Auto Expense</t>
  </si>
  <si>
    <t># Kms</t>
  </si>
  <si>
    <t>Business purpose</t>
  </si>
  <si>
    <t>Destination</t>
  </si>
  <si>
    <t>Date</t>
  </si>
  <si>
    <t>AUTOMOBILE BUSINESS USE LOG</t>
  </si>
  <si>
    <t>% BUSINESS USE</t>
  </si>
  <si>
    <t>input your own #</t>
  </si>
  <si>
    <t>TOTAL KMS (COMBINED PERSONAL + BUSINESS)</t>
  </si>
  <si>
    <t>sum below</t>
  </si>
  <si>
    <t>TOTAL BUSINESS KMS</t>
  </si>
  <si>
    <t>Approved by</t>
  </si>
  <si>
    <t>Estimated Next Year Instalments</t>
  </si>
  <si>
    <t xml:space="preserve">Est pymt reqd by </t>
  </si>
  <si>
    <t>Instalments paid ?</t>
  </si>
  <si>
    <t>Tax owing by</t>
  </si>
  <si>
    <t>input</t>
  </si>
  <si>
    <t>Less instalments</t>
  </si>
  <si>
    <t>Net Tax</t>
  </si>
  <si>
    <t>Total ITC</t>
  </si>
  <si>
    <t>Auto Exps</t>
  </si>
  <si>
    <t>Home Office Exps</t>
  </si>
  <si>
    <t>Input Tax Credits</t>
  </si>
  <si>
    <t>Compared to stated rate (s/b close to ETR)</t>
  </si>
  <si>
    <t>Calculate effective rate on txbl sales</t>
  </si>
  <si>
    <t>Tax Collected</t>
  </si>
  <si>
    <t>Total Sales</t>
  </si>
  <si>
    <t>Taxable sales</t>
  </si>
  <si>
    <t>Non Taxable Sales</t>
  </si>
  <si>
    <t>Filing Deadline</t>
  </si>
  <si>
    <t>End of Period</t>
  </si>
  <si>
    <t>(or reg date earlier in 1st yr)</t>
  </si>
  <si>
    <t>Beginning of period</t>
  </si>
  <si>
    <t>HST Return</t>
  </si>
  <si>
    <t>PIN</t>
  </si>
  <si>
    <t>T1163 Farming</t>
  </si>
  <si>
    <t>Business number</t>
  </si>
  <si>
    <t>#Yrs farming</t>
  </si>
  <si>
    <t>Farm Name</t>
  </si>
  <si>
    <t>Start Fiscal period</t>
  </si>
  <si>
    <t>End Fiscal period</t>
  </si>
  <si>
    <t>blank</t>
  </si>
  <si>
    <t>Beans (dry edible)</t>
  </si>
  <si>
    <t>Borage</t>
  </si>
  <si>
    <t>Buckwheat</t>
  </si>
  <si>
    <t>Camelina</t>
  </si>
  <si>
    <t>Canadian Wheat Board payments</t>
  </si>
  <si>
    <t>Canary seed</t>
  </si>
  <si>
    <t>Chick peas/Garbanzo beans</t>
  </si>
  <si>
    <t>Faba beans</t>
  </si>
  <si>
    <t>Field peas</t>
  </si>
  <si>
    <t>Forage (including pellets, silage)</t>
  </si>
  <si>
    <t>Forage seed</t>
  </si>
  <si>
    <t>Grain (pellets, screenings, silage)</t>
  </si>
  <si>
    <t>Hemp</t>
  </si>
  <si>
    <t>Kenaf</t>
  </si>
  <si>
    <t>Khorasan wheat/Kamut</t>
  </si>
  <si>
    <t>Lathyrus</t>
  </si>
  <si>
    <t>Lentils</t>
  </si>
  <si>
    <t>Lupins</t>
  </si>
  <si>
    <t>Millet</t>
  </si>
  <si>
    <t>Mixed grain</t>
  </si>
  <si>
    <t>Mustard seed</t>
  </si>
  <si>
    <t>Niger seed/Niger thistle</t>
  </si>
  <si>
    <t>Oilseed radish</t>
  </si>
  <si>
    <t>Prepared feed and protein supplements (itemized)</t>
  </si>
  <si>
    <t>Quinoa</t>
  </si>
  <si>
    <t>Rice</t>
  </si>
  <si>
    <t>Rye</t>
  </si>
  <si>
    <t>Safflower</t>
  </si>
  <si>
    <t>Spelt</t>
  </si>
  <si>
    <t>Straw</t>
  </si>
  <si>
    <t>Sugar beets (including molasses)</t>
  </si>
  <si>
    <t>Sunflowers</t>
  </si>
  <si>
    <t>Triticale</t>
  </si>
  <si>
    <t>Vegetable seed (seed production only)</t>
  </si>
  <si>
    <t>Grains, oilseeds, and special crops</t>
  </si>
  <si>
    <t>Code</t>
  </si>
  <si>
    <t>Edible horticulture</t>
  </si>
  <si>
    <t>Flowers (edible)</t>
  </si>
  <si>
    <t>Hops</t>
  </si>
  <si>
    <t>Mushrooms (including spawn)</t>
  </si>
  <si>
    <t>Nuts (all)</t>
  </si>
  <si>
    <t>Weeds (edible)</t>
  </si>
  <si>
    <t>Berries</t>
  </si>
  <si>
    <t>Blackberries</t>
  </si>
  <si>
    <t>Blueberries</t>
  </si>
  <si>
    <t>Cranberries</t>
  </si>
  <si>
    <t>Currants (black, red)</t>
  </si>
  <si>
    <t>Elderberries</t>
  </si>
  <si>
    <t>Gooseberries</t>
  </si>
  <si>
    <t>Haskap</t>
  </si>
  <si>
    <t>Loganberries</t>
  </si>
  <si>
    <t>Raspberries</t>
  </si>
  <si>
    <t>Saskatoon berries</t>
  </si>
  <si>
    <t>Sea buckthorn</t>
  </si>
  <si>
    <t>Strawberries</t>
  </si>
  <si>
    <t>Apples</t>
  </si>
  <si>
    <t>Apricots</t>
  </si>
  <si>
    <t>Cantaloupe</t>
  </si>
  <si>
    <t>Cherries (sweet, sour)</t>
  </si>
  <si>
    <t>Fruit juice</t>
  </si>
  <si>
    <t>Grapefruit</t>
  </si>
  <si>
    <t>Grapes</t>
  </si>
  <si>
    <t>Kiwi fruit</t>
  </si>
  <si>
    <t>Lemons</t>
  </si>
  <si>
    <t>Melons</t>
  </si>
  <si>
    <t>Nectarines</t>
  </si>
  <si>
    <t>Oranges</t>
  </si>
  <si>
    <t>Peaches</t>
  </si>
  <si>
    <t>Pears</t>
  </si>
  <si>
    <t>Plums</t>
  </si>
  <si>
    <t>Prunes</t>
  </si>
  <si>
    <t>Watermelon</t>
  </si>
  <si>
    <t>Wine</t>
  </si>
  <si>
    <t>Herbs and spices</t>
  </si>
  <si>
    <t>Anise</t>
  </si>
  <si>
    <t>Basil</t>
  </si>
  <si>
    <t>Caraway seed</t>
  </si>
  <si>
    <t>Chervil</t>
  </si>
  <si>
    <t>Chives</t>
  </si>
  <si>
    <t>Cilantro</t>
  </si>
  <si>
    <t>Comfrey</t>
  </si>
  <si>
    <t>Coriander</t>
  </si>
  <si>
    <t>Cumin</t>
  </si>
  <si>
    <t>Dill</t>
  </si>
  <si>
    <t>Echinacea</t>
  </si>
  <si>
    <t>Fennel</t>
  </si>
  <si>
    <t>Fenugreek</t>
  </si>
  <si>
    <t>Fireweed</t>
  </si>
  <si>
    <t>Garlic</t>
  </si>
  <si>
    <t>Gingko biloba</t>
  </si>
  <si>
    <t>Ginseng</t>
  </si>
  <si>
    <t>Lavender</t>
  </si>
  <si>
    <t>Lemon balm</t>
  </si>
  <si>
    <t>Marjoram</t>
  </si>
  <si>
    <t>Mint</t>
  </si>
  <si>
    <t>Monarda</t>
  </si>
  <si>
    <t>Oregano</t>
  </si>
  <si>
    <t>Parsley</t>
  </si>
  <si>
    <t>Pepper</t>
  </si>
  <si>
    <t>Rosemary</t>
  </si>
  <si>
    <t>Sage</t>
  </si>
  <si>
    <t>Salsify</t>
  </si>
  <si>
    <t>St. John's wort</t>
  </si>
  <si>
    <t>Summer savory</t>
  </si>
  <si>
    <t>Tarragon</t>
  </si>
  <si>
    <t>Thyme</t>
  </si>
  <si>
    <t>Watercress</t>
  </si>
  <si>
    <t>Vegetables</t>
  </si>
  <si>
    <t>Artichokes</t>
  </si>
  <si>
    <t>Arugula/Rocket</t>
  </si>
  <si>
    <t>Asparagus</t>
  </si>
  <si>
    <t>Beans, fresh</t>
  </si>
  <si>
    <t>Beets</t>
  </si>
  <si>
    <t>Bok choi</t>
  </si>
  <si>
    <t>Broccoflower</t>
  </si>
  <si>
    <t>Broccoli</t>
  </si>
  <si>
    <t>Brussels sprouts</t>
  </si>
  <si>
    <t>Cabbage</t>
  </si>
  <si>
    <t>Carrots</t>
  </si>
  <si>
    <t>Cauliflower</t>
  </si>
  <si>
    <t>Celery</t>
  </si>
  <si>
    <t>Chinese vegetables</t>
  </si>
  <si>
    <t>Collards</t>
  </si>
  <si>
    <t>Cucumbers</t>
  </si>
  <si>
    <t>Eggplant</t>
  </si>
  <si>
    <t>Endive</t>
  </si>
  <si>
    <t>Fiddleheads</t>
  </si>
  <si>
    <t>Gherkins</t>
  </si>
  <si>
    <t>Green peas</t>
  </si>
  <si>
    <t>Horseradish</t>
  </si>
  <si>
    <t>Kale</t>
  </si>
  <si>
    <t>Kohlrabi</t>
  </si>
  <si>
    <t>Leeks</t>
  </si>
  <si>
    <t>Lettuce</t>
  </si>
  <si>
    <t>Mustard leaves</t>
  </si>
  <si>
    <t>Okra</t>
  </si>
  <si>
    <t>Onions</t>
  </si>
  <si>
    <t>Parsnip</t>
  </si>
  <si>
    <t>Peppers</t>
  </si>
  <si>
    <t>Potatoes and by-products</t>
  </si>
  <si>
    <t>Pumpkins</t>
  </si>
  <si>
    <t>Radish</t>
  </si>
  <si>
    <t>Rhubarb</t>
  </si>
  <si>
    <t>Rutabagas</t>
  </si>
  <si>
    <t>Shallots</t>
  </si>
  <si>
    <t>Spinach</t>
  </si>
  <si>
    <t>Squash</t>
  </si>
  <si>
    <t>Stevia</t>
  </si>
  <si>
    <t>Sweet corn</t>
  </si>
  <si>
    <t>Sweet peas</t>
  </si>
  <si>
    <t>Sweet potatoes/Yams</t>
  </si>
  <si>
    <t>Swiss chard</t>
  </si>
  <si>
    <t>Tomatoes</t>
  </si>
  <si>
    <t>Turnips</t>
  </si>
  <si>
    <t>Vegetable marrow</t>
  </si>
  <si>
    <t>Witloof chicory</t>
  </si>
  <si>
    <t>Zucchini</t>
  </si>
  <si>
    <t>Vegetables – Greenhouse</t>
  </si>
  <si>
    <t>Cherry tomatoes</t>
  </si>
  <si>
    <t>Non-edible horticulture</t>
  </si>
  <si>
    <t>Bedding plants</t>
  </si>
  <si>
    <t>Flowers and ornamental foliage</t>
  </si>
  <si>
    <t>Fruits and vegetables (non-edible)</t>
  </si>
  <si>
    <t>Seeds and bulbs</t>
  </si>
  <si>
    <t>Shrubs</t>
  </si>
  <si>
    <t>Sod</t>
  </si>
  <si>
    <t>Trees (cultivated Christmas)</t>
  </si>
  <si>
    <t>Trees (fruit and ornamental)</t>
  </si>
  <si>
    <t>Income feed – Custom feedlot operator income</t>
  </si>
  <si>
    <t>Custom feedlot operator income (itemized invoices) – Qualifying feed and protein supplements</t>
  </si>
  <si>
    <t>Custom feedlot operator income (non-itemized invoices) – Qualifying prepared feed</t>
  </si>
  <si>
    <t>Other custom feeding income (itemized)</t>
  </si>
  <si>
    <t>Expense feed – Livestock owners and custom feedlot operators with prepared feed purchases</t>
  </si>
  <si>
    <t>Other feed charges (itemized)</t>
  </si>
  <si>
    <t>Prepared feed and purchases (non-itemized)</t>
  </si>
  <si>
    <t>Expense feed – Livestock owners and custom feeding expense</t>
  </si>
  <si>
    <t>Custom feeding expenses (non-itemized)</t>
  </si>
  <si>
    <t>Livestock owners custom feeding expense (itemized) – Qualifying feed and protein supplements</t>
  </si>
  <si>
    <t>Other custom feeding expenses (itemized)</t>
  </si>
  <si>
    <t>Expense feed – Ranch fur operators with prepared feed purchases</t>
  </si>
  <si>
    <t>Ranch fur operators feed purchases (non-itemized)</t>
  </si>
  <si>
    <t>Ranch fur operators other feed expenses (itemized)</t>
  </si>
  <si>
    <t>Poultry, fowl, ratites</t>
  </si>
  <si>
    <t>Chickens</t>
  </si>
  <si>
    <t>Chickens (non-supply managed)</t>
  </si>
  <si>
    <t>Chickens, eggs (non-supply managed)</t>
  </si>
  <si>
    <t>Chickens, eggs for consumption</t>
  </si>
  <si>
    <t>Chickens, eggs for hatching</t>
  </si>
  <si>
    <t>Ducks</t>
  </si>
  <si>
    <t>Emus</t>
  </si>
  <si>
    <t>Geese</t>
  </si>
  <si>
    <t>Ostriches</t>
  </si>
  <si>
    <t>Partridge</t>
  </si>
  <si>
    <t>Pheasants</t>
  </si>
  <si>
    <t>Pigeons</t>
  </si>
  <si>
    <t>Quail</t>
  </si>
  <si>
    <t>Rheas</t>
  </si>
  <si>
    <t>Silkies</t>
  </si>
  <si>
    <t>Taiwanese chickens</t>
  </si>
  <si>
    <t>Turkeys</t>
  </si>
  <si>
    <t>Turkeys (non-supply managed)</t>
  </si>
  <si>
    <t>Turkey eggs</t>
  </si>
  <si>
    <t>Prescribed drought region (PDR)/Prescribed flood region (PFR)/CFIA livestock codes</t>
  </si>
  <si>
    <t>Deferred bison</t>
  </si>
  <si>
    <t>Deferred bovine cattle</t>
  </si>
  <si>
    <t>Deferred deer</t>
  </si>
  <si>
    <t>Deferred elk</t>
  </si>
  <si>
    <t>Deferred goat</t>
  </si>
  <si>
    <t>Deferred horse for PMU sales</t>
  </si>
  <si>
    <t>Deferred other breeding animals</t>
  </si>
  <si>
    <t>Deferred sheep</t>
  </si>
  <si>
    <t>Livestock</t>
  </si>
  <si>
    <t>Alpacas</t>
  </si>
  <si>
    <t>Bees, honey</t>
  </si>
  <si>
    <t>Bees, leaf cutter</t>
  </si>
  <si>
    <t>Bison</t>
  </si>
  <si>
    <t>Cattle, calves</t>
  </si>
  <si>
    <t>Cattle, cows and bulls</t>
  </si>
  <si>
    <t>Cattle, fat/slaughter</t>
  </si>
  <si>
    <t>Cattle, feeder</t>
  </si>
  <si>
    <t>Cattle, purebred breeding</t>
  </si>
  <si>
    <t>Chinchilla</t>
  </si>
  <si>
    <t>Deer</t>
  </si>
  <si>
    <t>Dogs (kennels and pet breeding excluded)</t>
  </si>
  <si>
    <t>Donkeys/Mules</t>
  </si>
  <si>
    <t>Elk</t>
  </si>
  <si>
    <t>Fox</t>
  </si>
  <si>
    <t>Goats</t>
  </si>
  <si>
    <t>Groundhogs/Hedgehogs</t>
  </si>
  <si>
    <t>Horses</t>
  </si>
  <si>
    <t>Llamas</t>
  </si>
  <si>
    <t>Mink</t>
  </si>
  <si>
    <t>Pot bellied pigs</t>
  </si>
  <si>
    <t>Rabbits</t>
  </si>
  <si>
    <t>Reindeer</t>
  </si>
  <si>
    <t>Sheep, ewes and rams</t>
  </si>
  <si>
    <t>Sheep, lambs</t>
  </si>
  <si>
    <t>Wild boar</t>
  </si>
  <si>
    <t>Other products</t>
  </si>
  <si>
    <t>Bee by-products</t>
  </si>
  <si>
    <t>Cannabis</t>
  </si>
  <si>
    <t>Elk velvet</t>
  </si>
  <si>
    <t>Fish meal</t>
  </si>
  <si>
    <t>Honey</t>
  </si>
  <si>
    <t>Manure</t>
  </si>
  <si>
    <t>Maple products</t>
  </si>
  <si>
    <t>Milk and cream (cattle)</t>
  </si>
  <si>
    <t>Milk and cream (non-supply managed)</t>
  </si>
  <si>
    <t>Pollination services fee</t>
  </si>
  <si>
    <t>Pregnant mare urine (PMU)</t>
  </si>
  <si>
    <t>Semen and embryos</t>
  </si>
  <si>
    <t>Wood</t>
  </si>
  <si>
    <t>Wool</t>
  </si>
  <si>
    <t>Income By Commodity</t>
  </si>
  <si>
    <t>Lookup on Commodity List tab then type in manually</t>
  </si>
  <si>
    <t>Recapture of capital cost allowance (CCA)</t>
  </si>
  <si>
    <t>Trucking (farm-related only)</t>
  </si>
  <si>
    <t>Leases (gas, oil well, surface, etc.)</t>
  </si>
  <si>
    <t>Other (specify):</t>
  </si>
  <si>
    <t>Other Farming Income</t>
  </si>
  <si>
    <t>Pre tax Subtotal</t>
  </si>
  <si>
    <t>Line</t>
  </si>
  <si>
    <t>Business risk management (BRM) and disaster assistance program payments</t>
  </si>
  <si>
    <t>Commodity Types</t>
  </si>
  <si>
    <t>Commodity Purchases</t>
  </si>
  <si>
    <t>Storage/drying</t>
  </si>
  <si>
    <t>Allowable Expenses</t>
  </si>
  <si>
    <t>Machinery (repairs, licences, insurance)</t>
  </si>
  <si>
    <t>Land clearing and draining</t>
  </si>
  <si>
    <t>Motor vehicle expenses</t>
  </si>
  <si>
    <t>Licences/permits</t>
  </si>
  <si>
    <t>Quota rental (tobacco, dairy)</t>
  </si>
  <si>
    <t>Motor vehicle interest and leasing costs</t>
  </si>
  <si>
    <t>Capital cost allowance (complete T1175)</t>
  </si>
  <si>
    <t>Mandatory inventory adjustments – prior year</t>
  </si>
  <si>
    <t>Optional inventory adjustments – prior year</t>
  </si>
  <si>
    <t>Choose account from list</t>
  </si>
  <si>
    <t>Line Lookup</t>
  </si>
  <si>
    <t>Allowable expenses</t>
  </si>
  <si>
    <t>Non allowable expenses</t>
  </si>
  <si>
    <t>AllowableExps</t>
  </si>
  <si>
    <t>NonAllowableExps</t>
  </si>
  <si>
    <t>Link to MV exps</t>
  </si>
  <si>
    <t>to non allowable exps</t>
  </si>
  <si>
    <t>Type of Bus</t>
  </si>
  <si>
    <t>1 Sole Prop, 2 Partnership</t>
  </si>
  <si>
    <t>Point of sale adjustments</t>
  </si>
  <si>
    <t>Paul Vet, CPA, PC</t>
  </si>
  <si>
    <t>Last updated</t>
  </si>
  <si>
    <t>Simple instructions for data input</t>
  </si>
  <si>
    <t>You should fill in Yellow tabs only</t>
  </si>
  <si>
    <t>Green Tabs s/b all formulas pulled from other tabs and not be modified</t>
  </si>
  <si>
    <t>Step</t>
  </si>
  <si>
    <t>Tab</t>
  </si>
  <si>
    <t>Summary</t>
  </si>
  <si>
    <t>Fill in name, address, change year if necessary, add brief description of business, and HST number</t>
  </si>
  <si>
    <t>Remaing rows are formulas on other tab data and should not be changed</t>
  </si>
  <si>
    <t>Add sales data in whatever way you like - cells in red.</t>
  </si>
  <si>
    <t xml:space="preserve">Insert more rows where noted if necessary </t>
  </si>
  <si>
    <t>To insert rows, click mouse on row number, then right click mouse and say copy</t>
  </si>
  <si>
    <t>Then choose Control and + keys,  will insert a new row with formulas</t>
  </si>
  <si>
    <t>Here is a youtube link as well</t>
  </si>
  <si>
    <t>https://www.youtube.com/watch?v=kgwdBSsCVEk</t>
  </si>
  <si>
    <t>Direct Expenses</t>
  </si>
  <si>
    <t>Add expense data in whatever way you like - cells in red.</t>
  </si>
  <si>
    <t>If you already have data entered, copy that sheet into this workbook, then link the totals to this tab</t>
  </si>
  <si>
    <t>Use a column to reference where #s come from if it helps for you (eg Tim Hortons receipt #1)</t>
  </si>
  <si>
    <t>Cost of Goods</t>
  </si>
  <si>
    <t>Same as direct expenses, only if appropriate</t>
  </si>
  <si>
    <t>Enter $ totals by category as noted.</t>
  </si>
  <si>
    <t>Enter Sq Ft of entire home, and Sq ft of home office amts</t>
  </si>
  <si>
    <t>Auto Expenses</t>
  </si>
  <si>
    <t>Enter Total km and Business km amts</t>
  </si>
  <si>
    <t>Automobile Log</t>
  </si>
  <si>
    <t>If CRA requests, you should have a log like this showing how business km figure was determined</t>
  </si>
  <si>
    <t>(a simple % won't be sufficient)</t>
  </si>
  <si>
    <t>This is not submitted with your tax return- only the total %s are</t>
  </si>
  <si>
    <t>Please contact us if you have questions on any and all of the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</si>
</sst>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00"/>
  </numFmts>
  <fonts count="17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  <font>
      <sz val="11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8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</cellStyleXfs>
  <cellXfs count="1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0" borderId="0" xfId="1"/>
    <xf numFmtId="0" fontId="3" fillId="0" borderId="0" xfId="1" applyAlignment="1">
      <alignment horizontal="right"/>
    </xf>
    <xf numFmtId="0" fontId="6" fillId="0" borderId="0" xfId="1" applyFont="1"/>
    <xf numFmtId="43" fontId="5" fillId="0" borderId="1" xfId="1" applyNumberFormat="1" applyFont="1" applyBorder="1"/>
    <xf numFmtId="164" fontId="0" fillId="0" borderId="1" xfId="2" applyFont="1" applyBorder="1"/>
    <xf numFmtId="164" fontId="0" fillId="0" borderId="0" xfId="2" applyFont="1" applyBorder="1"/>
    <xf numFmtId="164" fontId="0" fillId="0" borderId="0" xfId="2" applyFont="1"/>
    <xf numFmtId="9" fontId="3" fillId="0" borderId="0" xfId="1" applyNumberFormat="1"/>
    <xf numFmtId="0" fontId="5" fillId="0" borderId="0" xfId="1" applyFont="1"/>
    <xf numFmtId="9" fontId="6" fillId="2" borderId="0" xfId="1" applyNumberFormat="1" applyFont="1" applyFill="1" applyAlignment="1">
      <alignment horizontal="left"/>
    </xf>
    <xf numFmtId="0" fontId="6" fillId="2" borderId="0" xfId="1" applyFont="1" applyFill="1" applyAlignment="1">
      <alignment horizontal="left"/>
    </xf>
    <xf numFmtId="0" fontId="6" fillId="2" borderId="0" xfId="1" applyFont="1" applyFill="1"/>
    <xf numFmtId="0" fontId="7" fillId="0" borderId="0" xfId="1" applyFont="1"/>
    <xf numFmtId="0" fontId="4" fillId="0" borderId="0" xfId="1" applyFont="1"/>
    <xf numFmtId="43" fontId="7" fillId="0" borderId="0" xfId="1" applyNumberFormat="1" applyFont="1"/>
    <xf numFmtId="0" fontId="7" fillId="0" borderId="0" xfId="1" applyFont="1" applyAlignment="1">
      <alignment wrapText="1"/>
    </xf>
    <xf numFmtId="164" fontId="7" fillId="0" borderId="0" xfId="1" applyNumberFormat="1" applyFont="1"/>
    <xf numFmtId="164" fontId="7" fillId="0" borderId="0" xfId="2" applyFont="1"/>
    <xf numFmtId="0" fontId="8" fillId="0" borderId="0" xfId="1" applyFont="1"/>
    <xf numFmtId="17" fontId="3" fillId="0" borderId="0" xfId="1" applyNumberFormat="1" applyAlignment="1">
      <alignment horizontal="right"/>
    </xf>
    <xf numFmtId="164" fontId="7" fillId="0" borderId="0" xfId="2" applyFont="1" applyBorder="1"/>
    <xf numFmtId="17" fontId="7" fillId="0" borderId="0" xfId="1" applyNumberFormat="1" applyFont="1"/>
    <xf numFmtId="164" fontId="9" fillId="0" borderId="0" xfId="2" applyFont="1" applyBorder="1" applyAlignment="1">
      <alignment horizontal="center"/>
    </xf>
    <xf numFmtId="17" fontId="3" fillId="0" borderId="0" xfId="1" applyNumberFormat="1" applyAlignment="1">
      <alignment horizontal="left" wrapText="1"/>
    </xf>
    <xf numFmtId="10" fontId="0" fillId="0" borderId="0" xfId="3" applyNumberFormat="1" applyFont="1" applyBorder="1" applyAlignment="1">
      <alignment horizontal="right"/>
    </xf>
    <xf numFmtId="164" fontId="4" fillId="0" borderId="0" xfId="2" applyFont="1" applyBorder="1"/>
    <xf numFmtId="164" fontId="6" fillId="0" borderId="0" xfId="2" applyFont="1" applyFill="1" applyBorder="1"/>
    <xf numFmtId="17" fontId="4" fillId="0" borderId="0" xfId="1" applyNumberFormat="1" applyFont="1" applyAlignment="1">
      <alignment horizontal="left"/>
    </xf>
    <xf numFmtId="10" fontId="0" fillId="0" borderId="0" xfId="3" applyNumberFormat="1" applyFont="1" applyBorder="1"/>
    <xf numFmtId="164" fontId="0" fillId="0" borderId="0" xfId="2" applyFont="1" applyBorder="1" applyAlignment="1"/>
    <xf numFmtId="17" fontId="3" fillId="0" borderId="0" xfId="1" applyNumberFormat="1"/>
    <xf numFmtId="17" fontId="3" fillId="0" borderId="0" xfId="1" applyNumberFormat="1" applyAlignment="1">
      <alignment horizontal="center"/>
    </xf>
    <xf numFmtId="164" fontId="4" fillId="0" borderId="0" xfId="2" applyFont="1" applyFill="1" applyBorder="1"/>
    <xf numFmtId="17" fontId="4" fillId="0" borderId="0" xfId="1" applyNumberFormat="1" applyFont="1"/>
    <xf numFmtId="49" fontId="4" fillId="0" borderId="0" xfId="1" applyNumberFormat="1" applyFont="1" applyAlignment="1">
      <alignment horizontal="left"/>
    </xf>
    <xf numFmtId="0" fontId="3" fillId="0" borderId="0" xfId="1" applyAlignment="1">
      <alignment horizontal="center"/>
    </xf>
    <xf numFmtId="9" fontId="7" fillId="0" borderId="0" xfId="1" applyNumberFormat="1" applyFont="1"/>
    <xf numFmtId="0" fontId="8" fillId="0" borderId="0" xfId="1" applyFont="1" applyAlignment="1">
      <alignment horizontal="left"/>
    </xf>
    <xf numFmtId="14" fontId="4" fillId="0" borderId="0" xfId="1" applyNumberFormat="1" applyFont="1" applyAlignment="1">
      <alignment horizontal="left"/>
    </xf>
    <xf numFmtId="0" fontId="4" fillId="0" borderId="0" xfId="1" applyFont="1" applyAlignment="1">
      <alignment horizontal="left"/>
    </xf>
    <xf numFmtId="0" fontId="3" fillId="0" borderId="0" xfId="1" applyAlignment="1">
      <alignment horizontal="center" wrapText="1"/>
    </xf>
    <xf numFmtId="43" fontId="3" fillId="0" borderId="0" xfId="1" applyNumberFormat="1"/>
    <xf numFmtId="164" fontId="7" fillId="0" borderId="0" xfId="2" applyFont="1" applyAlignment="1">
      <alignment horizontal="right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wrapText="1"/>
    </xf>
    <xf numFmtId="164" fontId="7" fillId="0" borderId="1" xfId="2" applyFont="1" applyBorder="1"/>
    <xf numFmtId="164" fontId="7" fillId="0" borderId="0" xfId="2" applyFont="1" applyAlignment="1">
      <alignment horizontal="center"/>
    </xf>
    <xf numFmtId="2" fontId="5" fillId="0" borderId="1" xfId="1" applyNumberFormat="1" applyFont="1" applyBorder="1"/>
    <xf numFmtId="0" fontId="3" fillId="0" borderId="1" xfId="1" applyBorder="1" applyAlignment="1">
      <alignment horizontal="center"/>
    </xf>
    <xf numFmtId="2" fontId="3" fillId="0" borderId="1" xfId="1" applyNumberFormat="1" applyBorder="1"/>
    <xf numFmtId="0" fontId="6" fillId="0" borderId="1" xfId="1" applyFont="1" applyBorder="1" applyAlignment="1">
      <alignment horizontal="center"/>
    </xf>
    <xf numFmtId="0" fontId="3" fillId="0" borderId="1" xfId="1" applyBorder="1" applyAlignment="1">
      <alignment horizontal="center" wrapText="1"/>
    </xf>
    <xf numFmtId="0" fontId="3" fillId="0" borderId="1" xfId="1" applyBorder="1"/>
    <xf numFmtId="2" fontId="3" fillId="0" borderId="0" xfId="1" applyNumberFormat="1"/>
    <xf numFmtId="2" fontId="3" fillId="0" borderId="0" xfId="1" applyNumberFormat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/>
    <xf numFmtId="49" fontId="4" fillId="0" borderId="0" xfId="1" applyNumberFormat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0" fontId="3" fillId="2" borderId="0" xfId="1" applyFill="1"/>
    <xf numFmtId="0" fontId="3" fillId="0" borderId="2" xfId="1" applyBorder="1"/>
    <xf numFmtId="0" fontId="3" fillId="0" borderId="2" xfId="1" applyBorder="1" applyAlignment="1">
      <alignment horizontal="center"/>
    </xf>
    <xf numFmtId="0" fontId="3" fillId="0" borderId="2" xfId="1" applyBorder="1" applyAlignment="1">
      <alignment horizontal="center" wrapText="1"/>
    </xf>
    <xf numFmtId="0" fontId="5" fillId="0" borderId="2" xfId="1" applyFont="1" applyBorder="1"/>
    <xf numFmtId="43" fontId="5" fillId="0" borderId="0" xfId="1" applyNumberFormat="1" applyFont="1"/>
    <xf numFmtId="10" fontId="0" fillId="0" borderId="0" xfId="3" applyNumberFormat="1" applyFont="1"/>
    <xf numFmtId="164" fontId="5" fillId="0" borderId="1" xfId="1" applyNumberFormat="1" applyFont="1" applyBorder="1"/>
    <xf numFmtId="164" fontId="5" fillId="0" borderId="1" xfId="2" applyFont="1" applyBorder="1"/>
    <xf numFmtId="164" fontId="3" fillId="0" borderId="1" xfId="1" applyNumberFormat="1" applyBorder="1"/>
    <xf numFmtId="165" fontId="3" fillId="0" borderId="0" xfId="1" applyNumberFormat="1"/>
    <xf numFmtId="10" fontId="3" fillId="0" borderId="0" xfId="3" applyNumberFormat="1" applyFont="1"/>
    <xf numFmtId="164" fontId="5" fillId="0" borderId="0" xfId="2" applyFont="1"/>
    <xf numFmtId="164" fontId="0" fillId="0" borderId="0" xfId="2" applyFont="1" applyAlignment="1">
      <alignment horizontal="right"/>
    </xf>
    <xf numFmtId="2" fontId="4" fillId="0" borderId="0" xfId="2" applyNumberFormat="1" applyFont="1"/>
    <xf numFmtId="2" fontId="6" fillId="0" borderId="0" xfId="2" applyNumberFormat="1" applyFont="1"/>
    <xf numFmtId="10" fontId="5" fillId="0" borderId="0" xfId="2" applyNumberFormat="1" applyFont="1"/>
    <xf numFmtId="164" fontId="4" fillId="0" borderId="0" xfId="2" applyFont="1"/>
    <xf numFmtId="0" fontId="3" fillId="0" borderId="0" xfId="1" quotePrefix="1"/>
    <xf numFmtId="10" fontId="3" fillId="0" borderId="0" xfId="1" applyNumberFormat="1" applyAlignment="1">
      <alignment horizontal="center"/>
    </xf>
    <xf numFmtId="9" fontId="7" fillId="0" borderId="0" xfId="1" applyNumberFormat="1" applyFont="1" applyAlignment="1">
      <alignment horizontal="center"/>
    </xf>
    <xf numFmtId="0" fontId="5" fillId="0" borderId="0" xfId="1" applyFont="1" applyAlignment="1">
      <alignment horizontal="left"/>
    </xf>
    <xf numFmtId="0" fontId="3" fillId="0" borderId="0" xfId="1" quotePrefix="1" applyAlignment="1">
      <alignment horizontal="left"/>
    </xf>
    <xf numFmtId="10" fontId="3" fillId="0" borderId="0" xfId="1" applyNumberFormat="1"/>
    <xf numFmtId="164" fontId="4" fillId="0" borderId="0" xfId="2" applyFont="1" applyFill="1"/>
    <xf numFmtId="43" fontId="3" fillId="0" borderId="1" xfId="1" applyNumberFormat="1" applyBorder="1"/>
    <xf numFmtId="164" fontId="0" fillId="3" borderId="0" xfId="2" applyFont="1" applyFill="1"/>
    <xf numFmtId="0" fontId="6" fillId="0" borderId="0" xfId="1" applyFont="1" applyAlignment="1">
      <alignment horizontal="center" wrapText="1"/>
    </xf>
    <xf numFmtId="0" fontId="3" fillId="0" borderId="0" xfId="1" applyAlignment="1">
      <alignment wrapText="1"/>
    </xf>
    <xf numFmtId="0" fontId="5" fillId="2" borderId="0" xfId="1" applyFont="1" applyFill="1"/>
    <xf numFmtId="0" fontId="11" fillId="0" borderId="0" xfId="4" applyFont="1"/>
    <xf numFmtId="0" fontId="11" fillId="0" borderId="0" xfId="4" applyFont="1" applyAlignment="1">
      <alignment horizontal="right"/>
    </xf>
    <xf numFmtId="14" fontId="11" fillId="0" borderId="0" xfId="4" applyNumberFormat="1" applyFont="1"/>
    <xf numFmtId="14" fontId="12" fillId="0" borderId="0" xfId="4" applyNumberFormat="1" applyFont="1"/>
    <xf numFmtId="0" fontId="13" fillId="0" borderId="0" xfId="4" applyFont="1" applyAlignment="1">
      <alignment horizontal="right"/>
    </xf>
    <xf numFmtId="0" fontId="14" fillId="0" borderId="0" xfId="4" applyFont="1"/>
    <xf numFmtId="10" fontId="11" fillId="0" borderId="0" xfId="5" applyNumberFormat="1" applyFont="1" applyBorder="1" applyAlignment="1">
      <alignment horizontal="right"/>
    </xf>
    <xf numFmtId="14" fontId="11" fillId="0" borderId="0" xfId="4" applyNumberFormat="1" applyFont="1" applyAlignment="1">
      <alignment horizontal="left"/>
    </xf>
    <xf numFmtId="14" fontId="3" fillId="0" borderId="0" xfId="1" applyNumberFormat="1" applyAlignment="1">
      <alignment horizontal="center"/>
    </xf>
    <xf numFmtId="14" fontId="3" fillId="0" borderId="0" xfId="1" applyNumberFormat="1"/>
    <xf numFmtId="43" fontId="4" fillId="0" borderId="0" xfId="1" applyNumberFormat="1" applyFont="1"/>
    <xf numFmtId="43" fontId="3" fillId="0" borderId="2" xfId="1" applyNumberFormat="1" applyBorder="1"/>
    <xf numFmtId="9" fontId="0" fillId="0" borderId="0" xfId="3" applyFont="1" applyBorder="1"/>
    <xf numFmtId="164" fontId="3" fillId="0" borderId="0" xfId="1" applyNumberFormat="1"/>
    <xf numFmtId="0" fontId="0" fillId="0" borderId="2" xfId="0" applyBorder="1"/>
    <xf numFmtId="166" fontId="0" fillId="0" borderId="2" xfId="0" applyNumberFormat="1" applyBorder="1" applyAlignment="1">
      <alignment horizontal="center"/>
    </xf>
    <xf numFmtId="0" fontId="15" fillId="0" borderId="0" xfId="0" applyFont="1" applyAlignment="1">
      <alignment vertical="top"/>
    </xf>
    <xf numFmtId="166" fontId="15" fillId="0" borderId="0" xfId="0" applyNumberFormat="1" applyFont="1" applyAlignment="1">
      <alignment horizontal="center" vertical="top"/>
    </xf>
    <xf numFmtId="166" fontId="0" fillId="0" borderId="0" xfId="0" applyNumberFormat="1" applyAlignment="1">
      <alignment horizontal="center"/>
    </xf>
    <xf numFmtId="0" fontId="15" fillId="0" borderId="0" xfId="0" applyFont="1"/>
    <xf numFmtId="0" fontId="15" fillId="0" borderId="3" xfId="0" applyFont="1" applyBorder="1" applyAlignment="1">
      <alignment vertical="top" wrapText="1"/>
    </xf>
    <xf numFmtId="166" fontId="15" fillId="0" borderId="3" xfId="0" applyNumberFormat="1" applyFont="1" applyBorder="1" applyAlignment="1">
      <alignment horizontal="center" vertical="top" wrapText="1"/>
    </xf>
    <xf numFmtId="0" fontId="3" fillId="0" borderId="0" xfId="1" applyAlignment="1">
      <alignment horizontal="left"/>
    </xf>
    <xf numFmtId="49" fontId="4" fillId="0" borderId="0" xfId="1" applyNumberFormat="1" applyFont="1" applyAlignment="1">
      <alignment horizontal="left" wrapText="1"/>
    </xf>
    <xf numFmtId="0" fontId="2" fillId="0" borderId="0" xfId="1" applyFont="1" applyAlignment="1">
      <alignment horizontal="right"/>
    </xf>
    <xf numFmtId="2" fontId="7" fillId="0" borderId="0" xfId="1" applyNumberFormat="1" applyFont="1"/>
    <xf numFmtId="0" fontId="2" fillId="0" borderId="0" xfId="1" applyFont="1"/>
    <xf numFmtId="17" fontId="4" fillId="0" borderId="0" xfId="1" applyNumberFormat="1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horizontal="right"/>
    </xf>
    <xf numFmtId="0" fontId="11" fillId="0" borderId="0" xfId="4" applyFont="1" applyAlignment="1">
      <alignment horizontal="left" wrapText="1"/>
    </xf>
    <xf numFmtId="0" fontId="5" fillId="0" borderId="0" xfId="7" applyFont="1" applyAlignment="1">
      <alignment horizontal="left"/>
    </xf>
    <xf numFmtId="0" fontId="5" fillId="0" borderId="0" xfId="7" applyFont="1"/>
    <xf numFmtId="0" fontId="1" fillId="0" borderId="0" xfId="7"/>
    <xf numFmtId="15" fontId="5" fillId="0" borderId="0" xfId="7" applyNumberFormat="1" applyFont="1"/>
    <xf numFmtId="0" fontId="6" fillId="0" borderId="0" xfId="7" applyFont="1" applyAlignment="1">
      <alignment horizontal="left"/>
    </xf>
    <xf numFmtId="0" fontId="4" fillId="0" borderId="0" xfId="7" applyFont="1"/>
    <xf numFmtId="0" fontId="1" fillId="0" borderId="0" xfId="7" applyAlignment="1">
      <alignment horizontal="left"/>
    </xf>
    <xf numFmtId="0" fontId="7" fillId="0" borderId="0" xfId="7" applyFont="1"/>
    <xf numFmtId="0" fontId="1" fillId="0" borderId="0" xfId="7" applyAlignment="1">
      <alignment wrapText="1"/>
    </xf>
    <xf numFmtId="0" fontId="16" fillId="0" borderId="0" xfId="6" applyAlignment="1">
      <alignment wrapText="1"/>
    </xf>
  </cellXfs>
  <cellStyles count="8">
    <cellStyle name="Comma 2" xfId="2" xr:uid="{062DC495-753B-4C7C-8B2D-E8A47A8FFAAE}"/>
    <cellStyle name="Hyperlink" xfId="6" builtinId="8"/>
    <cellStyle name="Normal" xfId="0" builtinId="0"/>
    <cellStyle name="Normal 2" xfId="1" xr:uid="{F3458D8E-B7A3-4A90-96A7-045B9B3E2891}"/>
    <cellStyle name="Normal 2 2" xfId="4" xr:uid="{D7F16D5B-015E-4E49-82F6-08E86C1E37F0}"/>
    <cellStyle name="Normal 3" xfId="7" xr:uid="{90033C9B-0CA1-43AC-BC49-F59556E8B0A5}"/>
    <cellStyle name="Percent 2" xfId="3" xr:uid="{BFB0CB08-AAC9-44B8-A0D2-784F7CCBF2C3}"/>
    <cellStyle name="Percent 2 2" xfId="5" xr:uid="{6F2DA005-D5A4-496D-8AE2-6CAF14E49B69}"/>
  </cellStyles>
  <dxfs count="0"/>
  <tableStyles count="0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2025%20T1%20Excel%20templates\2025%20T2042%20Farming.xlsx" TargetMode="External"/><Relationship Id="rId1" Type="http://schemas.openxmlformats.org/officeDocument/2006/relationships/externalLinkPath" Target="2025%20T2042%20Farm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Summary"/>
      <sheetName val="Income"/>
      <sheetName val="Expenses"/>
      <sheetName val="HomeOfficeExps"/>
      <sheetName val="AutoExps"/>
      <sheetName val="AutomobileLog"/>
      <sheetName val="GSTHSTDraftReturn"/>
      <sheetName val="GSTQuickMethod"/>
      <sheetName val="LinkedInputs"/>
      <sheetName val="Export"/>
      <sheetName val="PBC"/>
    </sheetNames>
    <sheetDataSet>
      <sheetData sheetId="0"/>
      <sheetData sheetId="1"/>
      <sheetData sheetId="2"/>
      <sheetData sheetId="3">
        <row r="49">
          <cell r="A49" t="str">
            <v>Containers and twine</v>
          </cell>
          <cell r="B49" t="str">
            <v>9661</v>
          </cell>
        </row>
        <row r="50">
          <cell r="A50" t="str">
            <v>Fertilizers and lime</v>
          </cell>
          <cell r="B50" t="str">
            <v>9662</v>
          </cell>
        </row>
        <row r="51">
          <cell r="A51" t="str">
            <v>Pesticides (herbicides, insecticides, fungicides)</v>
          </cell>
          <cell r="B51" t="str">
            <v>9663</v>
          </cell>
        </row>
        <row r="52">
          <cell r="A52" t="str">
            <v>Seeds and plants</v>
          </cell>
          <cell r="B52" t="str">
            <v>9664</v>
          </cell>
        </row>
        <row r="53">
          <cell r="A53" t="str">
            <v>Feed, supplements, straw and bedding</v>
          </cell>
          <cell r="B53" t="str">
            <v>9711</v>
          </cell>
        </row>
        <row r="54">
          <cell r="A54" t="str">
            <v>Livestock purchased</v>
          </cell>
          <cell r="B54" t="str">
            <v>9712</v>
          </cell>
        </row>
        <row r="55">
          <cell r="A55" t="str">
            <v>Veterinary fees, medicine and breeding fees</v>
          </cell>
          <cell r="B55" t="str">
            <v>9713</v>
          </cell>
        </row>
        <row r="56">
          <cell r="A56" t="str">
            <v>Repairs, licences and insurance</v>
          </cell>
          <cell r="B56" t="str">
            <v>9760</v>
          </cell>
        </row>
        <row r="57">
          <cell r="A57" t="str">
            <v>Gasoline, diesel fuel and oil</v>
          </cell>
          <cell r="B57" t="str">
            <v>9764</v>
          </cell>
        </row>
        <row r="58">
          <cell r="A58" t="str">
            <v>Building repairs and maintenance (includes fence repairs)</v>
          </cell>
          <cell r="B58" t="str">
            <v>9795</v>
          </cell>
        </row>
        <row r="59">
          <cell r="A59" t="str">
            <v>Clearing, levelling and draining land</v>
          </cell>
          <cell r="B59" t="str">
            <v>9796</v>
          </cell>
        </row>
        <row r="60">
          <cell r="A60" t="str">
            <v>Crop insurance, Revenue Protection Program and stabilization premiums</v>
          </cell>
          <cell r="B60" t="str">
            <v>9797</v>
          </cell>
        </row>
        <row r="61">
          <cell r="A61" t="str">
            <v>Custom or contract work (includes machine rentals)</v>
          </cell>
          <cell r="B61" t="str">
            <v>9798</v>
          </cell>
        </row>
        <row r="62">
          <cell r="A62" t="str">
            <v>Electricity</v>
          </cell>
          <cell r="B62" t="str">
            <v>9799</v>
          </cell>
        </row>
        <row r="63">
          <cell r="A63" t="str">
            <v>Heating fuel and curing fuel</v>
          </cell>
          <cell r="B63" t="str">
            <v>9802</v>
          </cell>
        </row>
        <row r="64">
          <cell r="A64" t="str">
            <v>Insurance program overpayment recapture</v>
          </cell>
          <cell r="B64" t="str">
            <v>9803</v>
          </cell>
        </row>
        <row r="65">
          <cell r="A65" t="str">
            <v>Insurance</v>
          </cell>
          <cell r="B65" t="str">
            <v>9804</v>
          </cell>
        </row>
        <row r="66">
          <cell r="A66" t="str">
            <v>Interest and bank charges</v>
          </cell>
          <cell r="B66" t="str">
            <v>9805</v>
          </cell>
        </row>
        <row r="67">
          <cell r="A67" t="str">
            <v>Office expenses</v>
          </cell>
          <cell r="B67" t="str">
            <v>9808</v>
          </cell>
        </row>
        <row r="68">
          <cell r="A68" t="str">
            <v>Professional fees (includes legal and accounting fees)</v>
          </cell>
          <cell r="B68" t="str">
            <v>9809</v>
          </cell>
        </row>
        <row r="69">
          <cell r="A69" t="str">
            <v>Property taxes</v>
          </cell>
          <cell r="B69" t="str">
            <v>9810</v>
          </cell>
        </row>
        <row r="70">
          <cell r="A70" t="str">
            <v>Rent (land, buildings and pasture)</v>
          </cell>
          <cell r="B70" t="str">
            <v>9811</v>
          </cell>
        </row>
        <row r="71">
          <cell r="A71" t="str">
            <v>Salaries, wages and benefits (including employer's contributions)</v>
          </cell>
          <cell r="B71" t="str">
            <v>9814</v>
          </cell>
        </row>
        <row r="72">
          <cell r="A72" t="str">
            <v>Small tools</v>
          </cell>
          <cell r="B72" t="str">
            <v>9820</v>
          </cell>
        </row>
        <row r="73">
          <cell r="A73" t="str">
            <v>Mandatory inventory adjustment included in the previous year</v>
          </cell>
          <cell r="B73" t="str">
            <v>9937</v>
          </cell>
        </row>
        <row r="74">
          <cell r="A74" t="str">
            <v>Optional inventory adjustment included in the previous year</v>
          </cell>
          <cell r="B74" t="str">
            <v>9938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kgwdBSsCVE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C2E66-762E-4D0A-AC21-BC8A06710CA7}">
  <sheetPr>
    <tabColor rgb="FFFFFF00"/>
    <pageSetUpPr fitToPage="1"/>
  </sheetPr>
  <dimension ref="A1:C39"/>
  <sheetViews>
    <sheetView topLeftCell="A35" workbookViewId="0">
      <selection activeCell="C12" sqref="C12"/>
    </sheetView>
  </sheetViews>
  <sheetFormatPr defaultRowHeight="15" x14ac:dyDescent="0.25"/>
  <cols>
    <col min="1" max="1" width="13.85546875" style="132" customWidth="1"/>
    <col min="2" max="2" width="16" style="128" customWidth="1"/>
    <col min="3" max="3" width="53" style="128" customWidth="1"/>
    <col min="4" max="4" width="7.5703125" style="128" customWidth="1"/>
    <col min="5" max="16384" width="9.140625" style="128"/>
  </cols>
  <sheetData>
    <row r="1" spans="1:3" x14ac:dyDescent="0.25">
      <c r="A1" s="126" t="s">
        <v>643</v>
      </c>
      <c r="B1" s="127"/>
    </row>
    <row r="2" spans="1:3" x14ac:dyDescent="0.25">
      <c r="A2" s="126" t="s">
        <v>644</v>
      </c>
      <c r="B2" s="129">
        <v>46083</v>
      </c>
    </row>
    <row r="3" spans="1:3" x14ac:dyDescent="0.25">
      <c r="A3" s="126" t="s">
        <v>645</v>
      </c>
    </row>
    <row r="4" spans="1:3" x14ac:dyDescent="0.25">
      <c r="A4" s="130" t="s">
        <v>646</v>
      </c>
      <c r="B4" s="131"/>
      <c r="C4" s="131"/>
    </row>
    <row r="5" spans="1:3" x14ac:dyDescent="0.25">
      <c r="A5" s="130" t="s">
        <v>647</v>
      </c>
      <c r="B5" s="131"/>
      <c r="C5" s="131"/>
    </row>
    <row r="6" spans="1:3" x14ac:dyDescent="0.25">
      <c r="A6" s="130"/>
      <c r="B6" s="131"/>
      <c r="C6" s="131"/>
    </row>
    <row r="7" spans="1:3" x14ac:dyDescent="0.25">
      <c r="C7" s="131" t="s">
        <v>227</v>
      </c>
    </row>
    <row r="8" spans="1:3" x14ac:dyDescent="0.25">
      <c r="A8" s="132" t="s">
        <v>648</v>
      </c>
      <c r="B8" s="128" t="s">
        <v>649</v>
      </c>
      <c r="C8" s="133" t="s">
        <v>225</v>
      </c>
    </row>
    <row r="10" spans="1:3" ht="30" x14ac:dyDescent="0.25">
      <c r="A10" s="132">
        <v>1</v>
      </c>
      <c r="B10" s="128" t="s">
        <v>650</v>
      </c>
      <c r="C10" s="134" t="s">
        <v>651</v>
      </c>
    </row>
    <row r="11" spans="1:3" ht="30" x14ac:dyDescent="0.25">
      <c r="C11" s="134" t="s">
        <v>652</v>
      </c>
    </row>
    <row r="12" spans="1:3" x14ac:dyDescent="0.25">
      <c r="C12" s="134"/>
    </row>
    <row r="13" spans="1:3" x14ac:dyDescent="0.25">
      <c r="A13" s="132">
        <v>2</v>
      </c>
      <c r="B13" s="128" t="s">
        <v>217</v>
      </c>
      <c r="C13" s="134" t="s">
        <v>653</v>
      </c>
    </row>
    <row r="14" spans="1:3" x14ac:dyDescent="0.25">
      <c r="C14" s="134" t="s">
        <v>654</v>
      </c>
    </row>
    <row r="15" spans="1:3" ht="30" x14ac:dyDescent="0.25">
      <c r="C15" s="134" t="s">
        <v>655</v>
      </c>
    </row>
    <row r="16" spans="1:3" ht="30" x14ac:dyDescent="0.25">
      <c r="C16" s="134" t="s">
        <v>656</v>
      </c>
    </row>
    <row r="17" spans="1:3" x14ac:dyDescent="0.25">
      <c r="C17" s="134" t="s">
        <v>657</v>
      </c>
    </row>
    <row r="18" spans="1:3" x14ac:dyDescent="0.25">
      <c r="C18" s="135" t="s">
        <v>658</v>
      </c>
    </row>
    <row r="19" spans="1:3" x14ac:dyDescent="0.25">
      <c r="C19" s="134"/>
    </row>
    <row r="20" spans="1:3" x14ac:dyDescent="0.25">
      <c r="A20" s="132">
        <v>3</v>
      </c>
      <c r="B20" s="128" t="s">
        <v>659</v>
      </c>
      <c r="C20" s="134" t="s">
        <v>660</v>
      </c>
    </row>
    <row r="21" spans="1:3" ht="30" x14ac:dyDescent="0.25">
      <c r="C21" s="134" t="s">
        <v>661</v>
      </c>
    </row>
    <row r="22" spans="1:3" ht="30" x14ac:dyDescent="0.25">
      <c r="C22" s="134" t="s">
        <v>662</v>
      </c>
    </row>
    <row r="23" spans="1:3" x14ac:dyDescent="0.25">
      <c r="C23" s="134" t="s">
        <v>654</v>
      </c>
    </row>
    <row r="24" spans="1:3" x14ac:dyDescent="0.25">
      <c r="C24" s="134"/>
    </row>
    <row r="25" spans="1:3" x14ac:dyDescent="0.25">
      <c r="A25" s="132">
        <v>4</v>
      </c>
      <c r="B25" s="128" t="s">
        <v>663</v>
      </c>
      <c r="C25" s="134" t="s">
        <v>664</v>
      </c>
    </row>
    <row r="26" spans="1:3" x14ac:dyDescent="0.25">
      <c r="C26" s="134"/>
    </row>
    <row r="27" spans="1:3" x14ac:dyDescent="0.25">
      <c r="A27" s="132">
        <v>5</v>
      </c>
      <c r="B27" s="128" t="s">
        <v>214</v>
      </c>
      <c r="C27" s="134" t="s">
        <v>665</v>
      </c>
    </row>
    <row r="28" spans="1:3" x14ac:dyDescent="0.25">
      <c r="C28" s="134" t="s">
        <v>666</v>
      </c>
    </row>
    <row r="29" spans="1:3" ht="30" x14ac:dyDescent="0.25">
      <c r="C29" s="134" t="s">
        <v>661</v>
      </c>
    </row>
    <row r="30" spans="1:3" x14ac:dyDescent="0.25">
      <c r="C30" s="134"/>
    </row>
    <row r="31" spans="1:3" x14ac:dyDescent="0.25">
      <c r="A31" s="132">
        <v>6</v>
      </c>
      <c r="B31" s="128" t="s">
        <v>667</v>
      </c>
      <c r="C31" s="134" t="s">
        <v>665</v>
      </c>
    </row>
    <row r="32" spans="1:3" x14ac:dyDescent="0.25">
      <c r="C32" s="134" t="s">
        <v>668</v>
      </c>
    </row>
    <row r="33" spans="1:3" ht="30" x14ac:dyDescent="0.25">
      <c r="C33" s="134" t="s">
        <v>661</v>
      </c>
    </row>
    <row r="34" spans="1:3" x14ac:dyDescent="0.25">
      <c r="C34" s="134"/>
    </row>
    <row r="35" spans="1:3" ht="30" x14ac:dyDescent="0.25">
      <c r="A35" s="132">
        <v>7</v>
      </c>
      <c r="B35" s="128" t="s">
        <v>669</v>
      </c>
      <c r="C35" s="134" t="s">
        <v>670</v>
      </c>
    </row>
    <row r="36" spans="1:3" x14ac:dyDescent="0.25">
      <c r="C36" s="134" t="s">
        <v>671</v>
      </c>
    </row>
    <row r="37" spans="1:3" ht="30" x14ac:dyDescent="0.25">
      <c r="C37" s="134" t="s">
        <v>672</v>
      </c>
    </row>
    <row r="39" spans="1:3" x14ac:dyDescent="0.25">
      <c r="A39" s="128" t="s">
        <v>673</v>
      </c>
    </row>
  </sheetData>
  <hyperlinks>
    <hyperlink ref="C18" r:id="rId1" xr:uid="{5C692BAF-9728-4C85-BD02-D127DF0E92D3}"/>
  </hyperlinks>
  <pageMargins left="0.70866141732283472" right="0.70866141732283472" top="0.74803149606299213" bottom="0.74803149606299213" header="0.31496062992125984" footer="0.31496062992125984"/>
  <pageSetup scale="99" orientation="portrait" horizontalDpi="1200" verticalDpi="12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504F6-4D89-4156-8ED4-E68A1A81DBDE}">
  <sheetPr>
    <tabColor rgb="FF92D050"/>
  </sheetPr>
  <dimension ref="A1:E44"/>
  <sheetViews>
    <sheetView zoomScale="130" zoomScaleNormal="130" workbookViewId="0">
      <selection activeCell="D16" sqref="D16"/>
    </sheetView>
  </sheetViews>
  <sheetFormatPr defaultRowHeight="15" x14ac:dyDescent="0.25"/>
  <cols>
    <col min="1" max="1" width="21.28515625" style="3" customWidth="1"/>
    <col min="2" max="2" width="19.140625" style="3" customWidth="1"/>
    <col min="3" max="3" width="9.140625" style="3"/>
    <col min="4" max="4" width="18.28515625" style="3" customWidth="1"/>
    <col min="5" max="5" width="4.85546875" style="3" customWidth="1"/>
    <col min="6" max="16384" width="9.140625" style="3"/>
  </cols>
  <sheetData>
    <row r="1" spans="1:4" x14ac:dyDescent="0.25">
      <c r="A1" s="40" t="str">
        <f>Summary!$B$2</f>
        <v>name</v>
      </c>
    </row>
    <row r="2" spans="1:4" x14ac:dyDescent="0.25">
      <c r="A2" s="40">
        <f>Summary!$B$4</f>
        <v>0</v>
      </c>
    </row>
    <row r="3" spans="1:4" x14ac:dyDescent="0.25">
      <c r="A3" s="40">
        <f>Summary!$B$3</f>
        <v>2025</v>
      </c>
    </row>
    <row r="4" spans="1:4" x14ac:dyDescent="0.25">
      <c r="A4" s="40">
        <f>Summary!B15</f>
        <v>0</v>
      </c>
    </row>
    <row r="5" spans="1:4" x14ac:dyDescent="0.25">
      <c r="A5" s="11" t="s">
        <v>347</v>
      </c>
      <c r="B5" s="102"/>
    </row>
    <row r="6" spans="1:4" x14ac:dyDescent="0.25">
      <c r="A6" s="3" t="s">
        <v>346</v>
      </c>
      <c r="B6" s="102">
        <f>DATE(Summary!$B$3-1,12,31)+1</f>
        <v>45658</v>
      </c>
      <c r="C6" s="3" t="s">
        <v>345</v>
      </c>
    </row>
    <row r="7" spans="1:4" x14ac:dyDescent="0.25">
      <c r="A7" s="3" t="s">
        <v>344</v>
      </c>
      <c r="B7" s="102">
        <f>DATE(Summary!$B$3,12,31)</f>
        <v>46022</v>
      </c>
    </row>
    <row r="8" spans="1:4" x14ac:dyDescent="0.25">
      <c r="A8" s="3" t="s">
        <v>343</v>
      </c>
      <c r="B8" s="102">
        <f>EOMONTH(B7,5)+15</f>
        <v>46188</v>
      </c>
    </row>
    <row r="9" spans="1:4" x14ac:dyDescent="0.25">
      <c r="B9" s="103"/>
    </row>
    <row r="10" spans="1:4" x14ac:dyDescent="0.25">
      <c r="A10" s="3" t="s">
        <v>342</v>
      </c>
      <c r="C10" s="3" t="s">
        <v>212</v>
      </c>
      <c r="D10" s="107">
        <f>Income!C17</f>
        <v>0</v>
      </c>
    </row>
    <row r="11" spans="1:4" x14ac:dyDescent="0.25">
      <c r="A11" s="3" t="s">
        <v>341</v>
      </c>
      <c r="B11" s="4"/>
      <c r="C11" s="3" t="s">
        <v>212</v>
      </c>
      <c r="D11" s="107">
        <f>Income!D17</f>
        <v>0</v>
      </c>
    </row>
    <row r="12" spans="1:4" x14ac:dyDescent="0.25">
      <c r="A12" s="3" t="s">
        <v>340</v>
      </c>
      <c r="C12" s="3" t="s">
        <v>215</v>
      </c>
      <c r="D12" s="107">
        <f>D10+D11</f>
        <v>0</v>
      </c>
    </row>
    <row r="14" spans="1:4" x14ac:dyDescent="0.25">
      <c r="A14" s="3" t="s">
        <v>339</v>
      </c>
      <c r="C14" s="3" t="s">
        <v>212</v>
      </c>
      <c r="D14" s="107">
        <f>Income!F17</f>
        <v>0</v>
      </c>
    </row>
    <row r="15" spans="1:4" x14ac:dyDescent="0.25">
      <c r="A15" s="3" t="s">
        <v>338</v>
      </c>
      <c r="D15" s="106">
        <f>IF(D11=0,0,D14/D11)</f>
        <v>0</v>
      </c>
    </row>
    <row r="16" spans="1:4" x14ac:dyDescent="0.25">
      <c r="A16" s="3" t="s">
        <v>337</v>
      </c>
      <c r="C16" s="3" t="s">
        <v>212</v>
      </c>
      <c r="D16" s="106">
        <f>Summary!B16</f>
        <v>0.13</v>
      </c>
    </row>
    <row r="18" spans="1:4" x14ac:dyDescent="0.25">
      <c r="A18" s="3" t="s">
        <v>336</v>
      </c>
      <c r="B18" s="3" t="s">
        <v>634</v>
      </c>
      <c r="C18" s="3" t="s">
        <v>212</v>
      </c>
      <c r="D18" s="44">
        <f>AllowableExps!G25</f>
        <v>0</v>
      </c>
    </row>
    <row r="19" spans="1:4" x14ac:dyDescent="0.25">
      <c r="B19" s="3" t="s">
        <v>635</v>
      </c>
      <c r="C19" s="3" t="s">
        <v>212</v>
      </c>
      <c r="D19" s="44">
        <f>NonAllowableExps!$G$30</f>
        <v>0</v>
      </c>
    </row>
    <row r="20" spans="1:4" x14ac:dyDescent="0.25">
      <c r="B20" s="3" t="s">
        <v>335</v>
      </c>
      <c r="C20" s="3" t="s">
        <v>212</v>
      </c>
      <c r="D20" s="44">
        <f>HomeOfficeExps!$E$24</f>
        <v>0</v>
      </c>
    </row>
    <row r="21" spans="1:4" x14ac:dyDescent="0.25">
      <c r="B21" s="3" t="s">
        <v>334</v>
      </c>
      <c r="C21" s="3" t="s">
        <v>212</v>
      </c>
      <c r="D21" s="105">
        <f>VehicleExps!$D$29</f>
        <v>0</v>
      </c>
    </row>
    <row r="22" spans="1:4" x14ac:dyDescent="0.25">
      <c r="B22" s="3" t="s">
        <v>333</v>
      </c>
      <c r="D22" s="44">
        <f>SUM(D18:D21)</f>
        <v>0</v>
      </c>
    </row>
    <row r="24" spans="1:4" x14ac:dyDescent="0.25">
      <c r="A24" s="3" t="s">
        <v>332</v>
      </c>
      <c r="C24" s="3" t="s">
        <v>215</v>
      </c>
      <c r="D24" s="44">
        <f>D14-D22</f>
        <v>0</v>
      </c>
    </row>
    <row r="26" spans="1:4" x14ac:dyDescent="0.25">
      <c r="A26" s="3" t="s">
        <v>331</v>
      </c>
      <c r="C26" s="16" t="s">
        <v>330</v>
      </c>
      <c r="D26" s="104">
        <v>0</v>
      </c>
    </row>
    <row r="28" spans="1:4" x14ac:dyDescent="0.25">
      <c r="A28" s="3" t="s">
        <v>329</v>
      </c>
      <c r="B28" s="102">
        <f>EOMONTH(B7,4)</f>
        <v>46142</v>
      </c>
      <c r="C28" s="3" t="s">
        <v>215</v>
      </c>
      <c r="D28" s="44">
        <f>D24-D26</f>
        <v>0</v>
      </c>
    </row>
    <row r="29" spans="1:4" x14ac:dyDescent="0.25">
      <c r="B29" s="103"/>
      <c r="D29" s="44"/>
    </row>
    <row r="30" spans="1:4" x14ac:dyDescent="0.25">
      <c r="A30" s="3" t="s">
        <v>328</v>
      </c>
      <c r="B30" s="103"/>
      <c r="D30" s="44">
        <v>0</v>
      </c>
    </row>
    <row r="31" spans="1:4" x14ac:dyDescent="0.25">
      <c r="B31" s="103"/>
    </row>
    <row r="32" spans="1:4" x14ac:dyDescent="0.25">
      <c r="B32" s="3" t="s">
        <v>77</v>
      </c>
      <c r="C32" s="10">
        <v>0.1</v>
      </c>
      <c r="D32" s="44">
        <v>0</v>
      </c>
    </row>
    <row r="33" spans="1:5" x14ac:dyDescent="0.25">
      <c r="C33" s="10"/>
      <c r="D33" s="44"/>
    </row>
    <row r="34" spans="1:5" x14ac:dyDescent="0.25">
      <c r="A34" s="3" t="s">
        <v>327</v>
      </c>
      <c r="B34" s="103"/>
      <c r="D34" s="69">
        <f>D28+D32+D33+D30</f>
        <v>0</v>
      </c>
    </row>
    <row r="35" spans="1:5" x14ac:dyDescent="0.25">
      <c r="B35" s="103"/>
      <c r="D35" s="44"/>
    </row>
    <row r="36" spans="1:5" x14ac:dyDescent="0.25">
      <c r="A36" s="3" t="s">
        <v>326</v>
      </c>
      <c r="D36" s="44"/>
    </row>
    <row r="37" spans="1:5" x14ac:dyDescent="0.25">
      <c r="B37" s="102">
        <f>EOMONTH(B7,4)</f>
        <v>46142</v>
      </c>
      <c r="C37" s="3" t="s">
        <v>215</v>
      </c>
      <c r="D37" s="44">
        <f>IF(D24&gt;3000,ROUNDUP(D24/4,-2),0)</f>
        <v>0</v>
      </c>
    </row>
    <row r="38" spans="1:5" x14ac:dyDescent="0.25">
      <c r="B38" s="102">
        <f>EOMONTH(B37,3)</f>
        <v>46234</v>
      </c>
      <c r="C38" s="3" t="s">
        <v>215</v>
      </c>
      <c r="D38" s="44">
        <f>D37</f>
        <v>0</v>
      </c>
    </row>
    <row r="39" spans="1:5" x14ac:dyDescent="0.25">
      <c r="B39" s="102">
        <f>EOMONTH(B38,3)</f>
        <v>46326</v>
      </c>
      <c r="C39" s="3" t="s">
        <v>215</v>
      </c>
      <c r="D39" s="44">
        <f>D38</f>
        <v>0</v>
      </c>
    </row>
    <row r="40" spans="1:5" x14ac:dyDescent="0.25">
      <c r="B40" s="102">
        <f>EOMONTH(B39,3)</f>
        <v>46418</v>
      </c>
      <c r="C40" s="3" t="s">
        <v>215</v>
      </c>
      <c r="D40" s="44">
        <f>D39</f>
        <v>0</v>
      </c>
    </row>
    <row r="41" spans="1:5" x14ac:dyDescent="0.25">
      <c r="D41" s="44"/>
    </row>
    <row r="43" spans="1:5" x14ac:dyDescent="0.25">
      <c r="A43" s="65"/>
      <c r="B43" s="65"/>
      <c r="D43" s="65"/>
      <c r="E43" s="65"/>
    </row>
    <row r="44" spans="1:5" x14ac:dyDescent="0.25">
      <c r="A44" s="3" t="s">
        <v>325</v>
      </c>
      <c r="D44" s="3" t="s">
        <v>318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113"/>
  <sheetViews>
    <sheetView topLeftCell="A48" workbookViewId="0">
      <selection activeCell="C33" sqref="C33"/>
    </sheetView>
  </sheetViews>
  <sheetFormatPr defaultRowHeight="15" x14ac:dyDescent="0.25"/>
  <cols>
    <col min="1" max="1" width="55.140625" bestFit="1" customWidth="1"/>
    <col min="2" max="2" width="11.85546875" customWidth="1"/>
    <col min="3" max="3" width="9.5703125" style="1" customWidth="1"/>
    <col min="4" max="4" width="49" style="2" customWidth="1"/>
    <col min="5" max="5" width="39" style="2" customWidth="1"/>
  </cols>
  <sheetData>
    <row r="1" spans="1:5" s="108" customFormat="1" x14ac:dyDescent="0.25">
      <c r="A1" s="108" t="s">
        <v>0</v>
      </c>
      <c r="B1" s="124" t="s">
        <v>1</v>
      </c>
      <c r="C1" s="122" t="s">
        <v>2</v>
      </c>
      <c r="D1" s="123" t="s">
        <v>3</v>
      </c>
      <c r="E1" s="123" t="s">
        <v>4</v>
      </c>
    </row>
    <row r="2" spans="1:5" x14ac:dyDescent="0.25">
      <c r="A2" t="s">
        <v>5</v>
      </c>
      <c r="B2">
        <f>Summary!B14</f>
        <v>0</v>
      </c>
      <c r="C2" s="1" t="s">
        <v>6</v>
      </c>
      <c r="D2" s="2" t="s">
        <v>7</v>
      </c>
      <c r="E2" s="2" t="s">
        <v>6</v>
      </c>
    </row>
    <row r="3" spans="1:5" x14ac:dyDescent="0.25">
      <c r="A3" t="s">
        <v>8</v>
      </c>
      <c r="B3">
        <f>Summary!B15</f>
        <v>0</v>
      </c>
      <c r="C3" s="1" t="s">
        <v>6</v>
      </c>
      <c r="D3" s="2" t="s">
        <v>9</v>
      </c>
      <c r="E3" s="2" t="s">
        <v>6</v>
      </c>
    </row>
    <row r="4" spans="1:5" ht="90" x14ac:dyDescent="0.25">
      <c r="A4" t="s">
        <v>10</v>
      </c>
      <c r="B4">
        <f>Summary!B7</f>
        <v>0</v>
      </c>
      <c r="C4" s="1" t="s">
        <v>6</v>
      </c>
      <c r="D4" s="2" t="s">
        <v>11</v>
      </c>
      <c r="E4" s="2" t="s">
        <v>12</v>
      </c>
    </row>
    <row r="5" spans="1:5" x14ac:dyDescent="0.25">
      <c r="A5" t="s">
        <v>13</v>
      </c>
      <c r="B5">
        <f>Summary!B12</f>
        <v>0</v>
      </c>
      <c r="C5" s="1" t="s">
        <v>6</v>
      </c>
      <c r="D5" s="2" t="s">
        <v>14</v>
      </c>
      <c r="E5" s="2" t="s">
        <v>6</v>
      </c>
    </row>
    <row r="6" spans="1:5" x14ac:dyDescent="0.25">
      <c r="A6" t="s">
        <v>15</v>
      </c>
      <c r="B6">
        <f>Summary!B13</f>
        <v>0</v>
      </c>
      <c r="C6" s="1" t="s">
        <v>6</v>
      </c>
      <c r="D6" s="2" t="s">
        <v>16</v>
      </c>
      <c r="E6" s="2" t="s">
        <v>6</v>
      </c>
    </row>
    <row r="7" spans="1:5" ht="30" x14ac:dyDescent="0.25">
      <c r="A7" t="s">
        <v>17</v>
      </c>
      <c r="B7">
        <v>1</v>
      </c>
      <c r="C7" s="1" t="s">
        <v>6</v>
      </c>
      <c r="D7" s="2" t="s">
        <v>18</v>
      </c>
      <c r="E7" s="2" t="s">
        <v>19</v>
      </c>
    </row>
    <row r="8" spans="1:5" ht="30" x14ac:dyDescent="0.25">
      <c r="A8" t="s">
        <v>20</v>
      </c>
      <c r="B8">
        <v>2</v>
      </c>
      <c r="C8" s="1" t="s">
        <v>6</v>
      </c>
      <c r="D8" s="2" t="s">
        <v>21</v>
      </c>
      <c r="E8" s="2" t="s">
        <v>19</v>
      </c>
    </row>
    <row r="9" spans="1:5" x14ac:dyDescent="0.25">
      <c r="A9" t="s">
        <v>22</v>
      </c>
      <c r="C9" s="1" t="s">
        <v>6</v>
      </c>
      <c r="D9" s="2" t="s">
        <v>23</v>
      </c>
      <c r="E9" s="2" t="s">
        <v>24</v>
      </c>
    </row>
    <row r="10" spans="1:5" ht="60" x14ac:dyDescent="0.25">
      <c r="A10" t="s">
        <v>25</v>
      </c>
      <c r="B10">
        <v>2</v>
      </c>
      <c r="C10" s="1" t="s">
        <v>6</v>
      </c>
      <c r="D10" s="2" t="s">
        <v>26</v>
      </c>
      <c r="E10" s="2" t="s">
        <v>19</v>
      </c>
    </row>
    <row r="11" spans="1:5" x14ac:dyDescent="0.25">
      <c r="A11" t="s">
        <v>27</v>
      </c>
      <c r="B11">
        <f>Summary!B4</f>
        <v>0</v>
      </c>
      <c r="C11" s="1" t="s">
        <v>6</v>
      </c>
      <c r="D11" s="2" t="s">
        <v>28</v>
      </c>
      <c r="E11" s="2" t="s">
        <v>6</v>
      </c>
    </row>
    <row r="12" spans="1:5" x14ac:dyDescent="0.25">
      <c r="A12" t="s">
        <v>29</v>
      </c>
      <c r="B12">
        <f>Summary!B5</f>
        <v>0</v>
      </c>
      <c r="C12" s="1" t="s">
        <v>6</v>
      </c>
      <c r="D12" s="2" t="s">
        <v>30</v>
      </c>
      <c r="E12" s="2" t="s">
        <v>6</v>
      </c>
    </row>
    <row r="13" spans="1:5" x14ac:dyDescent="0.25">
      <c r="A13" t="s">
        <v>31</v>
      </c>
      <c r="B13">
        <f>Summary!B6</f>
        <v>0</v>
      </c>
      <c r="C13" s="1" t="s">
        <v>6</v>
      </c>
      <c r="D13" s="2" t="s">
        <v>32</v>
      </c>
      <c r="E13" s="2" t="s">
        <v>6</v>
      </c>
    </row>
    <row r="14" spans="1:5" x14ac:dyDescent="0.25">
      <c r="A14" t="s">
        <v>33</v>
      </c>
      <c r="B14">
        <f>Summary!B7</f>
        <v>0</v>
      </c>
      <c r="C14" s="1" t="s">
        <v>6</v>
      </c>
      <c r="D14" s="2" t="s">
        <v>34</v>
      </c>
      <c r="E14" s="2" t="s">
        <v>6</v>
      </c>
    </row>
    <row r="15" spans="1:5" x14ac:dyDescent="0.25">
      <c r="A15" t="s">
        <v>35</v>
      </c>
      <c r="B15">
        <f>Summary!B8</f>
        <v>0</v>
      </c>
      <c r="C15" s="1" t="s">
        <v>6</v>
      </c>
      <c r="D15" s="2" t="s">
        <v>36</v>
      </c>
      <c r="E15" s="2" t="s">
        <v>6</v>
      </c>
    </row>
    <row r="16" spans="1:5" ht="30" x14ac:dyDescent="0.25">
      <c r="A16" t="s">
        <v>37</v>
      </c>
      <c r="B16">
        <v>1</v>
      </c>
      <c r="C16" s="1" t="s">
        <v>6</v>
      </c>
      <c r="D16" s="2" t="s">
        <v>38</v>
      </c>
      <c r="E16" s="2" t="s">
        <v>39</v>
      </c>
    </row>
    <row r="17" spans="1:5" ht="75" x14ac:dyDescent="0.25">
      <c r="A17" t="s">
        <v>40</v>
      </c>
      <c r="B17">
        <v>3</v>
      </c>
      <c r="C17" s="1" t="s">
        <v>6</v>
      </c>
      <c r="D17" s="2" t="s">
        <v>41</v>
      </c>
      <c r="E17" s="2" t="s">
        <v>42</v>
      </c>
    </row>
    <row r="18" spans="1:5" x14ac:dyDescent="0.25">
      <c r="A18" t="s">
        <v>43</v>
      </c>
      <c r="B18">
        <f>Summary!B9</f>
        <v>20250101</v>
      </c>
      <c r="C18" s="1" t="s">
        <v>6</v>
      </c>
      <c r="D18" s="2" t="s">
        <v>44</v>
      </c>
      <c r="E18" s="2" t="s">
        <v>6</v>
      </c>
    </row>
    <row r="19" spans="1:5" x14ac:dyDescent="0.25">
      <c r="A19" t="s">
        <v>45</v>
      </c>
      <c r="B19">
        <f>Summary!B10</f>
        <v>20251231</v>
      </c>
      <c r="C19" s="1" t="s">
        <v>6</v>
      </c>
      <c r="D19" s="2" t="s">
        <v>6</v>
      </c>
      <c r="E19" s="2" t="s">
        <v>6</v>
      </c>
    </row>
    <row r="20" spans="1:5" x14ac:dyDescent="0.25">
      <c r="A20" t="s">
        <v>46</v>
      </c>
      <c r="B20">
        <v>1</v>
      </c>
      <c r="C20" s="1" t="s">
        <v>6</v>
      </c>
      <c r="D20" s="2" t="s">
        <v>6</v>
      </c>
      <c r="E20" s="2" t="s">
        <v>47</v>
      </c>
    </row>
    <row r="21" spans="1:5" ht="30" x14ac:dyDescent="0.25">
      <c r="A21" t="s">
        <v>48</v>
      </c>
      <c r="C21" s="1" t="s">
        <v>6</v>
      </c>
      <c r="D21" s="2" t="s">
        <v>49</v>
      </c>
      <c r="E21" s="2" t="s">
        <v>50</v>
      </c>
    </row>
    <row r="22" spans="1:5" ht="30" x14ac:dyDescent="0.25">
      <c r="A22" t="s">
        <v>51</v>
      </c>
      <c r="C22" s="1" t="s">
        <v>6</v>
      </c>
      <c r="D22" s="2" t="s">
        <v>52</v>
      </c>
      <c r="E22" s="2" t="s">
        <v>53</v>
      </c>
    </row>
    <row r="23" spans="1:5" ht="30" x14ac:dyDescent="0.25">
      <c r="A23" t="s">
        <v>54</v>
      </c>
      <c r="C23" s="1" t="s">
        <v>6</v>
      </c>
      <c r="D23" s="2" t="s">
        <v>55</v>
      </c>
      <c r="E23" s="2" t="s">
        <v>56</v>
      </c>
    </row>
    <row r="24" spans="1:5" x14ac:dyDescent="0.25">
      <c r="A24" t="s">
        <v>57</v>
      </c>
      <c r="C24" s="1" t="s">
        <v>6</v>
      </c>
      <c r="D24" s="2" t="s">
        <v>58</v>
      </c>
      <c r="E24" s="2" t="s">
        <v>6</v>
      </c>
    </row>
    <row r="25" spans="1:5" ht="30" x14ac:dyDescent="0.25">
      <c r="A25" t="s">
        <v>59</v>
      </c>
      <c r="D25" s="2" t="s">
        <v>60</v>
      </c>
    </row>
    <row r="26" spans="1:5" x14ac:dyDescent="0.25">
      <c r="A26" t="s">
        <v>61</v>
      </c>
      <c r="B26">
        <f>Income!B10</f>
        <v>0</v>
      </c>
      <c r="C26" s="1" t="s">
        <v>6</v>
      </c>
      <c r="D26" s="2" t="s">
        <v>62</v>
      </c>
      <c r="E26" s="2" t="s">
        <v>6</v>
      </c>
    </row>
    <row r="27" spans="1:5" x14ac:dyDescent="0.25">
      <c r="A27" t="s">
        <v>63</v>
      </c>
      <c r="B27">
        <f>Income!E10</f>
        <v>0</v>
      </c>
      <c r="C27" s="1" t="s">
        <v>6</v>
      </c>
      <c r="D27" s="2" t="s">
        <v>6</v>
      </c>
      <c r="E27" s="2" t="s">
        <v>6</v>
      </c>
    </row>
    <row r="28" spans="1:5" x14ac:dyDescent="0.25">
      <c r="A28" t="s">
        <v>64</v>
      </c>
      <c r="B28">
        <f>VLOOKUP(C28,Income!$B$28:$G$45,4,FALSE)</f>
        <v>0</v>
      </c>
      <c r="C28" s="1">
        <v>9540</v>
      </c>
      <c r="D28" s="2" t="s">
        <v>65</v>
      </c>
      <c r="E28" s="2" t="s">
        <v>6</v>
      </c>
    </row>
    <row r="29" spans="1:5" ht="30" x14ac:dyDescent="0.25">
      <c r="A29" t="s">
        <v>66</v>
      </c>
      <c r="B29">
        <f>VLOOKUP(C29,Income!$B$28:$G$45,4,FALSE)</f>
        <v>0</v>
      </c>
      <c r="C29" s="1">
        <v>9544</v>
      </c>
      <c r="D29" s="2" t="s">
        <v>67</v>
      </c>
      <c r="E29" s="2" t="s">
        <v>6</v>
      </c>
    </row>
    <row r="30" spans="1:5" x14ac:dyDescent="0.25">
      <c r="A30" t="s">
        <v>68</v>
      </c>
      <c r="B30">
        <f>VLOOKUP(C30,Income!$B$28:$G$45,4,FALSE)</f>
        <v>0</v>
      </c>
      <c r="C30" s="1">
        <v>9574</v>
      </c>
      <c r="D30" s="2" t="s">
        <v>69</v>
      </c>
      <c r="E30" s="2" t="s">
        <v>6</v>
      </c>
    </row>
    <row r="31" spans="1:5" ht="30" x14ac:dyDescent="0.25">
      <c r="A31" t="s">
        <v>70</v>
      </c>
      <c r="B31">
        <f>VLOOKUP(C31,Income!$B$28:$G$45,4,FALSE)</f>
        <v>0</v>
      </c>
      <c r="C31" s="1">
        <v>9575</v>
      </c>
      <c r="D31" s="2" t="s">
        <v>71</v>
      </c>
      <c r="E31" s="2" t="s">
        <v>6</v>
      </c>
    </row>
    <row r="32" spans="1:5" x14ac:dyDescent="0.25">
      <c r="A32" t="s">
        <v>72</v>
      </c>
      <c r="B32">
        <f>VLOOKUP(C32,Income!$B$28:$G$45,4,FALSE)</f>
        <v>0</v>
      </c>
      <c r="C32" s="1">
        <v>9601</v>
      </c>
      <c r="D32" s="2" t="s">
        <v>73</v>
      </c>
      <c r="E32" s="2" t="s">
        <v>6</v>
      </c>
    </row>
    <row r="33" spans="1:5" x14ac:dyDescent="0.25">
      <c r="A33" t="s">
        <v>74</v>
      </c>
      <c r="B33">
        <f>VLOOKUP(C33,Income!$B$28:$G$45,4,FALSE)</f>
        <v>0</v>
      </c>
      <c r="C33" s="1">
        <v>9605</v>
      </c>
      <c r="D33" s="2" t="s">
        <v>75</v>
      </c>
      <c r="E33" s="2" t="s">
        <v>6</v>
      </c>
    </row>
    <row r="34" spans="1:5" x14ac:dyDescent="0.25">
      <c r="A34" t="s">
        <v>76</v>
      </c>
      <c r="B34">
        <f>VLOOKUP(C34,Income!$B$28:$G$45,4,FALSE)</f>
        <v>0</v>
      </c>
      <c r="C34" s="1">
        <v>9607</v>
      </c>
      <c r="D34" s="2" t="s">
        <v>77</v>
      </c>
      <c r="E34" s="2" t="s">
        <v>6</v>
      </c>
    </row>
    <row r="35" spans="1:5" x14ac:dyDescent="0.25">
      <c r="A35" t="s">
        <v>78</v>
      </c>
      <c r="B35">
        <f>VLOOKUP(C35,Income!$B$28:$G$45,4,FALSE)</f>
        <v>0</v>
      </c>
      <c r="C35" s="1">
        <v>9610</v>
      </c>
      <c r="D35" s="2" t="s">
        <v>79</v>
      </c>
      <c r="E35" s="2" t="s">
        <v>6</v>
      </c>
    </row>
    <row r="36" spans="1:5" x14ac:dyDescent="0.25">
      <c r="A36" t="s">
        <v>80</v>
      </c>
      <c r="B36">
        <f>VLOOKUP(C36,Income!$B$28:$G$45,4,FALSE)</f>
        <v>0</v>
      </c>
      <c r="C36" s="1">
        <v>9611</v>
      </c>
      <c r="D36" s="2" t="s">
        <v>81</v>
      </c>
      <c r="E36" s="2" t="s">
        <v>6</v>
      </c>
    </row>
    <row r="37" spans="1:5" x14ac:dyDescent="0.25">
      <c r="A37" t="s">
        <v>82</v>
      </c>
      <c r="B37">
        <f>VLOOKUP(C37,Income!$B$28:$G$45,4,FALSE)</f>
        <v>0</v>
      </c>
      <c r="C37" s="1">
        <v>9612</v>
      </c>
      <c r="D37" s="2" t="s">
        <v>83</v>
      </c>
      <c r="E37" s="2" t="s">
        <v>6</v>
      </c>
    </row>
    <row r="38" spans="1:5" x14ac:dyDescent="0.25">
      <c r="A38" t="s">
        <v>84</v>
      </c>
      <c r="B38">
        <f>VLOOKUP(C38,Income!$B$28:$G$45,4,FALSE)</f>
        <v>0</v>
      </c>
      <c r="C38" s="1">
        <v>9613</v>
      </c>
      <c r="D38" s="2" t="s">
        <v>85</v>
      </c>
      <c r="E38" s="2" t="s">
        <v>6</v>
      </c>
    </row>
    <row r="39" spans="1:5" x14ac:dyDescent="0.25">
      <c r="A39" t="s">
        <v>86</v>
      </c>
      <c r="B39">
        <f>VLOOKUP(C39,Income!$B$28:$G$45,4,FALSE)</f>
        <v>0</v>
      </c>
      <c r="C39" s="1">
        <v>9614</v>
      </c>
      <c r="D39" s="2" t="s">
        <v>87</v>
      </c>
      <c r="E39" s="2" t="s">
        <v>6</v>
      </c>
    </row>
    <row r="40" spans="1:5" x14ac:dyDescent="0.25">
      <c r="A40" t="s">
        <v>88</v>
      </c>
      <c r="B40">
        <f>VLOOKUP(C40,Income!$B$28:$G$45,4,FALSE)</f>
        <v>0</v>
      </c>
      <c r="C40" s="1">
        <v>9600</v>
      </c>
      <c r="D40" s="2" t="s">
        <v>89</v>
      </c>
      <c r="E40" s="2" t="s">
        <v>6</v>
      </c>
    </row>
    <row r="41" spans="1:5" ht="30" x14ac:dyDescent="0.25">
      <c r="A41" t="s">
        <v>90</v>
      </c>
      <c r="D41" s="2" t="s">
        <v>60</v>
      </c>
    </row>
    <row r="42" spans="1:5" x14ac:dyDescent="0.25">
      <c r="A42" t="s">
        <v>91</v>
      </c>
      <c r="C42" s="1" t="s">
        <v>6</v>
      </c>
      <c r="D42" s="2" t="s">
        <v>6</v>
      </c>
      <c r="E42" s="2" t="s">
        <v>6</v>
      </c>
    </row>
    <row r="43" spans="1:5" x14ac:dyDescent="0.25">
      <c r="A43" t="s">
        <v>92</v>
      </c>
      <c r="C43" s="1" t="s">
        <v>6</v>
      </c>
      <c r="D43" s="2" t="s">
        <v>6</v>
      </c>
      <c r="E43" s="2" t="s">
        <v>6</v>
      </c>
    </row>
    <row r="44" spans="1:5" x14ac:dyDescent="0.25">
      <c r="A44" t="s">
        <v>93</v>
      </c>
      <c r="C44" s="1" t="s">
        <v>6</v>
      </c>
      <c r="D44" s="2" t="s">
        <v>6</v>
      </c>
      <c r="E44" s="2" t="s">
        <v>6</v>
      </c>
    </row>
    <row r="45" spans="1:5" x14ac:dyDescent="0.25">
      <c r="A45" t="s">
        <v>94</v>
      </c>
      <c r="C45" s="1" t="s">
        <v>6</v>
      </c>
      <c r="D45" s="2" t="s">
        <v>6</v>
      </c>
      <c r="E45" s="2" t="s">
        <v>6</v>
      </c>
    </row>
    <row r="46" spans="1:5" x14ac:dyDescent="0.25">
      <c r="A46" t="s">
        <v>95</v>
      </c>
      <c r="C46" s="1" t="s">
        <v>6</v>
      </c>
      <c r="D46" s="2" t="s">
        <v>6</v>
      </c>
      <c r="E46" s="2" t="s">
        <v>6</v>
      </c>
    </row>
    <row r="47" spans="1:5" x14ac:dyDescent="0.25">
      <c r="A47" t="s">
        <v>96</v>
      </c>
      <c r="C47" s="1" t="s">
        <v>6</v>
      </c>
      <c r="D47" s="2" t="s">
        <v>6</v>
      </c>
      <c r="E47" s="2" t="s">
        <v>6</v>
      </c>
    </row>
    <row r="48" spans="1:5" x14ac:dyDescent="0.25">
      <c r="A48" t="s">
        <v>97</v>
      </c>
      <c r="C48" s="1" t="s">
        <v>6</v>
      </c>
      <c r="D48" s="2" t="s">
        <v>6</v>
      </c>
      <c r="E48" s="2" t="s">
        <v>6</v>
      </c>
    </row>
    <row r="49" spans="1:5" x14ac:dyDescent="0.25">
      <c r="A49" t="s">
        <v>98</v>
      </c>
      <c r="C49" s="1" t="s">
        <v>6</v>
      </c>
      <c r="D49" s="2" t="s">
        <v>6</v>
      </c>
      <c r="E49" s="2" t="s">
        <v>6</v>
      </c>
    </row>
    <row r="50" spans="1:5" x14ac:dyDescent="0.25">
      <c r="A50" t="s">
        <v>99</v>
      </c>
      <c r="C50" s="1" t="s">
        <v>6</v>
      </c>
      <c r="D50" s="2" t="s">
        <v>6</v>
      </c>
      <c r="E50" s="2" t="s">
        <v>6</v>
      </c>
    </row>
    <row r="51" spans="1:5" x14ac:dyDescent="0.25">
      <c r="A51" t="s">
        <v>100</v>
      </c>
      <c r="C51" s="1" t="s">
        <v>6</v>
      </c>
      <c r="D51" s="2" t="s">
        <v>6</v>
      </c>
      <c r="E51" s="2" t="s">
        <v>6</v>
      </c>
    </row>
    <row r="52" spans="1:5" x14ac:dyDescent="0.25">
      <c r="A52" t="s">
        <v>101</v>
      </c>
      <c r="C52" s="1" t="s">
        <v>6</v>
      </c>
      <c r="D52" s="2" t="s">
        <v>6</v>
      </c>
      <c r="E52" s="2" t="s">
        <v>6</v>
      </c>
    </row>
    <row r="53" spans="1:5" x14ac:dyDescent="0.25">
      <c r="A53" t="s">
        <v>102</v>
      </c>
      <c r="C53" s="1" t="s">
        <v>6</v>
      </c>
      <c r="D53" s="2" t="s">
        <v>6</v>
      </c>
      <c r="E53" s="2" t="s">
        <v>6</v>
      </c>
    </row>
    <row r="54" spans="1:5" x14ac:dyDescent="0.25">
      <c r="A54" t="s">
        <v>103</v>
      </c>
      <c r="C54" s="1" t="s">
        <v>6</v>
      </c>
      <c r="D54" s="2" t="s">
        <v>6</v>
      </c>
      <c r="E54" s="2" t="s">
        <v>6</v>
      </c>
    </row>
    <row r="55" spans="1:5" x14ac:dyDescent="0.25">
      <c r="A55" t="s">
        <v>104</v>
      </c>
      <c r="C55" s="1" t="s">
        <v>6</v>
      </c>
      <c r="D55" s="2" t="s">
        <v>6</v>
      </c>
      <c r="E55" s="2" t="s">
        <v>6</v>
      </c>
    </row>
    <row r="56" spans="1:5" x14ac:dyDescent="0.25">
      <c r="A56" t="s">
        <v>105</v>
      </c>
      <c r="C56" s="1" t="s">
        <v>6</v>
      </c>
      <c r="D56" s="2" t="s">
        <v>6</v>
      </c>
      <c r="E56" s="2" t="s">
        <v>6</v>
      </c>
    </row>
    <row r="57" spans="1:5" x14ac:dyDescent="0.25">
      <c r="A57" t="s">
        <v>106</v>
      </c>
      <c r="B57">
        <f>CommodityPurchases!E10</f>
        <v>0</v>
      </c>
      <c r="C57" s="1">
        <v>575</v>
      </c>
      <c r="D57" s="2" t="s">
        <v>107</v>
      </c>
      <c r="E57" s="2" t="s">
        <v>6</v>
      </c>
    </row>
    <row r="58" spans="1:5" ht="30" x14ac:dyDescent="0.25">
      <c r="A58" t="s">
        <v>108</v>
      </c>
      <c r="D58" s="2" t="s">
        <v>60</v>
      </c>
    </row>
    <row r="59" spans="1:5" x14ac:dyDescent="0.25">
      <c r="A59" t="s">
        <v>109</v>
      </c>
      <c r="B59">
        <f>CommodityPurchases!B11</f>
        <v>0</v>
      </c>
      <c r="C59" s="1" t="s">
        <v>6</v>
      </c>
      <c r="D59" s="2" t="s">
        <v>6</v>
      </c>
      <c r="E59" s="2" t="s">
        <v>6</v>
      </c>
    </row>
    <row r="60" spans="1:5" x14ac:dyDescent="0.25">
      <c r="A60" t="s">
        <v>110</v>
      </c>
      <c r="B60">
        <f>CommodityPurchases!E11</f>
        <v>0</v>
      </c>
      <c r="C60" s="1" t="s">
        <v>6</v>
      </c>
      <c r="D60" s="2" t="s">
        <v>6</v>
      </c>
      <c r="E60" s="2" t="s">
        <v>6</v>
      </c>
    </row>
    <row r="61" spans="1:5" x14ac:dyDescent="0.25">
      <c r="A61" t="s">
        <v>111</v>
      </c>
      <c r="B61">
        <f>VLOOKUP(C61,AllowableExps!$C$32:$H$45,6,FALSE)</f>
        <v>0</v>
      </c>
      <c r="C61" s="1">
        <v>9661</v>
      </c>
      <c r="D61" s="2" t="s">
        <v>112</v>
      </c>
      <c r="E61" s="2" t="s">
        <v>6</v>
      </c>
    </row>
    <row r="62" spans="1:5" x14ac:dyDescent="0.25">
      <c r="A62" t="s">
        <v>113</v>
      </c>
      <c r="B62">
        <f>VLOOKUP(C62,AllowableExps!$C$32:$H$45,6,FALSE)</f>
        <v>0</v>
      </c>
      <c r="C62" s="1">
        <v>9662</v>
      </c>
      <c r="D62" s="2" t="s">
        <v>114</v>
      </c>
      <c r="E62" s="2" t="s">
        <v>6</v>
      </c>
    </row>
    <row r="63" spans="1:5" x14ac:dyDescent="0.25">
      <c r="A63" t="s">
        <v>115</v>
      </c>
      <c r="B63">
        <f>VLOOKUP(C63,AllowableExps!$C$32:$H$45,6,FALSE)</f>
        <v>0</v>
      </c>
      <c r="C63" s="1">
        <v>9663</v>
      </c>
      <c r="D63" s="2" t="s">
        <v>116</v>
      </c>
      <c r="E63" s="2" t="s">
        <v>6</v>
      </c>
    </row>
    <row r="64" spans="1:5" x14ac:dyDescent="0.25">
      <c r="A64" t="s">
        <v>117</v>
      </c>
      <c r="B64">
        <f>VLOOKUP(C64,AllowableExps!$C$32:$H$45,6,FALSE)</f>
        <v>0</v>
      </c>
      <c r="C64" s="1">
        <v>9665</v>
      </c>
      <c r="D64" s="2" t="s">
        <v>118</v>
      </c>
      <c r="E64" s="2" t="s">
        <v>6</v>
      </c>
    </row>
    <row r="65" spans="1:5" x14ac:dyDescent="0.25">
      <c r="A65" t="s">
        <v>119</v>
      </c>
      <c r="B65">
        <f>VLOOKUP(C65,AllowableExps!$C$32:$H$45,6,FALSE)</f>
        <v>0</v>
      </c>
      <c r="C65" s="1">
        <v>9713</v>
      </c>
      <c r="D65" s="2" t="s">
        <v>120</v>
      </c>
      <c r="E65" s="2" t="s">
        <v>6</v>
      </c>
    </row>
    <row r="66" spans="1:5" x14ac:dyDescent="0.25">
      <c r="A66" t="s">
        <v>121</v>
      </c>
      <c r="B66">
        <f>VLOOKUP(C66,AllowableExps!$C$32:$H$45,6,FALSE)</f>
        <v>0</v>
      </c>
      <c r="C66" s="1">
        <v>9714</v>
      </c>
      <c r="D66" s="2" t="s">
        <v>122</v>
      </c>
      <c r="E66" s="2" t="s">
        <v>6</v>
      </c>
    </row>
    <row r="67" spans="1:5" x14ac:dyDescent="0.25">
      <c r="A67" t="s">
        <v>123</v>
      </c>
      <c r="B67">
        <f>VLOOKUP(C67,AllowableExps!$C$32:$H$45,6,FALSE)</f>
        <v>0</v>
      </c>
      <c r="C67" s="1">
        <v>9764</v>
      </c>
      <c r="D67" s="2" t="s">
        <v>124</v>
      </c>
      <c r="E67" s="2" t="s">
        <v>6</v>
      </c>
    </row>
    <row r="68" spans="1:5" x14ac:dyDescent="0.25">
      <c r="A68" t="s">
        <v>125</v>
      </c>
      <c r="B68">
        <f>VLOOKUP(C68,AllowableExps!$C$32:$H$45,6,FALSE)</f>
        <v>0</v>
      </c>
      <c r="C68" s="1">
        <v>9799</v>
      </c>
      <c r="D68" s="2" t="s">
        <v>126</v>
      </c>
      <c r="E68" s="2" t="s">
        <v>6</v>
      </c>
    </row>
    <row r="69" spans="1:5" x14ac:dyDescent="0.25">
      <c r="A69" t="s">
        <v>127</v>
      </c>
      <c r="B69">
        <f>VLOOKUP(C69,AllowableExps!$C$32:$H$45,6,FALSE)</f>
        <v>0</v>
      </c>
      <c r="C69" s="1">
        <v>9801</v>
      </c>
      <c r="D69" s="2" t="s">
        <v>128</v>
      </c>
      <c r="E69" s="2" t="s">
        <v>6</v>
      </c>
    </row>
    <row r="70" spans="1:5" x14ac:dyDescent="0.25">
      <c r="A70" t="s">
        <v>129</v>
      </c>
      <c r="B70">
        <f>VLOOKUP(C70,AllowableExps!$C$32:$H$45,6,FALSE)</f>
        <v>0</v>
      </c>
      <c r="C70" s="1">
        <v>9802</v>
      </c>
      <c r="D70" s="2" t="s">
        <v>130</v>
      </c>
      <c r="E70" s="2" t="s">
        <v>6</v>
      </c>
    </row>
    <row r="71" spans="1:5" x14ac:dyDescent="0.25">
      <c r="A71" t="s">
        <v>131</v>
      </c>
      <c r="B71">
        <f>VLOOKUP(C71,AllowableExps!$C$32:$H$45,6,FALSE)</f>
        <v>0</v>
      </c>
      <c r="C71" s="1">
        <v>9815</v>
      </c>
      <c r="D71" s="2" t="s">
        <v>132</v>
      </c>
      <c r="E71" s="2" t="s">
        <v>6</v>
      </c>
    </row>
    <row r="72" spans="1:5" x14ac:dyDescent="0.25">
      <c r="A72" t="s">
        <v>133</v>
      </c>
      <c r="B72">
        <f>VLOOKUP(C72,AllowableExps!$C$32:$H$45,6,FALSE)</f>
        <v>0</v>
      </c>
      <c r="C72" s="1">
        <v>9822</v>
      </c>
      <c r="D72" s="2" t="s">
        <v>134</v>
      </c>
      <c r="E72" s="2" t="s">
        <v>6</v>
      </c>
    </row>
    <row r="73" spans="1:5" x14ac:dyDescent="0.25">
      <c r="A73" t="s">
        <v>135</v>
      </c>
      <c r="B73">
        <f>VLOOKUP(C73,AllowableExps!$C$32:$H$45,6,FALSE)</f>
        <v>0</v>
      </c>
      <c r="C73" s="1">
        <v>9836</v>
      </c>
      <c r="D73" s="2" t="s">
        <v>136</v>
      </c>
      <c r="E73" s="2" t="s">
        <v>6</v>
      </c>
    </row>
    <row r="74" spans="1:5" ht="30" x14ac:dyDescent="0.25">
      <c r="A74" t="s">
        <v>137</v>
      </c>
      <c r="B74">
        <f>VLOOKUP(C74,AllowableExps!$C$32:$H$45,6,FALSE)</f>
        <v>0</v>
      </c>
      <c r="C74" s="1">
        <v>9953</v>
      </c>
      <c r="D74" s="2" t="s">
        <v>138</v>
      </c>
      <c r="E74" s="2" t="s">
        <v>6</v>
      </c>
    </row>
    <row r="75" spans="1:5" x14ac:dyDescent="0.25">
      <c r="A75" t="s">
        <v>139</v>
      </c>
      <c r="B75">
        <f>VLOOKUP(C75,NonAllowableExps!$C$45:$H$71,6,FALSE)</f>
        <v>0</v>
      </c>
      <c r="C75" s="1">
        <v>9760</v>
      </c>
      <c r="D75" s="2" t="s">
        <v>140</v>
      </c>
      <c r="E75" s="2" t="s">
        <v>6</v>
      </c>
    </row>
    <row r="76" spans="1:5" x14ac:dyDescent="0.25">
      <c r="A76" t="s">
        <v>141</v>
      </c>
      <c r="B76">
        <f>VLOOKUP(C76,NonAllowableExps!$C$45:$H$71,6,FALSE)</f>
        <v>0</v>
      </c>
      <c r="C76" s="1">
        <v>9765</v>
      </c>
      <c r="D76" s="2" t="s">
        <v>142</v>
      </c>
      <c r="E76" s="2" t="s">
        <v>6</v>
      </c>
    </row>
    <row r="77" spans="1:5" x14ac:dyDescent="0.25">
      <c r="A77" t="s">
        <v>143</v>
      </c>
      <c r="B77">
        <f>VLOOKUP(C77,NonAllowableExps!$C$45:$H$71,6,FALSE)</f>
        <v>0</v>
      </c>
      <c r="C77" s="1">
        <v>9792</v>
      </c>
      <c r="D77" s="2" t="s">
        <v>144</v>
      </c>
      <c r="E77" s="2" t="s">
        <v>6</v>
      </c>
    </row>
    <row r="78" spans="1:5" x14ac:dyDescent="0.25">
      <c r="A78" t="s">
        <v>145</v>
      </c>
      <c r="B78">
        <f>VLOOKUP(C78,NonAllowableExps!$C$45:$H$71,6,FALSE)</f>
        <v>0</v>
      </c>
      <c r="C78" s="1">
        <v>9795</v>
      </c>
      <c r="D78" s="2" t="s">
        <v>146</v>
      </c>
      <c r="E78" s="2" t="s">
        <v>6</v>
      </c>
    </row>
    <row r="79" spans="1:5" x14ac:dyDescent="0.25">
      <c r="A79" t="s">
        <v>147</v>
      </c>
      <c r="B79">
        <f>VLOOKUP(C79,NonAllowableExps!$C$45:$H$71,6,FALSE)</f>
        <v>0</v>
      </c>
      <c r="C79" s="1">
        <v>9796</v>
      </c>
      <c r="D79" s="2" t="s">
        <v>148</v>
      </c>
      <c r="E79" s="2" t="s">
        <v>6</v>
      </c>
    </row>
    <row r="80" spans="1:5" x14ac:dyDescent="0.25">
      <c r="A80" t="s">
        <v>149</v>
      </c>
      <c r="B80">
        <f>VLOOKUP(C80,NonAllowableExps!$C$45:$H$71,6,FALSE)</f>
        <v>0</v>
      </c>
      <c r="C80" s="1">
        <v>9798</v>
      </c>
      <c r="D80" s="2" t="s">
        <v>73</v>
      </c>
      <c r="E80" s="2" t="s">
        <v>6</v>
      </c>
    </row>
    <row r="81" spans="1:5" x14ac:dyDescent="0.25">
      <c r="A81" t="s">
        <v>150</v>
      </c>
      <c r="B81">
        <f>VLOOKUP(C81,NonAllowableExps!$C$45:$H$71,6,FALSE)</f>
        <v>0</v>
      </c>
      <c r="C81" s="1">
        <v>9804</v>
      </c>
      <c r="D81" s="2" t="s">
        <v>151</v>
      </c>
      <c r="E81" s="2" t="s">
        <v>6</v>
      </c>
    </row>
    <row r="82" spans="1:5" x14ac:dyDescent="0.25">
      <c r="A82" t="s">
        <v>152</v>
      </c>
      <c r="B82">
        <f>VLOOKUP(C82,NonAllowableExps!$C$45:$H$71,6,FALSE)</f>
        <v>0</v>
      </c>
      <c r="C82" s="1">
        <v>9805</v>
      </c>
      <c r="D82" s="2" t="s">
        <v>153</v>
      </c>
      <c r="E82" s="2" t="s">
        <v>6</v>
      </c>
    </row>
    <row r="83" spans="1:5" x14ac:dyDescent="0.25">
      <c r="A83" t="s">
        <v>154</v>
      </c>
      <c r="B83">
        <f>VLOOKUP(C83,NonAllowableExps!$C$45:$H$71,6,FALSE)</f>
        <v>0</v>
      </c>
      <c r="C83" s="1">
        <v>9807</v>
      </c>
      <c r="D83" s="2" t="s">
        <v>155</v>
      </c>
      <c r="E83" s="2" t="s">
        <v>6</v>
      </c>
    </row>
    <row r="84" spans="1:5" x14ac:dyDescent="0.25">
      <c r="A84" t="s">
        <v>156</v>
      </c>
      <c r="B84">
        <f>VLOOKUP(C84,NonAllowableExps!$C$45:$H$71,6,FALSE)</f>
        <v>0</v>
      </c>
      <c r="C84" s="1">
        <v>9808</v>
      </c>
      <c r="D84" s="2" t="s">
        <v>157</v>
      </c>
      <c r="E84" s="2" t="s">
        <v>6</v>
      </c>
    </row>
    <row r="85" spans="1:5" x14ac:dyDescent="0.25">
      <c r="A85" t="s">
        <v>158</v>
      </c>
      <c r="B85">
        <f>VLOOKUP(C85,NonAllowableExps!$C$45:$H$71,6,FALSE)</f>
        <v>0</v>
      </c>
      <c r="C85" s="1">
        <v>9809</v>
      </c>
      <c r="D85" s="2" t="s">
        <v>159</v>
      </c>
      <c r="E85" s="2" t="s">
        <v>6</v>
      </c>
    </row>
    <row r="86" spans="1:5" x14ac:dyDescent="0.25">
      <c r="A86" t="s">
        <v>160</v>
      </c>
      <c r="B86">
        <f>VLOOKUP(C86,NonAllowableExps!$C$45:$H$71,6,FALSE)</f>
        <v>0</v>
      </c>
      <c r="C86" s="1">
        <v>9810</v>
      </c>
      <c r="D86" s="2" t="s">
        <v>161</v>
      </c>
      <c r="E86" s="2" t="s">
        <v>6</v>
      </c>
    </row>
    <row r="87" spans="1:5" x14ac:dyDescent="0.25">
      <c r="A87" t="s">
        <v>162</v>
      </c>
      <c r="B87">
        <f>VLOOKUP(C87,NonAllowableExps!$C$45:$H$71,6,FALSE)</f>
        <v>0</v>
      </c>
      <c r="C87" s="1">
        <v>9811</v>
      </c>
      <c r="D87" s="2" t="s">
        <v>163</v>
      </c>
      <c r="E87" s="2" t="s">
        <v>6</v>
      </c>
    </row>
    <row r="88" spans="1:5" x14ac:dyDescent="0.25">
      <c r="A88" t="s">
        <v>164</v>
      </c>
      <c r="B88">
        <f>VLOOKUP(C88,NonAllowableExps!$C$45:$H$71,6,FALSE)</f>
        <v>0</v>
      </c>
      <c r="C88" s="1">
        <v>9816</v>
      </c>
      <c r="D88" s="2" t="s">
        <v>165</v>
      </c>
      <c r="E88" s="2" t="s">
        <v>6</v>
      </c>
    </row>
    <row r="89" spans="1:5" x14ac:dyDescent="0.25">
      <c r="A89" t="s">
        <v>166</v>
      </c>
      <c r="B89">
        <f>VLOOKUP(C89,NonAllowableExps!$C$45:$H$71,6,FALSE)</f>
        <v>0</v>
      </c>
      <c r="C89" s="1">
        <v>9820</v>
      </c>
      <c r="D89" s="2" t="s">
        <v>167</v>
      </c>
      <c r="E89" s="2" t="s">
        <v>6</v>
      </c>
    </row>
    <row r="90" spans="1:5" x14ac:dyDescent="0.25">
      <c r="A90" t="s">
        <v>168</v>
      </c>
      <c r="B90">
        <f>VLOOKUP(C90,NonAllowableExps!$C$45:$H$71,6,FALSE)</f>
        <v>0</v>
      </c>
      <c r="C90" s="1">
        <v>9821</v>
      </c>
      <c r="D90" s="2" t="s">
        <v>169</v>
      </c>
      <c r="E90" s="2" t="s">
        <v>6</v>
      </c>
    </row>
    <row r="91" spans="1:5" x14ac:dyDescent="0.25">
      <c r="A91" t="s">
        <v>170</v>
      </c>
      <c r="B91">
        <f>VLOOKUP(C91,NonAllowableExps!$C$45:$H$71,6,FALSE)</f>
        <v>0</v>
      </c>
      <c r="C91" s="1">
        <v>9823</v>
      </c>
      <c r="D91" s="2" t="s">
        <v>171</v>
      </c>
      <c r="E91" s="2" t="s">
        <v>6</v>
      </c>
    </row>
    <row r="92" spans="1:5" x14ac:dyDescent="0.25">
      <c r="A92" t="s">
        <v>172</v>
      </c>
      <c r="B92">
        <f>VLOOKUP(C92,NonAllowableExps!$C$45:$H$71,6,FALSE)</f>
        <v>0</v>
      </c>
      <c r="C92" s="1">
        <v>9824</v>
      </c>
      <c r="D92" s="2" t="s">
        <v>173</v>
      </c>
      <c r="E92" s="2" t="s">
        <v>6</v>
      </c>
    </row>
    <row r="93" spans="1:5" x14ac:dyDescent="0.25">
      <c r="A93" t="s">
        <v>174</v>
      </c>
      <c r="B93">
        <f>VLOOKUP(C93,NonAllowableExps!$C$45:$H$71,6,FALSE)</f>
        <v>0</v>
      </c>
      <c r="C93" s="1">
        <v>9825</v>
      </c>
      <c r="D93" s="2" t="s">
        <v>175</v>
      </c>
      <c r="E93" s="2" t="s">
        <v>6</v>
      </c>
    </row>
    <row r="94" spans="1:5" x14ac:dyDescent="0.25">
      <c r="A94" t="s">
        <v>176</v>
      </c>
      <c r="B94">
        <f>VLOOKUP(C94,NonAllowableExps!$C$45:$H$71,6,FALSE)</f>
        <v>0</v>
      </c>
      <c r="C94" s="1">
        <v>9826</v>
      </c>
      <c r="D94" s="2" t="s">
        <v>79</v>
      </c>
      <c r="E94" s="2" t="s">
        <v>6</v>
      </c>
    </row>
    <row r="95" spans="1:5" x14ac:dyDescent="0.25">
      <c r="A95" t="s">
        <v>177</v>
      </c>
      <c r="B95">
        <f>VLOOKUP(C95,NonAllowableExps!$C$45:$H$71,6,FALSE)</f>
        <v>0</v>
      </c>
      <c r="C95" s="1">
        <v>9827</v>
      </c>
      <c r="D95" s="2" t="s">
        <v>178</v>
      </c>
      <c r="E95" s="2" t="s">
        <v>6</v>
      </c>
    </row>
    <row r="96" spans="1:5" x14ac:dyDescent="0.25">
      <c r="A96" t="s">
        <v>179</v>
      </c>
      <c r="B96">
        <f>VLOOKUP(C96,NonAllowableExps!$C$45:$H$71,6,FALSE)</f>
        <v>0</v>
      </c>
      <c r="C96" s="1">
        <v>9937</v>
      </c>
      <c r="D96" s="2" t="s">
        <v>180</v>
      </c>
      <c r="E96" s="2" t="s">
        <v>6</v>
      </c>
    </row>
    <row r="97" spans="1:5" x14ac:dyDescent="0.25">
      <c r="A97" t="s">
        <v>181</v>
      </c>
      <c r="B97">
        <f>VLOOKUP(C97,NonAllowableExps!$C$45:$H$71,6,FALSE)</f>
        <v>0</v>
      </c>
      <c r="C97" s="1">
        <v>9938</v>
      </c>
      <c r="D97" s="2" t="s">
        <v>182</v>
      </c>
      <c r="E97" s="2" t="s">
        <v>6</v>
      </c>
    </row>
    <row r="98" spans="1:5" x14ac:dyDescent="0.25">
      <c r="A98" t="s">
        <v>183</v>
      </c>
      <c r="B98">
        <f>VLOOKUP(C98,NonAllowableExps!$C$45:$H$71,6,FALSE)</f>
        <v>0</v>
      </c>
      <c r="C98" s="1">
        <v>9896</v>
      </c>
      <c r="D98" s="2" t="s">
        <v>184</v>
      </c>
      <c r="E98" s="2" t="s">
        <v>6</v>
      </c>
    </row>
    <row r="99" spans="1:5" x14ac:dyDescent="0.25">
      <c r="A99" t="s">
        <v>185</v>
      </c>
      <c r="B99">
        <v>0</v>
      </c>
      <c r="C99" s="1">
        <v>9974</v>
      </c>
      <c r="D99" s="2" t="s">
        <v>186</v>
      </c>
      <c r="E99" s="2" t="s">
        <v>6</v>
      </c>
    </row>
    <row r="100" spans="1:5" x14ac:dyDescent="0.25">
      <c r="A100" t="s">
        <v>187</v>
      </c>
      <c r="C100" s="1" t="s">
        <v>6</v>
      </c>
      <c r="D100" s="2" t="s">
        <v>188</v>
      </c>
      <c r="E100" s="2" t="s">
        <v>19</v>
      </c>
    </row>
    <row r="101" spans="1:5" ht="30" x14ac:dyDescent="0.25">
      <c r="A101" t="s">
        <v>189</v>
      </c>
      <c r="D101" s="2" t="s">
        <v>60</v>
      </c>
    </row>
    <row r="102" spans="1:5" ht="45" x14ac:dyDescent="0.25">
      <c r="A102" t="s">
        <v>190</v>
      </c>
      <c r="C102" s="1" t="s">
        <v>6</v>
      </c>
      <c r="D102" s="2" t="s">
        <v>34</v>
      </c>
      <c r="E102" s="2" t="s">
        <v>191</v>
      </c>
    </row>
    <row r="103" spans="1:5" x14ac:dyDescent="0.25">
      <c r="A103" t="s">
        <v>192</v>
      </c>
      <c r="C103" s="1" t="s">
        <v>6</v>
      </c>
      <c r="D103" s="2" t="s">
        <v>193</v>
      </c>
      <c r="E103" s="2" t="s">
        <v>6</v>
      </c>
    </row>
    <row r="104" spans="1:5" x14ac:dyDescent="0.25">
      <c r="A104" t="s">
        <v>194</v>
      </c>
      <c r="C104" s="1" t="s">
        <v>6</v>
      </c>
      <c r="D104" s="2" t="s">
        <v>195</v>
      </c>
      <c r="E104" s="2" t="s">
        <v>6</v>
      </c>
    </row>
    <row r="105" spans="1:5" x14ac:dyDescent="0.25">
      <c r="A105" t="s">
        <v>196</v>
      </c>
      <c r="C105" s="1" t="s">
        <v>6</v>
      </c>
      <c r="D105" s="2" t="s">
        <v>197</v>
      </c>
      <c r="E105" s="2" t="s">
        <v>6</v>
      </c>
    </row>
    <row r="106" spans="1:5" x14ac:dyDescent="0.25">
      <c r="A106" t="s">
        <v>198</v>
      </c>
      <c r="C106" s="1" t="s">
        <v>6</v>
      </c>
      <c r="D106" s="2" t="s">
        <v>199</v>
      </c>
      <c r="E106" s="2" t="s">
        <v>6</v>
      </c>
    </row>
    <row r="107" spans="1:5" x14ac:dyDescent="0.25">
      <c r="A107" t="s">
        <v>200</v>
      </c>
      <c r="C107" s="1" t="s">
        <v>6</v>
      </c>
      <c r="D107" s="2" t="s">
        <v>201</v>
      </c>
      <c r="E107" s="2" t="s">
        <v>19</v>
      </c>
    </row>
    <row r="108" spans="1:5" ht="30" x14ac:dyDescent="0.25">
      <c r="A108" t="s">
        <v>202</v>
      </c>
      <c r="D108" s="2" t="s">
        <v>60</v>
      </c>
    </row>
    <row r="109" spans="1:5" x14ac:dyDescent="0.25">
      <c r="A109" t="s">
        <v>203</v>
      </c>
      <c r="C109" s="1" t="s">
        <v>6</v>
      </c>
      <c r="D109" s="2" t="s">
        <v>204</v>
      </c>
      <c r="E109" s="2" t="s">
        <v>6</v>
      </c>
    </row>
    <row r="110" spans="1:5" x14ac:dyDescent="0.25">
      <c r="A110" t="s">
        <v>205</v>
      </c>
      <c r="C110" s="1" t="s">
        <v>6</v>
      </c>
      <c r="D110" s="2" t="s">
        <v>6</v>
      </c>
      <c r="E110" s="2" t="s">
        <v>6</v>
      </c>
    </row>
    <row r="111" spans="1:5" x14ac:dyDescent="0.25">
      <c r="A111" t="s">
        <v>206</v>
      </c>
      <c r="C111" s="1" t="s">
        <v>6</v>
      </c>
      <c r="D111" s="2" t="s">
        <v>6</v>
      </c>
      <c r="E111" s="2" t="s">
        <v>6</v>
      </c>
    </row>
    <row r="112" spans="1:5" x14ac:dyDescent="0.25">
      <c r="A112" t="s">
        <v>207</v>
      </c>
      <c r="C112" s="1" t="s">
        <v>6</v>
      </c>
      <c r="D112" s="2" t="s">
        <v>6</v>
      </c>
      <c r="E112" s="2" t="s">
        <v>6</v>
      </c>
    </row>
    <row r="113" spans="1:5" x14ac:dyDescent="0.25">
      <c r="A113" t="s">
        <v>208</v>
      </c>
      <c r="C113" s="1" t="s">
        <v>6</v>
      </c>
      <c r="D113" s="2" t="s">
        <v>6</v>
      </c>
      <c r="E113" s="2" t="s">
        <v>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2F57-FF50-456E-B6B4-A13CA1974080}">
  <dimension ref="A1:C253"/>
  <sheetViews>
    <sheetView zoomScale="130" zoomScaleNormal="130" workbookViewId="0">
      <selection activeCell="A26" sqref="A26"/>
    </sheetView>
  </sheetViews>
  <sheetFormatPr defaultRowHeight="15" x14ac:dyDescent="0.25"/>
  <cols>
    <col min="1" max="1" width="33.140625" customWidth="1"/>
    <col min="2" max="2" width="51.85546875" customWidth="1"/>
    <col min="3" max="3" width="10.42578125" style="112" customWidth="1"/>
  </cols>
  <sheetData>
    <row r="1" spans="1:3" x14ac:dyDescent="0.25">
      <c r="A1" s="108" t="s">
        <v>41</v>
      </c>
      <c r="B1" s="108" t="s">
        <v>251</v>
      </c>
      <c r="C1" s="109" t="s">
        <v>391</v>
      </c>
    </row>
    <row r="2" spans="1:3" x14ac:dyDescent="0.25">
      <c r="A2" t="s">
        <v>390</v>
      </c>
      <c r="B2" s="110" t="s">
        <v>236</v>
      </c>
      <c r="C2" s="111">
        <v>3</v>
      </c>
    </row>
    <row r="3" spans="1:3" x14ac:dyDescent="0.25">
      <c r="A3" t="s">
        <v>390</v>
      </c>
      <c r="B3" s="110" t="s">
        <v>356</v>
      </c>
      <c r="C3" s="111">
        <v>4</v>
      </c>
    </row>
    <row r="4" spans="1:3" x14ac:dyDescent="0.25">
      <c r="A4" t="s">
        <v>390</v>
      </c>
      <c r="B4" s="110" t="s">
        <v>357</v>
      </c>
      <c r="C4" s="111">
        <v>6</v>
      </c>
    </row>
    <row r="5" spans="1:3" x14ac:dyDescent="0.25">
      <c r="A5" t="s">
        <v>390</v>
      </c>
      <c r="B5" s="110" t="s">
        <v>358</v>
      </c>
      <c r="C5" s="111">
        <v>7</v>
      </c>
    </row>
    <row r="6" spans="1:3" x14ac:dyDescent="0.25">
      <c r="A6" t="s">
        <v>390</v>
      </c>
      <c r="B6" s="110" t="s">
        <v>359</v>
      </c>
      <c r="C6" s="111">
        <v>282</v>
      </c>
    </row>
    <row r="7" spans="1:3" x14ac:dyDescent="0.25">
      <c r="A7" t="s">
        <v>390</v>
      </c>
      <c r="B7" s="110" t="s">
        <v>360</v>
      </c>
      <c r="C7" s="111">
        <v>2</v>
      </c>
    </row>
    <row r="8" spans="1:3" x14ac:dyDescent="0.25">
      <c r="A8" t="s">
        <v>390</v>
      </c>
      <c r="B8" s="110" t="s">
        <v>361</v>
      </c>
      <c r="C8" s="111">
        <v>8</v>
      </c>
    </row>
    <row r="9" spans="1:3" x14ac:dyDescent="0.25">
      <c r="A9" t="s">
        <v>390</v>
      </c>
      <c r="B9" s="110" t="s">
        <v>234</v>
      </c>
      <c r="C9" s="111">
        <v>10</v>
      </c>
    </row>
    <row r="10" spans="1:3" x14ac:dyDescent="0.25">
      <c r="A10" t="s">
        <v>390</v>
      </c>
      <c r="B10" s="110" t="s">
        <v>362</v>
      </c>
      <c r="C10" s="111">
        <v>23</v>
      </c>
    </row>
    <row r="11" spans="1:3" x14ac:dyDescent="0.25">
      <c r="A11" t="s">
        <v>390</v>
      </c>
      <c r="B11" s="110" t="s">
        <v>235</v>
      </c>
      <c r="C11" s="111">
        <v>11</v>
      </c>
    </row>
    <row r="12" spans="1:3" x14ac:dyDescent="0.25">
      <c r="A12" t="s">
        <v>390</v>
      </c>
      <c r="B12" s="110" t="s">
        <v>363</v>
      </c>
      <c r="C12" s="111">
        <v>12</v>
      </c>
    </row>
    <row r="13" spans="1:3" x14ac:dyDescent="0.25">
      <c r="A13" t="s">
        <v>390</v>
      </c>
      <c r="B13" s="110" t="s">
        <v>364</v>
      </c>
      <c r="C13" s="111">
        <v>13</v>
      </c>
    </row>
    <row r="14" spans="1:3" x14ac:dyDescent="0.25">
      <c r="A14" t="s">
        <v>390</v>
      </c>
      <c r="B14" s="110" t="s">
        <v>233</v>
      </c>
      <c r="C14" s="111">
        <v>14</v>
      </c>
    </row>
    <row r="15" spans="1:3" x14ac:dyDescent="0.25">
      <c r="A15" t="s">
        <v>390</v>
      </c>
      <c r="B15" s="110" t="s">
        <v>365</v>
      </c>
      <c r="C15" s="111">
        <v>264</v>
      </c>
    </row>
    <row r="16" spans="1:3" x14ac:dyDescent="0.25">
      <c r="A16" t="s">
        <v>390</v>
      </c>
      <c r="B16" s="110" t="s">
        <v>366</v>
      </c>
      <c r="C16" s="111">
        <v>15</v>
      </c>
    </row>
    <row r="17" spans="1:3" x14ac:dyDescent="0.25">
      <c r="A17" t="s">
        <v>390</v>
      </c>
      <c r="B17" s="110" t="s">
        <v>367</v>
      </c>
      <c r="C17" s="111">
        <v>39</v>
      </c>
    </row>
    <row r="18" spans="1:3" x14ac:dyDescent="0.25">
      <c r="A18" t="s">
        <v>390</v>
      </c>
      <c r="B18" s="110" t="s">
        <v>368</v>
      </c>
      <c r="C18" s="111">
        <v>30</v>
      </c>
    </row>
    <row r="19" spans="1:3" x14ac:dyDescent="0.25">
      <c r="A19" t="s">
        <v>390</v>
      </c>
      <c r="B19" s="110" t="s">
        <v>369</v>
      </c>
      <c r="C19" s="111">
        <v>317</v>
      </c>
    </row>
    <row r="20" spans="1:3" x14ac:dyDescent="0.25">
      <c r="A20" t="s">
        <v>390</v>
      </c>
      <c r="B20" s="110" t="s">
        <v>370</v>
      </c>
      <c r="C20" s="111">
        <v>36</v>
      </c>
    </row>
    <row r="21" spans="1:3" x14ac:dyDescent="0.25">
      <c r="A21" t="s">
        <v>390</v>
      </c>
      <c r="B21" s="110" t="s">
        <v>371</v>
      </c>
      <c r="C21" s="111">
        <v>40</v>
      </c>
    </row>
    <row r="22" spans="1:3" x14ac:dyDescent="0.25">
      <c r="A22" t="s">
        <v>390</v>
      </c>
      <c r="B22" s="110" t="s">
        <v>372</v>
      </c>
      <c r="C22" s="111">
        <v>41</v>
      </c>
    </row>
    <row r="23" spans="1:3" x14ac:dyDescent="0.25">
      <c r="A23" t="s">
        <v>390</v>
      </c>
      <c r="B23" s="110" t="s">
        <v>373</v>
      </c>
      <c r="C23" s="111">
        <v>42</v>
      </c>
    </row>
    <row r="24" spans="1:3" x14ac:dyDescent="0.25">
      <c r="A24" t="s">
        <v>390</v>
      </c>
      <c r="B24" s="110" t="s">
        <v>374</v>
      </c>
      <c r="C24" s="111">
        <v>43</v>
      </c>
    </row>
    <row r="25" spans="1:3" x14ac:dyDescent="0.25">
      <c r="A25" t="s">
        <v>390</v>
      </c>
      <c r="B25" s="110" t="s">
        <v>375</v>
      </c>
      <c r="C25" s="111">
        <v>24</v>
      </c>
    </row>
    <row r="26" spans="1:3" x14ac:dyDescent="0.25">
      <c r="A26" t="s">
        <v>390</v>
      </c>
      <c r="B26" s="110" t="s">
        <v>376</v>
      </c>
      <c r="C26" s="111">
        <v>44</v>
      </c>
    </row>
    <row r="27" spans="1:3" x14ac:dyDescent="0.25">
      <c r="A27" t="s">
        <v>390</v>
      </c>
      <c r="B27" s="110" t="s">
        <v>377</v>
      </c>
      <c r="C27" s="111">
        <v>283</v>
      </c>
    </row>
    <row r="28" spans="1:3" x14ac:dyDescent="0.25">
      <c r="A28" t="s">
        <v>390</v>
      </c>
      <c r="B28" s="110" t="s">
        <v>237</v>
      </c>
      <c r="C28" s="111">
        <v>45</v>
      </c>
    </row>
    <row r="29" spans="1:3" x14ac:dyDescent="0.25">
      <c r="A29" t="s">
        <v>390</v>
      </c>
      <c r="B29" s="110" t="s">
        <v>378</v>
      </c>
      <c r="C29" s="111">
        <v>38</v>
      </c>
    </row>
    <row r="30" spans="1:3" x14ac:dyDescent="0.25">
      <c r="A30" t="s">
        <v>390</v>
      </c>
      <c r="B30" s="110" t="s">
        <v>379</v>
      </c>
      <c r="C30" s="111">
        <v>46</v>
      </c>
    </row>
    <row r="31" spans="1:3" x14ac:dyDescent="0.25">
      <c r="A31" t="s">
        <v>390</v>
      </c>
      <c r="B31" s="110" t="s">
        <v>380</v>
      </c>
      <c r="C31" s="111">
        <v>47</v>
      </c>
    </row>
    <row r="32" spans="1:3" x14ac:dyDescent="0.25">
      <c r="A32" t="s">
        <v>390</v>
      </c>
      <c r="B32" s="110" t="s">
        <v>381</v>
      </c>
      <c r="C32" s="111">
        <v>48</v>
      </c>
    </row>
    <row r="33" spans="1:3" x14ac:dyDescent="0.25">
      <c r="A33" t="s">
        <v>390</v>
      </c>
      <c r="B33" s="110" t="s">
        <v>382</v>
      </c>
      <c r="C33" s="111">
        <v>49</v>
      </c>
    </row>
    <row r="34" spans="1:3" x14ac:dyDescent="0.25">
      <c r="A34" t="s">
        <v>390</v>
      </c>
      <c r="B34" s="110" t="s">
        <v>383</v>
      </c>
      <c r="C34" s="111">
        <v>50</v>
      </c>
    </row>
    <row r="35" spans="1:3" x14ac:dyDescent="0.25">
      <c r="A35" t="s">
        <v>390</v>
      </c>
      <c r="B35" s="110" t="s">
        <v>232</v>
      </c>
      <c r="C35" s="111">
        <v>53</v>
      </c>
    </row>
    <row r="36" spans="1:3" x14ac:dyDescent="0.25">
      <c r="A36" t="s">
        <v>390</v>
      </c>
      <c r="B36" s="110" t="s">
        <v>384</v>
      </c>
      <c r="C36" s="111">
        <v>37</v>
      </c>
    </row>
    <row r="37" spans="1:3" x14ac:dyDescent="0.25">
      <c r="A37" t="s">
        <v>390</v>
      </c>
      <c r="B37" s="110" t="s">
        <v>385</v>
      </c>
      <c r="C37" s="111">
        <v>267</v>
      </c>
    </row>
    <row r="38" spans="1:3" x14ac:dyDescent="0.25">
      <c r="A38" t="s">
        <v>390</v>
      </c>
      <c r="B38" s="110" t="s">
        <v>386</v>
      </c>
      <c r="C38" s="111">
        <v>268</v>
      </c>
    </row>
    <row r="39" spans="1:3" x14ac:dyDescent="0.25">
      <c r="A39" t="s">
        <v>390</v>
      </c>
      <c r="B39" s="110" t="s">
        <v>387</v>
      </c>
      <c r="C39" s="111">
        <v>54</v>
      </c>
    </row>
    <row r="40" spans="1:3" x14ac:dyDescent="0.25">
      <c r="A40" t="s">
        <v>390</v>
      </c>
      <c r="B40" s="110" t="s">
        <v>230</v>
      </c>
      <c r="C40" s="111">
        <v>269</v>
      </c>
    </row>
    <row r="41" spans="1:3" x14ac:dyDescent="0.25">
      <c r="A41" t="s">
        <v>390</v>
      </c>
      <c r="B41" s="110" t="s">
        <v>388</v>
      </c>
      <c r="C41" s="111">
        <v>55</v>
      </c>
    </row>
    <row r="42" spans="1:3" x14ac:dyDescent="0.25">
      <c r="A42" t="s">
        <v>390</v>
      </c>
      <c r="B42" s="110" t="s">
        <v>389</v>
      </c>
      <c r="C42" s="111">
        <v>51</v>
      </c>
    </row>
    <row r="43" spans="1:3" ht="15.75" thickBot="1" x14ac:dyDescent="0.3">
      <c r="A43" t="s">
        <v>390</v>
      </c>
      <c r="B43" s="110" t="s">
        <v>238</v>
      </c>
      <c r="C43" s="111">
        <v>56</v>
      </c>
    </row>
    <row r="44" spans="1:3" ht="15.75" thickBot="1" x14ac:dyDescent="0.3">
      <c r="A44" s="113" t="s">
        <v>392</v>
      </c>
      <c r="B44" s="114" t="s">
        <v>393</v>
      </c>
      <c r="C44" s="115">
        <v>180</v>
      </c>
    </row>
    <row r="45" spans="1:3" ht="15.75" thickBot="1" x14ac:dyDescent="0.3">
      <c r="A45" s="113" t="s">
        <v>392</v>
      </c>
      <c r="B45" s="114" t="s">
        <v>394</v>
      </c>
      <c r="C45" s="115">
        <v>383</v>
      </c>
    </row>
    <row r="46" spans="1:3" ht="15.75" thickBot="1" x14ac:dyDescent="0.3">
      <c r="A46" s="113" t="s">
        <v>392</v>
      </c>
      <c r="B46" s="114" t="s">
        <v>395</v>
      </c>
      <c r="C46" s="115">
        <v>131</v>
      </c>
    </row>
    <row r="47" spans="1:3" ht="15.75" thickBot="1" x14ac:dyDescent="0.3">
      <c r="A47" s="113" t="s">
        <v>392</v>
      </c>
      <c r="B47" s="114" t="s">
        <v>396</v>
      </c>
      <c r="C47" s="115">
        <v>140</v>
      </c>
    </row>
    <row r="48" spans="1:3" ht="15.75" thickBot="1" x14ac:dyDescent="0.3">
      <c r="A48" s="113" t="s">
        <v>392</v>
      </c>
      <c r="B48" s="114" t="s">
        <v>397</v>
      </c>
      <c r="C48" s="115">
        <v>211</v>
      </c>
    </row>
    <row r="49" spans="1:3" ht="15.75" thickBot="1" x14ac:dyDescent="0.3">
      <c r="A49" s="113" t="s">
        <v>398</v>
      </c>
      <c r="B49" s="114" t="s">
        <v>399</v>
      </c>
      <c r="C49" s="115">
        <v>66</v>
      </c>
    </row>
    <row r="50" spans="1:3" ht="15.75" thickBot="1" x14ac:dyDescent="0.3">
      <c r="A50" s="113" t="s">
        <v>398</v>
      </c>
      <c r="B50" s="114" t="s">
        <v>400</v>
      </c>
      <c r="C50" s="115">
        <v>67</v>
      </c>
    </row>
    <row r="51" spans="1:3" ht="15.75" thickBot="1" x14ac:dyDescent="0.3">
      <c r="A51" s="113" t="s">
        <v>398</v>
      </c>
      <c r="B51" s="114" t="s">
        <v>401</v>
      </c>
      <c r="C51" s="115">
        <v>68</v>
      </c>
    </row>
    <row r="52" spans="1:3" ht="15.75" thickBot="1" x14ac:dyDescent="0.3">
      <c r="A52" s="113" t="s">
        <v>398</v>
      </c>
      <c r="B52" s="114" t="s">
        <v>402</v>
      </c>
      <c r="C52" s="115">
        <v>65</v>
      </c>
    </row>
    <row r="53" spans="1:3" ht="15.75" thickBot="1" x14ac:dyDescent="0.3">
      <c r="A53" s="113" t="s">
        <v>398</v>
      </c>
      <c r="B53" s="114" t="s">
        <v>403</v>
      </c>
      <c r="C53" s="115">
        <v>74</v>
      </c>
    </row>
    <row r="54" spans="1:3" ht="15.75" thickBot="1" x14ac:dyDescent="0.3">
      <c r="A54" s="113" t="s">
        <v>398</v>
      </c>
      <c r="B54" s="114" t="s">
        <v>404</v>
      </c>
      <c r="C54" s="115">
        <v>69</v>
      </c>
    </row>
    <row r="55" spans="1:3" ht="15.75" thickBot="1" x14ac:dyDescent="0.3">
      <c r="A55" s="113" t="s">
        <v>398</v>
      </c>
      <c r="B55" s="114" t="s">
        <v>405</v>
      </c>
      <c r="C55" s="115">
        <v>75</v>
      </c>
    </row>
    <row r="56" spans="1:3" ht="15.75" thickBot="1" x14ac:dyDescent="0.3">
      <c r="A56" s="113" t="s">
        <v>398</v>
      </c>
      <c r="B56" s="114" t="s">
        <v>406</v>
      </c>
      <c r="C56" s="115">
        <v>70</v>
      </c>
    </row>
    <row r="57" spans="1:3" ht="15.75" thickBot="1" x14ac:dyDescent="0.3">
      <c r="A57" s="113" t="s">
        <v>398</v>
      </c>
      <c r="B57" s="114" t="s">
        <v>407</v>
      </c>
      <c r="C57" s="115">
        <v>71</v>
      </c>
    </row>
    <row r="58" spans="1:3" ht="15.75" thickBot="1" x14ac:dyDescent="0.3">
      <c r="A58" s="113" t="s">
        <v>398</v>
      </c>
      <c r="B58" s="114" t="s">
        <v>408</v>
      </c>
      <c r="C58" s="115">
        <v>72</v>
      </c>
    </row>
    <row r="59" spans="1:3" ht="15.75" thickBot="1" x14ac:dyDescent="0.3">
      <c r="A59" s="113" t="s">
        <v>398</v>
      </c>
      <c r="B59" s="114" t="s">
        <v>409</v>
      </c>
      <c r="C59" s="115">
        <v>76</v>
      </c>
    </row>
    <row r="60" spans="1:3" ht="15.75" thickBot="1" x14ac:dyDescent="0.3">
      <c r="A60" s="113" t="s">
        <v>398</v>
      </c>
      <c r="B60" s="114" t="s">
        <v>410</v>
      </c>
      <c r="C60" s="115">
        <v>73</v>
      </c>
    </row>
    <row r="61" spans="1:3" ht="15.75" thickBot="1" x14ac:dyDescent="0.3">
      <c r="A61" s="113" t="s">
        <v>231</v>
      </c>
      <c r="B61" s="114" t="s">
        <v>411</v>
      </c>
      <c r="C61" s="115">
        <v>60</v>
      </c>
    </row>
    <row r="62" spans="1:3" ht="15.75" thickBot="1" x14ac:dyDescent="0.3">
      <c r="A62" s="113" t="s">
        <v>231</v>
      </c>
      <c r="B62" s="114" t="s">
        <v>412</v>
      </c>
      <c r="C62" s="115">
        <v>91</v>
      </c>
    </row>
    <row r="63" spans="1:3" ht="15.75" thickBot="1" x14ac:dyDescent="0.3">
      <c r="A63" s="113" t="s">
        <v>231</v>
      </c>
      <c r="B63" s="114" t="s">
        <v>413</v>
      </c>
      <c r="C63" s="115">
        <v>168</v>
      </c>
    </row>
    <row r="64" spans="1:3" ht="15.75" thickBot="1" x14ac:dyDescent="0.3">
      <c r="A64" s="113" t="s">
        <v>231</v>
      </c>
      <c r="B64" s="114" t="s">
        <v>414</v>
      </c>
      <c r="C64" s="115">
        <v>92</v>
      </c>
    </row>
    <row r="65" spans="1:3" ht="15.75" thickBot="1" x14ac:dyDescent="0.3">
      <c r="A65" s="113" t="s">
        <v>231</v>
      </c>
      <c r="B65" s="114" t="s">
        <v>415</v>
      </c>
      <c r="C65" s="115">
        <v>81</v>
      </c>
    </row>
    <row r="66" spans="1:3" ht="15.75" thickBot="1" x14ac:dyDescent="0.3">
      <c r="A66" s="113" t="s">
        <v>231</v>
      </c>
      <c r="B66" s="114" t="s">
        <v>416</v>
      </c>
      <c r="C66" s="115">
        <v>82</v>
      </c>
    </row>
    <row r="67" spans="1:3" ht="15.75" thickBot="1" x14ac:dyDescent="0.3">
      <c r="A67" s="113" t="s">
        <v>231</v>
      </c>
      <c r="B67" s="114" t="s">
        <v>417</v>
      </c>
      <c r="C67" s="115">
        <v>83</v>
      </c>
    </row>
    <row r="68" spans="1:3" ht="15.75" thickBot="1" x14ac:dyDescent="0.3">
      <c r="A68" s="113" t="s">
        <v>231</v>
      </c>
      <c r="B68" s="114" t="s">
        <v>418</v>
      </c>
      <c r="C68" s="115">
        <v>84</v>
      </c>
    </row>
    <row r="69" spans="1:3" ht="15.75" thickBot="1" x14ac:dyDescent="0.3">
      <c r="A69" s="113" t="s">
        <v>231</v>
      </c>
      <c r="B69" s="114" t="s">
        <v>419</v>
      </c>
      <c r="C69" s="115">
        <v>85</v>
      </c>
    </row>
    <row r="70" spans="1:3" ht="15.75" thickBot="1" x14ac:dyDescent="0.3">
      <c r="A70" s="113" t="s">
        <v>231</v>
      </c>
      <c r="B70" s="114" t="s">
        <v>420</v>
      </c>
      <c r="C70" s="115">
        <v>185</v>
      </c>
    </row>
    <row r="71" spans="1:3" ht="15.75" thickBot="1" x14ac:dyDescent="0.3">
      <c r="A71" s="113" t="s">
        <v>231</v>
      </c>
      <c r="B71" s="114" t="s">
        <v>421</v>
      </c>
      <c r="C71" s="115">
        <v>93</v>
      </c>
    </row>
    <row r="72" spans="1:3" ht="15.75" thickBot="1" x14ac:dyDescent="0.3">
      <c r="A72" s="113" t="s">
        <v>231</v>
      </c>
      <c r="B72" s="114" t="s">
        <v>422</v>
      </c>
      <c r="C72" s="115">
        <v>86</v>
      </c>
    </row>
    <row r="73" spans="1:3" ht="15.75" thickBot="1" x14ac:dyDescent="0.3">
      <c r="A73" s="113" t="s">
        <v>231</v>
      </c>
      <c r="B73" s="114" t="s">
        <v>423</v>
      </c>
      <c r="C73" s="115">
        <v>94</v>
      </c>
    </row>
    <row r="74" spans="1:3" ht="15.75" thickBot="1" x14ac:dyDescent="0.3">
      <c r="A74" s="113" t="s">
        <v>231</v>
      </c>
      <c r="B74" s="114" t="s">
        <v>424</v>
      </c>
      <c r="C74" s="115">
        <v>95</v>
      </c>
    </row>
    <row r="75" spans="1:3" ht="15.75" thickBot="1" x14ac:dyDescent="0.3">
      <c r="A75" s="113" t="s">
        <v>231</v>
      </c>
      <c r="B75" s="114" t="s">
        <v>425</v>
      </c>
      <c r="C75" s="115">
        <v>96</v>
      </c>
    </row>
    <row r="76" spans="1:3" ht="15.75" thickBot="1" x14ac:dyDescent="0.3">
      <c r="A76" s="113" t="s">
        <v>231</v>
      </c>
      <c r="B76" s="114" t="s">
        <v>426</v>
      </c>
      <c r="C76" s="115">
        <v>97</v>
      </c>
    </row>
    <row r="77" spans="1:3" ht="15.75" thickBot="1" x14ac:dyDescent="0.3">
      <c r="A77" s="113" t="s">
        <v>231</v>
      </c>
      <c r="B77" s="114" t="s">
        <v>427</v>
      </c>
      <c r="C77" s="115">
        <v>87</v>
      </c>
    </row>
    <row r="78" spans="1:3" ht="15.75" thickBot="1" x14ac:dyDescent="0.3">
      <c r="A78" s="113" t="s">
        <v>231</v>
      </c>
      <c r="B78" s="114" t="s">
        <v>428</v>
      </c>
      <c r="C78" s="115">
        <v>88</v>
      </c>
    </row>
    <row r="79" spans="1:3" ht="15.75" thickBot="1" x14ac:dyDescent="0.3">
      <c r="A79" s="113" t="s">
        <v>429</v>
      </c>
      <c r="B79" s="114" t="s">
        <v>430</v>
      </c>
      <c r="C79" s="115">
        <v>101</v>
      </c>
    </row>
    <row r="80" spans="1:3" ht="15.75" thickBot="1" x14ac:dyDescent="0.3">
      <c r="A80" s="113" t="s">
        <v>429</v>
      </c>
      <c r="B80" s="114" t="s">
        <v>431</v>
      </c>
      <c r="C80" s="115">
        <v>102</v>
      </c>
    </row>
    <row r="81" spans="1:3" ht="15.75" thickBot="1" x14ac:dyDescent="0.3">
      <c r="A81" s="113" t="s">
        <v>429</v>
      </c>
      <c r="B81" s="114" t="s">
        <v>432</v>
      </c>
      <c r="C81" s="115">
        <v>103</v>
      </c>
    </row>
    <row r="82" spans="1:3" ht="15.75" thickBot="1" x14ac:dyDescent="0.3">
      <c r="A82" s="113" t="s">
        <v>429</v>
      </c>
      <c r="B82" s="114" t="s">
        <v>433</v>
      </c>
      <c r="C82" s="115">
        <v>158</v>
      </c>
    </row>
    <row r="83" spans="1:3" ht="15.75" thickBot="1" x14ac:dyDescent="0.3">
      <c r="A83" s="113" t="s">
        <v>429</v>
      </c>
      <c r="B83" s="114" t="s">
        <v>434</v>
      </c>
      <c r="C83" s="115">
        <v>104</v>
      </c>
    </row>
    <row r="84" spans="1:3" ht="15.75" thickBot="1" x14ac:dyDescent="0.3">
      <c r="A84" s="113" t="s">
        <v>429</v>
      </c>
      <c r="B84" s="114" t="s">
        <v>435</v>
      </c>
      <c r="C84" s="115">
        <v>105</v>
      </c>
    </row>
    <row r="85" spans="1:3" ht="15.75" thickBot="1" x14ac:dyDescent="0.3">
      <c r="A85" s="113" t="s">
        <v>429</v>
      </c>
      <c r="B85" s="114" t="s">
        <v>436</v>
      </c>
      <c r="C85" s="115">
        <v>106</v>
      </c>
    </row>
    <row r="86" spans="1:3" ht="15.75" thickBot="1" x14ac:dyDescent="0.3">
      <c r="A86" s="113" t="s">
        <v>429</v>
      </c>
      <c r="B86" s="114" t="s">
        <v>437</v>
      </c>
      <c r="C86" s="115">
        <v>107</v>
      </c>
    </row>
    <row r="87" spans="1:3" ht="15.75" thickBot="1" x14ac:dyDescent="0.3">
      <c r="A87" s="113" t="s">
        <v>429</v>
      </c>
      <c r="B87" s="114" t="s">
        <v>438</v>
      </c>
      <c r="C87" s="115">
        <v>144</v>
      </c>
    </row>
    <row r="88" spans="1:3" ht="15.75" thickBot="1" x14ac:dyDescent="0.3">
      <c r="A88" s="113" t="s">
        <v>429</v>
      </c>
      <c r="B88" s="114" t="s">
        <v>439</v>
      </c>
      <c r="C88" s="115">
        <v>108</v>
      </c>
    </row>
    <row r="89" spans="1:3" ht="15.75" thickBot="1" x14ac:dyDescent="0.3">
      <c r="A89" s="113" t="s">
        <v>429</v>
      </c>
      <c r="B89" s="114" t="s">
        <v>440</v>
      </c>
      <c r="C89" s="115">
        <v>142</v>
      </c>
    </row>
    <row r="90" spans="1:3" ht="15.75" thickBot="1" x14ac:dyDescent="0.3">
      <c r="A90" s="113" t="s">
        <v>429</v>
      </c>
      <c r="B90" s="114" t="s">
        <v>441</v>
      </c>
      <c r="C90" s="115">
        <v>110</v>
      </c>
    </row>
    <row r="91" spans="1:3" ht="15.75" thickBot="1" x14ac:dyDescent="0.3">
      <c r="A91" s="113" t="s">
        <v>429</v>
      </c>
      <c r="B91" s="114" t="s">
        <v>442</v>
      </c>
      <c r="C91" s="115">
        <v>111</v>
      </c>
    </row>
    <row r="92" spans="1:3" ht="15.75" thickBot="1" x14ac:dyDescent="0.3">
      <c r="A92" s="113" t="s">
        <v>429</v>
      </c>
      <c r="B92" s="114" t="s">
        <v>443</v>
      </c>
      <c r="C92" s="115">
        <v>377</v>
      </c>
    </row>
    <row r="93" spans="1:3" ht="15.75" thickBot="1" x14ac:dyDescent="0.3">
      <c r="A93" s="113" t="s">
        <v>429</v>
      </c>
      <c r="B93" s="114" t="s">
        <v>444</v>
      </c>
      <c r="C93" s="115">
        <v>113</v>
      </c>
    </row>
    <row r="94" spans="1:3" ht="15.75" thickBot="1" x14ac:dyDescent="0.3">
      <c r="A94" s="113" t="s">
        <v>429</v>
      </c>
      <c r="B94" s="114" t="s">
        <v>445</v>
      </c>
      <c r="C94" s="115">
        <v>380</v>
      </c>
    </row>
    <row r="95" spans="1:3" ht="15.75" thickBot="1" x14ac:dyDescent="0.3">
      <c r="A95" s="113" t="s">
        <v>429</v>
      </c>
      <c r="B95" s="114" t="s">
        <v>446</v>
      </c>
      <c r="C95" s="115">
        <v>114</v>
      </c>
    </row>
    <row r="96" spans="1:3" ht="15.75" thickBot="1" x14ac:dyDescent="0.3">
      <c r="A96" s="113" t="s">
        <v>429</v>
      </c>
      <c r="B96" s="114" t="s">
        <v>447</v>
      </c>
      <c r="C96" s="115">
        <v>379</v>
      </c>
    </row>
    <row r="97" spans="1:3" ht="15.75" thickBot="1" x14ac:dyDescent="0.3">
      <c r="A97" s="113" t="s">
        <v>429</v>
      </c>
      <c r="B97" s="114" t="s">
        <v>448</v>
      </c>
      <c r="C97" s="115">
        <v>378</v>
      </c>
    </row>
    <row r="98" spans="1:3" ht="15.75" thickBot="1" x14ac:dyDescent="0.3">
      <c r="A98" s="113" t="s">
        <v>429</v>
      </c>
      <c r="B98" s="114" t="s">
        <v>449</v>
      </c>
      <c r="C98" s="115">
        <v>115</v>
      </c>
    </row>
    <row r="99" spans="1:3" ht="15.75" thickBot="1" x14ac:dyDescent="0.3">
      <c r="A99" s="113" t="s">
        <v>429</v>
      </c>
      <c r="B99" s="114" t="s">
        <v>450</v>
      </c>
      <c r="C99" s="115">
        <v>116</v>
      </c>
    </row>
    <row r="100" spans="1:3" ht="15.75" thickBot="1" x14ac:dyDescent="0.3">
      <c r="A100" s="113" t="s">
        <v>429</v>
      </c>
      <c r="B100" s="114" t="s">
        <v>451</v>
      </c>
      <c r="C100" s="115">
        <v>117</v>
      </c>
    </row>
    <row r="101" spans="1:3" ht="15.75" thickBot="1" x14ac:dyDescent="0.3">
      <c r="A101" s="113" t="s">
        <v>429</v>
      </c>
      <c r="B101" s="114" t="s">
        <v>452</v>
      </c>
      <c r="C101" s="115">
        <v>118</v>
      </c>
    </row>
    <row r="102" spans="1:3" ht="15.75" thickBot="1" x14ac:dyDescent="0.3">
      <c r="A102" s="113" t="s">
        <v>429</v>
      </c>
      <c r="B102" s="114" t="s">
        <v>453</v>
      </c>
      <c r="C102" s="115">
        <v>119</v>
      </c>
    </row>
    <row r="103" spans="1:3" ht="15.75" thickBot="1" x14ac:dyDescent="0.3">
      <c r="A103" s="113" t="s">
        <v>429</v>
      </c>
      <c r="B103" s="114" t="s">
        <v>454</v>
      </c>
      <c r="C103" s="115">
        <v>120</v>
      </c>
    </row>
    <row r="104" spans="1:3" ht="15.75" thickBot="1" x14ac:dyDescent="0.3">
      <c r="A104" s="113" t="s">
        <v>429</v>
      </c>
      <c r="B104" s="114" t="s">
        <v>455</v>
      </c>
      <c r="C104" s="115">
        <v>121</v>
      </c>
    </row>
    <row r="105" spans="1:3" ht="15.75" thickBot="1" x14ac:dyDescent="0.3">
      <c r="A105" s="113" t="s">
        <v>429</v>
      </c>
      <c r="B105" s="114" t="s">
        <v>456</v>
      </c>
      <c r="C105" s="115">
        <v>122</v>
      </c>
    </row>
    <row r="106" spans="1:3" ht="15.75" thickBot="1" x14ac:dyDescent="0.3">
      <c r="A106" s="113" t="s">
        <v>429</v>
      </c>
      <c r="B106" s="114" t="s">
        <v>457</v>
      </c>
      <c r="C106" s="115">
        <v>123</v>
      </c>
    </row>
    <row r="107" spans="1:3" ht="15.75" thickBot="1" x14ac:dyDescent="0.3">
      <c r="A107" s="113" t="s">
        <v>429</v>
      </c>
      <c r="B107" s="114" t="s">
        <v>458</v>
      </c>
      <c r="C107" s="115">
        <v>381</v>
      </c>
    </row>
    <row r="108" spans="1:3" ht="15.75" thickBot="1" x14ac:dyDescent="0.3">
      <c r="A108" s="113" t="s">
        <v>429</v>
      </c>
      <c r="B108" s="114" t="s">
        <v>459</v>
      </c>
      <c r="C108" s="115">
        <v>125</v>
      </c>
    </row>
    <row r="109" spans="1:3" ht="15.75" thickBot="1" x14ac:dyDescent="0.3">
      <c r="A109" s="113" t="s">
        <v>429</v>
      </c>
      <c r="B109" s="114" t="s">
        <v>460</v>
      </c>
      <c r="C109" s="115">
        <v>126</v>
      </c>
    </row>
    <row r="110" spans="1:3" ht="15.75" thickBot="1" x14ac:dyDescent="0.3">
      <c r="A110" s="113" t="s">
        <v>429</v>
      </c>
      <c r="B110" s="114" t="s">
        <v>461</v>
      </c>
      <c r="C110" s="115">
        <v>127</v>
      </c>
    </row>
    <row r="111" spans="1:3" ht="15.75" thickBot="1" x14ac:dyDescent="0.3">
      <c r="A111" s="113" t="s">
        <v>429</v>
      </c>
      <c r="B111" s="114" t="s">
        <v>462</v>
      </c>
      <c r="C111" s="115">
        <v>128</v>
      </c>
    </row>
    <row r="112" spans="1:3" ht="15.75" thickBot="1" x14ac:dyDescent="0.3">
      <c r="A112" s="113" t="s">
        <v>463</v>
      </c>
      <c r="B112" s="114" t="s">
        <v>464</v>
      </c>
      <c r="C112" s="115">
        <v>160</v>
      </c>
    </row>
    <row r="113" spans="1:3" ht="15.75" thickBot="1" x14ac:dyDescent="0.3">
      <c r="A113" s="113" t="s">
        <v>463</v>
      </c>
      <c r="B113" s="114" t="s">
        <v>465</v>
      </c>
      <c r="C113" s="115">
        <v>195</v>
      </c>
    </row>
    <row r="114" spans="1:3" ht="15.75" thickBot="1" x14ac:dyDescent="0.3">
      <c r="A114" s="113" t="s">
        <v>463</v>
      </c>
      <c r="B114" s="114" t="s">
        <v>466</v>
      </c>
      <c r="C114" s="115">
        <v>161</v>
      </c>
    </row>
    <row r="115" spans="1:3" ht="15.75" thickBot="1" x14ac:dyDescent="0.3">
      <c r="A115" s="113" t="s">
        <v>463</v>
      </c>
      <c r="B115" s="114" t="s">
        <v>467</v>
      </c>
      <c r="C115" s="115">
        <v>25</v>
      </c>
    </row>
    <row r="116" spans="1:3" ht="15.75" thickBot="1" x14ac:dyDescent="0.3">
      <c r="A116" s="113" t="s">
        <v>463</v>
      </c>
      <c r="B116" s="114" t="s">
        <v>468</v>
      </c>
      <c r="C116" s="115">
        <v>162</v>
      </c>
    </row>
    <row r="117" spans="1:3" ht="15.75" thickBot="1" x14ac:dyDescent="0.3">
      <c r="A117" s="113" t="s">
        <v>463</v>
      </c>
      <c r="B117" s="114" t="s">
        <v>469</v>
      </c>
      <c r="C117" s="115">
        <v>163</v>
      </c>
    </row>
    <row r="118" spans="1:3" ht="15.75" thickBot="1" x14ac:dyDescent="0.3">
      <c r="A118" s="113" t="s">
        <v>463</v>
      </c>
      <c r="B118" s="114" t="s">
        <v>470</v>
      </c>
      <c r="C118" s="115">
        <v>164</v>
      </c>
    </row>
    <row r="119" spans="1:3" ht="15.75" thickBot="1" x14ac:dyDescent="0.3">
      <c r="A119" s="113" t="s">
        <v>463</v>
      </c>
      <c r="B119" s="114" t="s">
        <v>471</v>
      </c>
      <c r="C119" s="115">
        <v>165</v>
      </c>
    </row>
    <row r="120" spans="1:3" ht="15.75" thickBot="1" x14ac:dyDescent="0.3">
      <c r="A120" s="113" t="s">
        <v>463</v>
      </c>
      <c r="B120" s="114" t="s">
        <v>472</v>
      </c>
      <c r="C120" s="115">
        <v>166</v>
      </c>
    </row>
    <row r="121" spans="1:3" ht="15.75" thickBot="1" x14ac:dyDescent="0.3">
      <c r="A121" s="113" t="s">
        <v>463</v>
      </c>
      <c r="B121" s="114" t="s">
        <v>473</v>
      </c>
      <c r="C121" s="115">
        <v>167</v>
      </c>
    </row>
    <row r="122" spans="1:3" ht="15.75" thickBot="1" x14ac:dyDescent="0.3">
      <c r="A122" s="113" t="s">
        <v>463</v>
      </c>
      <c r="B122" s="114" t="s">
        <v>474</v>
      </c>
      <c r="C122" s="115">
        <v>169</v>
      </c>
    </row>
    <row r="123" spans="1:3" ht="15.75" thickBot="1" x14ac:dyDescent="0.3">
      <c r="A123" s="113" t="s">
        <v>463</v>
      </c>
      <c r="B123" s="114" t="s">
        <v>475</v>
      </c>
      <c r="C123" s="115">
        <v>170</v>
      </c>
    </row>
    <row r="124" spans="1:3" ht="15.75" thickBot="1" x14ac:dyDescent="0.3">
      <c r="A124" s="113" t="s">
        <v>463</v>
      </c>
      <c r="B124" s="114" t="s">
        <v>476</v>
      </c>
      <c r="C124" s="115">
        <v>171</v>
      </c>
    </row>
    <row r="125" spans="1:3" ht="15.75" thickBot="1" x14ac:dyDescent="0.3">
      <c r="A125" s="113" t="s">
        <v>463</v>
      </c>
      <c r="B125" s="114" t="s">
        <v>477</v>
      </c>
      <c r="C125" s="115">
        <v>173</v>
      </c>
    </row>
    <row r="126" spans="1:3" ht="15.75" thickBot="1" x14ac:dyDescent="0.3">
      <c r="A126" s="113" t="s">
        <v>463</v>
      </c>
      <c r="B126" s="114" t="s">
        <v>478</v>
      </c>
      <c r="C126" s="115">
        <v>174</v>
      </c>
    </row>
    <row r="127" spans="1:3" ht="15.75" thickBot="1" x14ac:dyDescent="0.3">
      <c r="A127" s="113" t="s">
        <v>463</v>
      </c>
      <c r="B127" s="114" t="s">
        <v>479</v>
      </c>
      <c r="C127" s="115">
        <v>175</v>
      </c>
    </row>
    <row r="128" spans="1:3" ht="15.75" thickBot="1" x14ac:dyDescent="0.3">
      <c r="A128" s="113" t="s">
        <v>463</v>
      </c>
      <c r="B128" s="114" t="s">
        <v>480</v>
      </c>
      <c r="C128" s="115">
        <v>176</v>
      </c>
    </row>
    <row r="129" spans="1:3" ht="15.75" thickBot="1" x14ac:dyDescent="0.3">
      <c r="A129" s="113" t="s">
        <v>463</v>
      </c>
      <c r="B129" s="114" t="s">
        <v>481</v>
      </c>
      <c r="C129" s="115">
        <v>177</v>
      </c>
    </row>
    <row r="130" spans="1:3" ht="15.75" thickBot="1" x14ac:dyDescent="0.3">
      <c r="A130" s="113" t="s">
        <v>463</v>
      </c>
      <c r="B130" s="114" t="s">
        <v>482</v>
      </c>
      <c r="C130" s="115">
        <v>179</v>
      </c>
    </row>
    <row r="131" spans="1:3" ht="15.75" thickBot="1" x14ac:dyDescent="0.3">
      <c r="A131" s="113" t="s">
        <v>463</v>
      </c>
      <c r="B131" s="114" t="s">
        <v>483</v>
      </c>
      <c r="C131" s="115">
        <v>221</v>
      </c>
    </row>
    <row r="132" spans="1:3" ht="15.75" thickBot="1" x14ac:dyDescent="0.3">
      <c r="A132" s="113" t="s">
        <v>463</v>
      </c>
      <c r="B132" s="114" t="s">
        <v>484</v>
      </c>
      <c r="C132" s="115">
        <v>223</v>
      </c>
    </row>
    <row r="133" spans="1:3" ht="15.75" thickBot="1" x14ac:dyDescent="0.3">
      <c r="A133" s="113" t="s">
        <v>463</v>
      </c>
      <c r="B133" s="114" t="s">
        <v>485</v>
      </c>
      <c r="C133" s="115">
        <v>181</v>
      </c>
    </row>
    <row r="134" spans="1:3" ht="15.75" thickBot="1" x14ac:dyDescent="0.3">
      <c r="A134" s="113" t="s">
        <v>463</v>
      </c>
      <c r="B134" s="114" t="s">
        <v>486</v>
      </c>
      <c r="C134" s="115">
        <v>214</v>
      </c>
    </row>
    <row r="135" spans="1:3" ht="15.75" thickBot="1" x14ac:dyDescent="0.3">
      <c r="A135" s="113" t="s">
        <v>463</v>
      </c>
      <c r="B135" s="114" t="s">
        <v>487</v>
      </c>
      <c r="C135" s="115">
        <v>182</v>
      </c>
    </row>
    <row r="136" spans="1:3" ht="15.75" thickBot="1" x14ac:dyDescent="0.3">
      <c r="A136" s="113" t="s">
        <v>463</v>
      </c>
      <c r="B136" s="114" t="s">
        <v>488</v>
      </c>
      <c r="C136" s="115">
        <v>183</v>
      </c>
    </row>
    <row r="137" spans="1:3" ht="15.75" thickBot="1" x14ac:dyDescent="0.3">
      <c r="A137" s="113" t="s">
        <v>463</v>
      </c>
      <c r="B137" s="114" t="s">
        <v>489</v>
      </c>
      <c r="C137" s="115">
        <v>184</v>
      </c>
    </row>
    <row r="138" spans="1:3" ht="15.75" thickBot="1" x14ac:dyDescent="0.3">
      <c r="A138" s="113" t="s">
        <v>463</v>
      </c>
      <c r="B138" s="114" t="s">
        <v>490</v>
      </c>
      <c r="C138" s="115">
        <v>186</v>
      </c>
    </row>
    <row r="139" spans="1:3" ht="15.75" thickBot="1" x14ac:dyDescent="0.3">
      <c r="A139" s="113" t="s">
        <v>463</v>
      </c>
      <c r="B139" s="114" t="s">
        <v>491</v>
      </c>
      <c r="C139" s="115">
        <v>227</v>
      </c>
    </row>
    <row r="140" spans="1:3" ht="15.75" thickBot="1" x14ac:dyDescent="0.3">
      <c r="A140" s="113" t="s">
        <v>463</v>
      </c>
      <c r="B140" s="114" t="s">
        <v>492</v>
      </c>
      <c r="C140" s="115">
        <v>187</v>
      </c>
    </row>
    <row r="141" spans="1:3" ht="15.75" thickBot="1" x14ac:dyDescent="0.3">
      <c r="A141" s="113" t="s">
        <v>463</v>
      </c>
      <c r="B141" s="114" t="s">
        <v>493</v>
      </c>
      <c r="C141" s="115">
        <v>190</v>
      </c>
    </row>
    <row r="142" spans="1:3" ht="15.75" thickBot="1" x14ac:dyDescent="0.3">
      <c r="A142" s="113" t="s">
        <v>463</v>
      </c>
      <c r="B142" s="114" t="s">
        <v>494</v>
      </c>
      <c r="C142" s="115">
        <v>191</v>
      </c>
    </row>
    <row r="143" spans="1:3" ht="15.75" thickBot="1" x14ac:dyDescent="0.3">
      <c r="A143" s="113" t="s">
        <v>463</v>
      </c>
      <c r="B143" s="114" t="s">
        <v>495</v>
      </c>
      <c r="C143" s="115">
        <v>147</v>
      </c>
    </row>
    <row r="144" spans="1:3" ht="15.75" thickBot="1" x14ac:dyDescent="0.3">
      <c r="A144" s="113" t="s">
        <v>463</v>
      </c>
      <c r="B144" s="114" t="s">
        <v>496</v>
      </c>
      <c r="C144" s="115">
        <v>192</v>
      </c>
    </row>
    <row r="145" spans="1:3" ht="15.75" thickBot="1" x14ac:dyDescent="0.3">
      <c r="A145" s="113" t="s">
        <v>463</v>
      </c>
      <c r="B145" s="114" t="s">
        <v>497</v>
      </c>
      <c r="C145" s="115">
        <v>193</v>
      </c>
    </row>
    <row r="146" spans="1:3" ht="15.75" thickBot="1" x14ac:dyDescent="0.3">
      <c r="A146" s="113" t="s">
        <v>463</v>
      </c>
      <c r="B146" s="114" t="s">
        <v>498</v>
      </c>
      <c r="C146" s="115">
        <v>194</v>
      </c>
    </row>
    <row r="147" spans="1:3" ht="15.75" thickBot="1" x14ac:dyDescent="0.3">
      <c r="A147" s="113" t="s">
        <v>463</v>
      </c>
      <c r="B147" s="114" t="s">
        <v>499</v>
      </c>
      <c r="C147" s="115">
        <v>197</v>
      </c>
    </row>
    <row r="148" spans="1:3" ht="15.75" thickBot="1" x14ac:dyDescent="0.3">
      <c r="A148" s="113" t="s">
        <v>463</v>
      </c>
      <c r="B148" s="114" t="s">
        <v>500</v>
      </c>
      <c r="C148" s="115">
        <v>198</v>
      </c>
    </row>
    <row r="149" spans="1:3" ht="15.75" thickBot="1" x14ac:dyDescent="0.3">
      <c r="A149" s="113" t="s">
        <v>463</v>
      </c>
      <c r="B149" s="114" t="s">
        <v>501</v>
      </c>
      <c r="C149" s="115">
        <v>201</v>
      </c>
    </row>
    <row r="150" spans="1:3" ht="15.75" thickBot="1" x14ac:dyDescent="0.3">
      <c r="A150" s="113" t="s">
        <v>463</v>
      </c>
      <c r="B150" s="114" t="s">
        <v>502</v>
      </c>
      <c r="C150" s="115">
        <v>202</v>
      </c>
    </row>
    <row r="151" spans="1:3" ht="15.75" thickBot="1" x14ac:dyDescent="0.3">
      <c r="A151" s="113" t="s">
        <v>463</v>
      </c>
      <c r="B151" s="114" t="s">
        <v>503</v>
      </c>
      <c r="C151" s="115">
        <v>230</v>
      </c>
    </row>
    <row r="152" spans="1:3" ht="15.75" thickBot="1" x14ac:dyDescent="0.3">
      <c r="A152" s="113" t="s">
        <v>463</v>
      </c>
      <c r="B152" s="114" t="s">
        <v>504</v>
      </c>
      <c r="C152" s="115">
        <v>203</v>
      </c>
    </row>
    <row r="153" spans="1:3" ht="15.75" thickBot="1" x14ac:dyDescent="0.3">
      <c r="A153" s="113" t="s">
        <v>463</v>
      </c>
      <c r="B153" s="114" t="s">
        <v>505</v>
      </c>
      <c r="C153" s="115">
        <v>204</v>
      </c>
    </row>
    <row r="154" spans="1:3" ht="15.75" thickBot="1" x14ac:dyDescent="0.3">
      <c r="A154" s="113" t="s">
        <v>463</v>
      </c>
      <c r="B154" s="114" t="s">
        <v>506</v>
      </c>
      <c r="C154" s="115">
        <v>205</v>
      </c>
    </row>
    <row r="155" spans="1:3" ht="15.75" thickBot="1" x14ac:dyDescent="0.3">
      <c r="A155" s="113" t="s">
        <v>463</v>
      </c>
      <c r="B155" s="114" t="s">
        <v>507</v>
      </c>
      <c r="C155" s="115">
        <v>206</v>
      </c>
    </row>
    <row r="156" spans="1:3" ht="15.75" thickBot="1" x14ac:dyDescent="0.3">
      <c r="A156" s="113" t="s">
        <v>463</v>
      </c>
      <c r="B156" s="114" t="s">
        <v>508</v>
      </c>
      <c r="C156" s="115">
        <v>207</v>
      </c>
    </row>
    <row r="157" spans="1:3" ht="15.75" thickBot="1" x14ac:dyDescent="0.3">
      <c r="A157" s="113" t="s">
        <v>463</v>
      </c>
      <c r="B157" s="114" t="s">
        <v>509</v>
      </c>
      <c r="C157" s="115">
        <v>208</v>
      </c>
    </row>
    <row r="158" spans="1:3" ht="15.75" thickBot="1" x14ac:dyDescent="0.3">
      <c r="A158" s="113" t="s">
        <v>463</v>
      </c>
      <c r="B158" s="114" t="s">
        <v>510</v>
      </c>
      <c r="C158" s="115">
        <v>209</v>
      </c>
    </row>
    <row r="159" spans="1:3" ht="15.75" thickBot="1" x14ac:dyDescent="0.3">
      <c r="A159" s="113" t="s">
        <v>463</v>
      </c>
      <c r="B159" s="114" t="s">
        <v>511</v>
      </c>
      <c r="C159" s="115">
        <v>212</v>
      </c>
    </row>
    <row r="160" spans="1:3" ht="15.75" thickBot="1" x14ac:dyDescent="0.3">
      <c r="A160" s="113" t="s">
        <v>463</v>
      </c>
      <c r="B160" s="114" t="s">
        <v>512</v>
      </c>
      <c r="C160" s="115">
        <v>213</v>
      </c>
    </row>
    <row r="161" spans="1:3" ht="15.75" thickBot="1" x14ac:dyDescent="0.3">
      <c r="A161" s="113" t="s">
        <v>513</v>
      </c>
      <c r="B161" s="114" t="s">
        <v>514</v>
      </c>
      <c r="C161" s="115">
        <v>233</v>
      </c>
    </row>
    <row r="162" spans="1:3" ht="15.75" thickBot="1" x14ac:dyDescent="0.3">
      <c r="A162" s="113" t="s">
        <v>513</v>
      </c>
      <c r="B162" s="114" t="s">
        <v>479</v>
      </c>
      <c r="C162" s="115">
        <v>234</v>
      </c>
    </row>
    <row r="163" spans="1:3" ht="15.75" thickBot="1" x14ac:dyDescent="0.3">
      <c r="A163" s="113" t="s">
        <v>513</v>
      </c>
      <c r="B163" s="114" t="s">
        <v>489</v>
      </c>
      <c r="C163" s="115">
        <v>235</v>
      </c>
    </row>
    <row r="164" spans="1:3" ht="15.75" thickBot="1" x14ac:dyDescent="0.3">
      <c r="A164" s="113" t="s">
        <v>513</v>
      </c>
      <c r="B164" s="114" t="s">
        <v>494</v>
      </c>
      <c r="C164" s="115">
        <v>236</v>
      </c>
    </row>
    <row r="165" spans="1:3" ht="15.75" thickBot="1" x14ac:dyDescent="0.3">
      <c r="A165" s="113" t="s">
        <v>513</v>
      </c>
      <c r="B165" s="114" t="s">
        <v>508</v>
      </c>
      <c r="C165" s="115">
        <v>237</v>
      </c>
    </row>
    <row r="166" spans="1:3" ht="15.75" thickBot="1" x14ac:dyDescent="0.3">
      <c r="A166" s="113" t="s">
        <v>515</v>
      </c>
      <c r="B166" s="114" t="s">
        <v>516</v>
      </c>
      <c r="C166" s="115">
        <v>132</v>
      </c>
    </row>
    <row r="167" spans="1:3" ht="15.75" thickBot="1" x14ac:dyDescent="0.3">
      <c r="A167" s="113" t="s">
        <v>515</v>
      </c>
      <c r="B167" s="114" t="s">
        <v>517</v>
      </c>
      <c r="C167" s="115">
        <v>133</v>
      </c>
    </row>
    <row r="168" spans="1:3" ht="15.75" thickBot="1" x14ac:dyDescent="0.3">
      <c r="A168" s="113" t="s">
        <v>515</v>
      </c>
      <c r="B168" s="114" t="s">
        <v>518</v>
      </c>
      <c r="C168" s="115">
        <v>134</v>
      </c>
    </row>
    <row r="169" spans="1:3" ht="15.75" thickBot="1" x14ac:dyDescent="0.3">
      <c r="A169" s="113" t="s">
        <v>515</v>
      </c>
      <c r="B169" s="114" t="s">
        <v>519</v>
      </c>
      <c r="C169" s="115">
        <v>135</v>
      </c>
    </row>
    <row r="170" spans="1:3" ht="15.75" thickBot="1" x14ac:dyDescent="0.3">
      <c r="A170" s="113" t="s">
        <v>515</v>
      </c>
      <c r="B170" s="114" t="s">
        <v>520</v>
      </c>
      <c r="C170" s="115">
        <v>136</v>
      </c>
    </row>
    <row r="171" spans="1:3" ht="15.75" thickBot="1" x14ac:dyDescent="0.3">
      <c r="A171" s="113" t="s">
        <v>515</v>
      </c>
      <c r="B171" s="114" t="s">
        <v>521</v>
      </c>
      <c r="C171" s="115">
        <v>137</v>
      </c>
    </row>
    <row r="172" spans="1:3" ht="15.75" thickBot="1" x14ac:dyDescent="0.3">
      <c r="A172" s="113" t="s">
        <v>515</v>
      </c>
      <c r="B172" s="114" t="s">
        <v>522</v>
      </c>
      <c r="C172" s="115">
        <v>138</v>
      </c>
    </row>
    <row r="173" spans="1:3" ht="15.75" thickBot="1" x14ac:dyDescent="0.3">
      <c r="A173" s="113" t="s">
        <v>515</v>
      </c>
      <c r="B173" s="114" t="s">
        <v>523</v>
      </c>
      <c r="C173" s="115">
        <v>139</v>
      </c>
    </row>
    <row r="174" spans="1:3" ht="30.75" thickBot="1" x14ac:dyDescent="0.3">
      <c r="A174" s="113" t="s">
        <v>524</v>
      </c>
      <c r="B174" s="114" t="s">
        <v>525</v>
      </c>
      <c r="C174" s="115">
        <v>243</v>
      </c>
    </row>
    <row r="175" spans="1:3" ht="30.75" thickBot="1" x14ac:dyDescent="0.3">
      <c r="A175" s="113" t="s">
        <v>524</v>
      </c>
      <c r="B175" s="114" t="s">
        <v>526</v>
      </c>
      <c r="C175" s="115">
        <v>246</v>
      </c>
    </row>
    <row r="176" spans="1:3" ht="15.75" thickBot="1" x14ac:dyDescent="0.3">
      <c r="A176" s="113" t="s">
        <v>524</v>
      </c>
      <c r="B176" s="114" t="s">
        <v>527</v>
      </c>
      <c r="C176" s="115">
        <v>576</v>
      </c>
    </row>
    <row r="177" spans="1:3" ht="15.75" thickBot="1" x14ac:dyDescent="0.3">
      <c r="A177" s="113" t="s">
        <v>528</v>
      </c>
      <c r="B177" s="114" t="s">
        <v>529</v>
      </c>
      <c r="C177" s="115">
        <v>570</v>
      </c>
    </row>
    <row r="178" spans="1:3" ht="15.75" thickBot="1" x14ac:dyDescent="0.3">
      <c r="A178" s="113" t="s">
        <v>528</v>
      </c>
      <c r="B178" s="114" t="s">
        <v>379</v>
      </c>
      <c r="C178" s="115">
        <v>46</v>
      </c>
    </row>
    <row r="179" spans="1:3" ht="15.75" thickBot="1" x14ac:dyDescent="0.3">
      <c r="A179" s="113" t="s">
        <v>528</v>
      </c>
      <c r="B179" s="114" t="s">
        <v>530</v>
      </c>
      <c r="C179" s="115">
        <v>571</v>
      </c>
    </row>
    <row r="180" spans="1:3" ht="15.75" thickBot="1" x14ac:dyDescent="0.3">
      <c r="A180" s="113" t="s">
        <v>531</v>
      </c>
      <c r="B180" s="114" t="s">
        <v>532</v>
      </c>
      <c r="C180" s="115">
        <v>573</v>
      </c>
    </row>
    <row r="181" spans="1:3" ht="30.75" thickBot="1" x14ac:dyDescent="0.3">
      <c r="A181" s="113" t="s">
        <v>531</v>
      </c>
      <c r="B181" s="114" t="s">
        <v>533</v>
      </c>
      <c r="C181" s="115">
        <v>577</v>
      </c>
    </row>
    <row r="182" spans="1:3" ht="15.75" thickBot="1" x14ac:dyDescent="0.3">
      <c r="A182" s="113" t="s">
        <v>531</v>
      </c>
      <c r="B182" s="114" t="s">
        <v>534</v>
      </c>
      <c r="C182" s="115">
        <v>572</v>
      </c>
    </row>
    <row r="183" spans="1:3" ht="15.75" thickBot="1" x14ac:dyDescent="0.3">
      <c r="A183" s="113" t="s">
        <v>535</v>
      </c>
      <c r="B183" s="114" t="s">
        <v>379</v>
      </c>
      <c r="C183" s="115">
        <v>46</v>
      </c>
    </row>
    <row r="184" spans="1:3" ht="15.75" thickBot="1" x14ac:dyDescent="0.3">
      <c r="A184" s="113" t="s">
        <v>535</v>
      </c>
      <c r="B184" s="114" t="s">
        <v>536</v>
      </c>
      <c r="C184" s="115">
        <v>574</v>
      </c>
    </row>
    <row r="185" spans="1:3" ht="15.75" thickBot="1" x14ac:dyDescent="0.3">
      <c r="A185" s="113" t="s">
        <v>535</v>
      </c>
      <c r="B185" s="114" t="s">
        <v>537</v>
      </c>
      <c r="C185" s="115">
        <v>310</v>
      </c>
    </row>
    <row r="186" spans="1:3" ht="15.75" thickBot="1" x14ac:dyDescent="0.3">
      <c r="A186" s="113" t="s">
        <v>538</v>
      </c>
      <c r="B186" s="114" t="s">
        <v>539</v>
      </c>
      <c r="C186" s="115">
        <v>366</v>
      </c>
    </row>
    <row r="187" spans="1:3" ht="15.75" thickBot="1" x14ac:dyDescent="0.3">
      <c r="B187" s="114" t="s">
        <v>540</v>
      </c>
      <c r="C187" s="115">
        <v>590</v>
      </c>
    </row>
    <row r="188" spans="1:3" ht="15.75" thickBot="1" x14ac:dyDescent="0.3">
      <c r="A188" s="113" t="s">
        <v>538</v>
      </c>
      <c r="B188" s="114" t="s">
        <v>541</v>
      </c>
      <c r="C188" s="115">
        <v>589</v>
      </c>
    </row>
    <row r="189" spans="1:3" ht="15.75" thickBot="1" x14ac:dyDescent="0.3">
      <c r="A189" s="113" t="s">
        <v>538</v>
      </c>
      <c r="B189" s="114" t="s">
        <v>542</v>
      </c>
      <c r="C189" s="115">
        <v>343</v>
      </c>
    </row>
    <row r="190" spans="1:3" ht="15.75" thickBot="1" x14ac:dyDescent="0.3">
      <c r="A190" s="113" t="s">
        <v>538</v>
      </c>
      <c r="B190" s="114" t="s">
        <v>543</v>
      </c>
      <c r="C190" s="115">
        <v>344</v>
      </c>
    </row>
    <row r="191" spans="1:3" ht="15.75" thickBot="1" x14ac:dyDescent="0.3">
      <c r="A191" s="113" t="s">
        <v>538</v>
      </c>
      <c r="B191" s="114" t="s">
        <v>544</v>
      </c>
      <c r="C191" s="115">
        <v>332</v>
      </c>
    </row>
    <row r="192" spans="1:3" ht="15.75" thickBot="1" x14ac:dyDescent="0.3">
      <c r="A192" s="113" t="s">
        <v>538</v>
      </c>
      <c r="B192" s="114" t="s">
        <v>545</v>
      </c>
      <c r="C192" s="115">
        <v>373</v>
      </c>
    </row>
    <row r="193" spans="1:3" ht="15.75" thickBot="1" x14ac:dyDescent="0.3">
      <c r="A193" s="113" t="s">
        <v>538</v>
      </c>
      <c r="B193" s="114" t="s">
        <v>546</v>
      </c>
      <c r="C193" s="115">
        <v>333</v>
      </c>
    </row>
    <row r="194" spans="1:3" ht="15.75" thickBot="1" x14ac:dyDescent="0.3">
      <c r="A194" s="113" t="s">
        <v>538</v>
      </c>
      <c r="B194" s="114" t="s">
        <v>547</v>
      </c>
      <c r="C194" s="115">
        <v>371</v>
      </c>
    </row>
    <row r="195" spans="1:3" ht="15.75" thickBot="1" x14ac:dyDescent="0.3">
      <c r="A195" s="113" t="s">
        <v>538</v>
      </c>
      <c r="B195" s="114" t="s">
        <v>548</v>
      </c>
      <c r="C195" s="115">
        <v>323</v>
      </c>
    </row>
    <row r="196" spans="1:3" ht="15.75" thickBot="1" x14ac:dyDescent="0.3">
      <c r="A196" s="113" t="s">
        <v>538</v>
      </c>
      <c r="B196" s="114" t="s">
        <v>549</v>
      </c>
      <c r="C196" s="115">
        <v>338</v>
      </c>
    </row>
    <row r="197" spans="1:3" ht="15.75" thickBot="1" x14ac:dyDescent="0.3">
      <c r="A197" s="113" t="s">
        <v>538</v>
      </c>
      <c r="B197" s="114" t="s">
        <v>550</v>
      </c>
      <c r="C197" s="115">
        <v>327</v>
      </c>
    </row>
    <row r="198" spans="1:3" ht="15.75" thickBot="1" x14ac:dyDescent="0.3">
      <c r="A198" s="113" t="s">
        <v>538</v>
      </c>
      <c r="B198" s="114" t="s">
        <v>551</v>
      </c>
      <c r="C198" s="115">
        <v>324</v>
      </c>
    </row>
    <row r="199" spans="1:3" ht="15.75" thickBot="1" x14ac:dyDescent="0.3">
      <c r="A199" s="113" t="s">
        <v>538</v>
      </c>
      <c r="B199" s="114" t="s">
        <v>552</v>
      </c>
      <c r="C199" s="115">
        <v>372</v>
      </c>
    </row>
    <row r="200" spans="1:3" ht="15.75" thickBot="1" x14ac:dyDescent="0.3">
      <c r="A200" s="113" t="s">
        <v>538</v>
      </c>
      <c r="B200" s="114" t="s">
        <v>553</v>
      </c>
      <c r="C200" s="115">
        <v>326</v>
      </c>
    </row>
    <row r="201" spans="1:3" ht="15.75" thickBot="1" x14ac:dyDescent="0.3">
      <c r="A201" s="113" t="s">
        <v>538</v>
      </c>
      <c r="B201" s="114" t="s">
        <v>554</v>
      </c>
      <c r="C201" s="115">
        <v>325</v>
      </c>
    </row>
    <row r="202" spans="1:3" ht="15.75" thickBot="1" x14ac:dyDescent="0.3">
      <c r="A202" s="113" t="s">
        <v>538</v>
      </c>
      <c r="B202" s="114" t="s">
        <v>555</v>
      </c>
      <c r="C202" s="115">
        <v>334</v>
      </c>
    </row>
    <row r="203" spans="1:3" ht="15.75" thickBot="1" x14ac:dyDescent="0.3">
      <c r="A203" s="113" t="s">
        <v>538</v>
      </c>
      <c r="B203" s="114" t="s">
        <v>556</v>
      </c>
      <c r="C203" s="115">
        <v>591</v>
      </c>
    </row>
    <row r="204" spans="1:3" ht="15.75" thickBot="1" x14ac:dyDescent="0.3">
      <c r="A204" s="113" t="s">
        <v>538</v>
      </c>
      <c r="B204" s="114" t="s">
        <v>557</v>
      </c>
      <c r="C204" s="115">
        <v>342</v>
      </c>
    </row>
    <row r="205" spans="1:3" ht="15.75" thickBot="1" x14ac:dyDescent="0.3">
      <c r="A205" s="113" t="s">
        <v>558</v>
      </c>
      <c r="B205" s="114" t="s">
        <v>559</v>
      </c>
      <c r="C205" s="115">
        <v>151</v>
      </c>
    </row>
    <row r="206" spans="1:3" ht="15.75" thickBot="1" x14ac:dyDescent="0.3">
      <c r="A206" s="113" t="s">
        <v>558</v>
      </c>
      <c r="B206" s="114" t="s">
        <v>560</v>
      </c>
      <c r="C206" s="115">
        <v>150</v>
      </c>
    </row>
    <row r="207" spans="1:3" ht="15.75" thickBot="1" x14ac:dyDescent="0.3">
      <c r="A207" s="113" t="s">
        <v>558</v>
      </c>
      <c r="B207" s="114" t="s">
        <v>561</v>
      </c>
      <c r="C207" s="115">
        <v>154</v>
      </c>
    </row>
    <row r="208" spans="1:3" ht="15.75" thickBot="1" x14ac:dyDescent="0.3">
      <c r="A208" s="113" t="s">
        <v>558</v>
      </c>
      <c r="B208" s="114" t="s">
        <v>562</v>
      </c>
      <c r="C208" s="115">
        <v>155</v>
      </c>
    </row>
    <row r="209" spans="1:3" ht="15.75" thickBot="1" x14ac:dyDescent="0.3">
      <c r="A209" s="113" t="s">
        <v>558</v>
      </c>
      <c r="B209" s="114" t="s">
        <v>563</v>
      </c>
      <c r="C209" s="115">
        <v>152</v>
      </c>
    </row>
    <row r="210" spans="1:3" ht="15.75" thickBot="1" x14ac:dyDescent="0.3">
      <c r="A210" s="113" t="s">
        <v>558</v>
      </c>
      <c r="B210" s="114" t="s">
        <v>564</v>
      </c>
      <c r="C210" s="115">
        <v>156</v>
      </c>
    </row>
    <row r="211" spans="1:3" ht="15.75" thickBot="1" x14ac:dyDescent="0.3">
      <c r="A211" s="113" t="s">
        <v>558</v>
      </c>
      <c r="B211" s="114" t="s">
        <v>565</v>
      </c>
      <c r="C211" s="115">
        <v>157</v>
      </c>
    </row>
    <row r="212" spans="1:3" ht="15.75" thickBot="1" x14ac:dyDescent="0.3">
      <c r="A212" s="113" t="s">
        <v>558</v>
      </c>
      <c r="B212" s="114" t="s">
        <v>566</v>
      </c>
      <c r="C212" s="115">
        <v>153</v>
      </c>
    </row>
    <row r="213" spans="1:3" ht="15.75" thickBot="1" x14ac:dyDescent="0.3">
      <c r="A213" s="113" t="s">
        <v>567</v>
      </c>
      <c r="B213" s="114" t="s">
        <v>568</v>
      </c>
      <c r="C213" s="115">
        <v>370</v>
      </c>
    </row>
    <row r="214" spans="1:3" ht="15.75" thickBot="1" x14ac:dyDescent="0.3">
      <c r="A214" s="113" t="s">
        <v>567</v>
      </c>
      <c r="B214" s="114" t="s">
        <v>569</v>
      </c>
      <c r="C214" s="115">
        <v>374</v>
      </c>
    </row>
    <row r="215" spans="1:3" ht="15.75" thickBot="1" x14ac:dyDescent="0.3">
      <c r="A215" s="113" t="s">
        <v>567</v>
      </c>
      <c r="B215" s="114" t="s">
        <v>570</v>
      </c>
      <c r="C215" s="115">
        <v>312</v>
      </c>
    </row>
    <row r="216" spans="1:3" ht="15.75" thickBot="1" x14ac:dyDescent="0.3">
      <c r="A216" s="113" t="s">
        <v>567</v>
      </c>
      <c r="B216" s="114" t="s">
        <v>571</v>
      </c>
      <c r="C216" s="115">
        <v>350</v>
      </c>
    </row>
    <row r="217" spans="1:3" ht="15.75" thickBot="1" x14ac:dyDescent="0.3">
      <c r="A217" s="113" t="s">
        <v>567</v>
      </c>
      <c r="B217" s="114" t="s">
        <v>572</v>
      </c>
      <c r="C217" s="115">
        <v>719</v>
      </c>
    </row>
    <row r="218" spans="1:3" ht="15.75" thickBot="1" x14ac:dyDescent="0.3">
      <c r="A218" s="113" t="s">
        <v>567</v>
      </c>
      <c r="B218" s="114" t="s">
        <v>573</v>
      </c>
      <c r="C218" s="115">
        <v>706</v>
      </c>
    </row>
    <row r="219" spans="1:3" ht="15.75" thickBot="1" x14ac:dyDescent="0.3">
      <c r="A219" s="113" t="s">
        <v>567</v>
      </c>
      <c r="B219" s="114" t="s">
        <v>574</v>
      </c>
      <c r="C219" s="115">
        <v>720</v>
      </c>
    </row>
    <row r="220" spans="1:3" ht="15.75" thickBot="1" x14ac:dyDescent="0.3">
      <c r="A220" s="113" t="s">
        <v>567</v>
      </c>
      <c r="B220" s="114" t="s">
        <v>575</v>
      </c>
      <c r="C220" s="115">
        <v>721</v>
      </c>
    </row>
    <row r="221" spans="1:3" ht="15.75" thickBot="1" x14ac:dyDescent="0.3">
      <c r="A221" s="113" t="s">
        <v>567</v>
      </c>
      <c r="B221" s="114" t="s">
        <v>576</v>
      </c>
      <c r="C221" s="115">
        <v>722</v>
      </c>
    </row>
    <row r="222" spans="1:3" ht="15.75" thickBot="1" x14ac:dyDescent="0.3">
      <c r="A222" s="113" t="s">
        <v>567</v>
      </c>
      <c r="B222" s="114" t="s">
        <v>577</v>
      </c>
      <c r="C222" s="115">
        <v>240</v>
      </c>
    </row>
    <row r="223" spans="1:3" ht="15.75" thickBot="1" x14ac:dyDescent="0.3">
      <c r="A223" s="113" t="s">
        <v>567</v>
      </c>
      <c r="B223" s="114" t="s">
        <v>578</v>
      </c>
      <c r="C223" s="115">
        <v>352</v>
      </c>
    </row>
    <row r="224" spans="1:3" ht="15.75" thickBot="1" x14ac:dyDescent="0.3">
      <c r="A224" s="113" t="s">
        <v>567</v>
      </c>
      <c r="B224" s="114" t="s">
        <v>579</v>
      </c>
      <c r="C224" s="115">
        <v>313</v>
      </c>
    </row>
    <row r="225" spans="1:3" ht="15.75" thickBot="1" x14ac:dyDescent="0.3">
      <c r="A225" s="113" t="s">
        <v>567</v>
      </c>
      <c r="B225" s="114" t="s">
        <v>580</v>
      </c>
      <c r="C225" s="115">
        <v>367</v>
      </c>
    </row>
    <row r="226" spans="1:3" ht="15.75" thickBot="1" x14ac:dyDescent="0.3">
      <c r="A226" s="113" t="s">
        <v>567</v>
      </c>
      <c r="B226" s="114" t="s">
        <v>581</v>
      </c>
      <c r="C226" s="115">
        <v>353</v>
      </c>
    </row>
    <row r="227" spans="1:3" ht="15.75" thickBot="1" x14ac:dyDescent="0.3">
      <c r="A227" s="113" t="s">
        <v>567</v>
      </c>
      <c r="B227" s="114" t="s">
        <v>582</v>
      </c>
      <c r="C227" s="115">
        <v>241</v>
      </c>
    </row>
    <row r="228" spans="1:3" ht="15.75" thickBot="1" x14ac:dyDescent="0.3">
      <c r="A228" s="113" t="s">
        <v>567</v>
      </c>
      <c r="B228" s="114" t="s">
        <v>583</v>
      </c>
      <c r="C228" s="115">
        <v>354</v>
      </c>
    </row>
    <row r="229" spans="1:3" ht="15.75" thickBot="1" x14ac:dyDescent="0.3">
      <c r="A229" s="113" t="s">
        <v>567</v>
      </c>
      <c r="B229" s="114" t="s">
        <v>584</v>
      </c>
      <c r="C229" s="115">
        <v>369</v>
      </c>
    </row>
    <row r="230" spans="1:3" ht="15.75" thickBot="1" x14ac:dyDescent="0.3">
      <c r="A230" s="113" t="s">
        <v>567</v>
      </c>
      <c r="B230" s="114" t="s">
        <v>585</v>
      </c>
      <c r="C230" s="115">
        <v>316</v>
      </c>
    </row>
    <row r="231" spans="1:3" ht="15.75" thickBot="1" x14ac:dyDescent="0.3">
      <c r="A231" s="113" t="s">
        <v>567</v>
      </c>
      <c r="B231" s="114" t="s">
        <v>586</v>
      </c>
      <c r="C231" s="115">
        <v>355</v>
      </c>
    </row>
    <row r="232" spans="1:3" ht="15.75" thickBot="1" x14ac:dyDescent="0.3">
      <c r="A232" s="113" t="s">
        <v>567</v>
      </c>
      <c r="B232" s="114" t="s">
        <v>587</v>
      </c>
      <c r="C232" s="115">
        <v>242</v>
      </c>
    </row>
    <row r="233" spans="1:3" ht="15.75" thickBot="1" x14ac:dyDescent="0.3">
      <c r="A233" s="113" t="s">
        <v>567</v>
      </c>
      <c r="B233" s="114" t="s">
        <v>588</v>
      </c>
      <c r="C233" s="115">
        <v>239</v>
      </c>
    </row>
    <row r="234" spans="1:3" ht="15.75" thickBot="1" x14ac:dyDescent="0.3">
      <c r="A234" s="113" t="s">
        <v>567</v>
      </c>
      <c r="B234" s="114" t="s">
        <v>589</v>
      </c>
      <c r="C234" s="115">
        <v>356</v>
      </c>
    </row>
    <row r="235" spans="1:3" ht="15.75" thickBot="1" x14ac:dyDescent="0.3">
      <c r="A235" s="113" t="s">
        <v>567</v>
      </c>
      <c r="B235" s="114" t="s">
        <v>590</v>
      </c>
      <c r="C235" s="115">
        <v>244</v>
      </c>
    </row>
    <row r="236" spans="1:3" ht="15.75" thickBot="1" x14ac:dyDescent="0.3">
      <c r="A236" s="113" t="s">
        <v>567</v>
      </c>
      <c r="B236" s="114" t="s">
        <v>591</v>
      </c>
      <c r="C236" s="115">
        <v>734</v>
      </c>
    </row>
    <row r="237" spans="1:3" ht="15.75" thickBot="1" x14ac:dyDescent="0.3">
      <c r="A237" s="113" t="s">
        <v>567</v>
      </c>
      <c r="B237" s="114" t="s">
        <v>592</v>
      </c>
      <c r="C237" s="115">
        <v>723</v>
      </c>
    </row>
    <row r="238" spans="1:3" ht="15.75" thickBot="1" x14ac:dyDescent="0.3">
      <c r="A238" s="113" t="s">
        <v>567</v>
      </c>
      <c r="B238" s="114" t="s">
        <v>229</v>
      </c>
      <c r="C238" s="115">
        <v>341</v>
      </c>
    </row>
    <row r="239" spans="1:3" ht="15.75" thickBot="1" x14ac:dyDescent="0.3">
      <c r="A239" s="113" t="s">
        <v>567</v>
      </c>
      <c r="B239" s="114" t="s">
        <v>593</v>
      </c>
      <c r="C239" s="115">
        <v>247</v>
      </c>
    </row>
    <row r="240" spans="1:3" ht="15.75" thickBot="1" x14ac:dyDescent="0.3">
      <c r="A240" s="113" t="s">
        <v>594</v>
      </c>
      <c r="B240" s="114" t="s">
        <v>595</v>
      </c>
      <c r="C240" s="115">
        <v>375</v>
      </c>
    </row>
    <row r="241" spans="1:3" ht="15.75" thickBot="1" x14ac:dyDescent="0.3">
      <c r="A241" s="113" t="s">
        <v>594</v>
      </c>
      <c r="B241" s="114" t="s">
        <v>596</v>
      </c>
      <c r="C241" s="115">
        <v>382</v>
      </c>
    </row>
    <row r="242" spans="1:3" ht="15.75" thickBot="1" x14ac:dyDescent="0.3">
      <c r="A242" s="113" t="s">
        <v>594</v>
      </c>
      <c r="B242" s="114" t="s">
        <v>597</v>
      </c>
      <c r="C242" s="115">
        <v>764</v>
      </c>
    </row>
    <row r="243" spans="1:3" ht="15.75" thickBot="1" x14ac:dyDescent="0.3">
      <c r="A243" s="113" t="s">
        <v>594</v>
      </c>
      <c r="B243" s="114" t="s">
        <v>598</v>
      </c>
      <c r="C243" s="115">
        <v>263</v>
      </c>
    </row>
    <row r="244" spans="1:3" ht="15.75" thickBot="1" x14ac:dyDescent="0.3">
      <c r="A244" s="113" t="s">
        <v>594</v>
      </c>
      <c r="B244" s="114" t="s">
        <v>599</v>
      </c>
      <c r="C244" s="115">
        <v>129</v>
      </c>
    </row>
    <row r="245" spans="1:3" ht="15.75" thickBot="1" x14ac:dyDescent="0.3">
      <c r="A245" s="113" t="s">
        <v>594</v>
      </c>
      <c r="B245" s="114" t="s">
        <v>600</v>
      </c>
      <c r="C245" s="115">
        <v>318</v>
      </c>
    </row>
    <row r="246" spans="1:3" ht="15.75" thickBot="1" x14ac:dyDescent="0.3">
      <c r="A246" s="113" t="s">
        <v>594</v>
      </c>
      <c r="B246" s="114" t="s">
        <v>601</v>
      </c>
      <c r="C246" s="115">
        <v>130</v>
      </c>
    </row>
    <row r="247" spans="1:3" ht="15.75" thickBot="1" x14ac:dyDescent="0.3">
      <c r="A247" s="113" t="s">
        <v>594</v>
      </c>
      <c r="B247" s="114" t="s">
        <v>602</v>
      </c>
      <c r="C247" s="115">
        <v>319</v>
      </c>
    </row>
    <row r="248" spans="1:3" ht="15.75" thickBot="1" x14ac:dyDescent="0.3">
      <c r="A248" s="113" t="s">
        <v>594</v>
      </c>
      <c r="B248" s="114" t="s">
        <v>603</v>
      </c>
      <c r="C248" s="115">
        <v>592</v>
      </c>
    </row>
    <row r="249" spans="1:3" ht="15.75" thickBot="1" x14ac:dyDescent="0.3">
      <c r="A249" s="113" t="s">
        <v>594</v>
      </c>
      <c r="B249" s="114" t="s">
        <v>604</v>
      </c>
      <c r="C249" s="115">
        <v>376</v>
      </c>
    </row>
    <row r="250" spans="1:3" ht="15.75" thickBot="1" x14ac:dyDescent="0.3">
      <c r="A250" s="113" t="s">
        <v>594</v>
      </c>
      <c r="B250" s="114" t="s">
        <v>605</v>
      </c>
      <c r="C250" s="115">
        <v>322</v>
      </c>
    </row>
    <row r="251" spans="1:3" ht="15.75" thickBot="1" x14ac:dyDescent="0.3">
      <c r="A251" s="113" t="s">
        <v>594</v>
      </c>
      <c r="B251" s="114" t="s">
        <v>606</v>
      </c>
      <c r="C251" s="115">
        <v>712</v>
      </c>
    </row>
    <row r="252" spans="1:3" ht="15.75" thickBot="1" x14ac:dyDescent="0.3">
      <c r="A252" s="113" t="s">
        <v>594</v>
      </c>
      <c r="B252" s="114" t="s">
        <v>607</v>
      </c>
      <c r="C252" s="115">
        <v>259</v>
      </c>
    </row>
    <row r="253" spans="1:3" ht="15.75" thickBot="1" x14ac:dyDescent="0.3">
      <c r="A253" s="113" t="s">
        <v>594</v>
      </c>
      <c r="B253" s="114" t="s">
        <v>608</v>
      </c>
      <c r="C253" s="115">
        <v>328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C10EC-7F0E-4D1F-A007-B1BF5ACD56B6}">
  <dimension ref="A2:A254"/>
  <sheetViews>
    <sheetView topLeftCell="A2" zoomScale="130" zoomScaleNormal="130" workbookViewId="0">
      <selection activeCell="A19" sqref="A19"/>
    </sheetView>
  </sheetViews>
  <sheetFormatPr defaultRowHeight="15" x14ac:dyDescent="0.25"/>
  <cols>
    <col min="1" max="1" width="82.85546875" customWidth="1"/>
  </cols>
  <sheetData>
    <row r="2" spans="1:1" x14ac:dyDescent="0.25">
      <c r="A2" s="108" t="s">
        <v>619</v>
      </c>
    </row>
    <row r="3" spans="1:1" x14ac:dyDescent="0.25">
      <c r="A3" t="s">
        <v>398</v>
      </c>
    </row>
    <row r="4" spans="1:1" x14ac:dyDescent="0.25">
      <c r="A4" t="s">
        <v>392</v>
      </c>
    </row>
    <row r="5" spans="1:1" x14ac:dyDescent="0.25">
      <c r="A5" t="s">
        <v>531</v>
      </c>
    </row>
    <row r="6" spans="1:1" x14ac:dyDescent="0.25">
      <c r="A6" t="s">
        <v>528</v>
      </c>
    </row>
    <row r="7" spans="1:1" x14ac:dyDescent="0.25">
      <c r="A7" t="s">
        <v>535</v>
      </c>
    </row>
    <row r="8" spans="1:1" x14ac:dyDescent="0.25">
      <c r="A8" t="s">
        <v>231</v>
      </c>
    </row>
    <row r="9" spans="1:1" x14ac:dyDescent="0.25">
      <c r="A9" t="s">
        <v>390</v>
      </c>
    </row>
    <row r="10" spans="1:1" x14ac:dyDescent="0.25">
      <c r="A10" t="s">
        <v>429</v>
      </c>
    </row>
    <row r="11" spans="1:1" x14ac:dyDescent="0.25">
      <c r="A11" t="s">
        <v>524</v>
      </c>
    </row>
    <row r="12" spans="1:1" x14ac:dyDescent="0.25">
      <c r="A12" t="s">
        <v>567</v>
      </c>
    </row>
    <row r="13" spans="1:1" x14ac:dyDescent="0.25">
      <c r="A13" t="s">
        <v>515</v>
      </c>
    </row>
    <row r="14" spans="1:1" x14ac:dyDescent="0.25">
      <c r="A14" t="s">
        <v>594</v>
      </c>
    </row>
    <row r="15" spans="1:1" x14ac:dyDescent="0.25">
      <c r="A15" t="s">
        <v>538</v>
      </c>
    </row>
    <row r="16" spans="1:1" x14ac:dyDescent="0.25">
      <c r="A16" t="s">
        <v>558</v>
      </c>
    </row>
    <row r="17" spans="1:1" x14ac:dyDescent="0.25">
      <c r="A17" t="s">
        <v>463</v>
      </c>
    </row>
    <row r="18" spans="1:1" x14ac:dyDescent="0.25">
      <c r="A18" t="s">
        <v>513</v>
      </c>
    </row>
    <row r="19" spans="1:1" x14ac:dyDescent="0.25">
      <c r="A19" t="s">
        <v>390</v>
      </c>
    </row>
    <row r="45" spans="1:1" x14ac:dyDescent="0.25">
      <c r="A45" s="113"/>
    </row>
    <row r="46" spans="1:1" x14ac:dyDescent="0.25">
      <c r="A46" s="113"/>
    </row>
    <row r="47" spans="1:1" x14ac:dyDescent="0.25">
      <c r="A47" s="113"/>
    </row>
    <row r="48" spans="1:1" x14ac:dyDescent="0.25">
      <c r="A48" s="113"/>
    </row>
    <row r="49" spans="1:1" x14ac:dyDescent="0.25">
      <c r="A49" s="113"/>
    </row>
    <row r="50" spans="1:1" x14ac:dyDescent="0.25">
      <c r="A50" s="113"/>
    </row>
    <row r="51" spans="1:1" x14ac:dyDescent="0.25">
      <c r="A51" s="113"/>
    </row>
    <row r="52" spans="1:1" x14ac:dyDescent="0.25">
      <c r="A52" s="113"/>
    </row>
    <row r="53" spans="1:1" x14ac:dyDescent="0.25">
      <c r="A53" s="113"/>
    </row>
    <row r="54" spans="1:1" x14ac:dyDescent="0.25">
      <c r="A54" s="113"/>
    </row>
    <row r="55" spans="1:1" x14ac:dyDescent="0.25">
      <c r="A55" s="113"/>
    </row>
    <row r="56" spans="1:1" x14ac:dyDescent="0.25">
      <c r="A56" s="113"/>
    </row>
    <row r="57" spans="1:1" x14ac:dyDescent="0.25">
      <c r="A57" s="113"/>
    </row>
    <row r="58" spans="1:1" x14ac:dyDescent="0.25">
      <c r="A58" s="113"/>
    </row>
    <row r="59" spans="1:1" x14ac:dyDescent="0.25">
      <c r="A59" s="113"/>
    </row>
    <row r="60" spans="1:1" x14ac:dyDescent="0.25">
      <c r="A60" s="113"/>
    </row>
    <row r="61" spans="1:1" x14ac:dyDescent="0.25">
      <c r="A61" s="113"/>
    </row>
    <row r="62" spans="1:1" x14ac:dyDescent="0.25">
      <c r="A62" s="113"/>
    </row>
    <row r="63" spans="1:1" x14ac:dyDescent="0.25">
      <c r="A63" s="113"/>
    </row>
    <row r="64" spans="1:1" x14ac:dyDescent="0.25">
      <c r="A64" s="113"/>
    </row>
    <row r="65" spans="1:1" x14ac:dyDescent="0.25">
      <c r="A65" s="113"/>
    </row>
    <row r="66" spans="1:1" x14ac:dyDescent="0.25">
      <c r="A66" s="113"/>
    </row>
    <row r="67" spans="1:1" x14ac:dyDescent="0.25">
      <c r="A67" s="113"/>
    </row>
    <row r="68" spans="1:1" x14ac:dyDescent="0.25">
      <c r="A68" s="113"/>
    </row>
    <row r="69" spans="1:1" x14ac:dyDescent="0.25">
      <c r="A69" s="113"/>
    </row>
    <row r="70" spans="1:1" x14ac:dyDescent="0.25">
      <c r="A70" s="113"/>
    </row>
    <row r="71" spans="1:1" x14ac:dyDescent="0.25">
      <c r="A71" s="113"/>
    </row>
    <row r="72" spans="1:1" x14ac:dyDescent="0.25">
      <c r="A72" s="113"/>
    </row>
    <row r="73" spans="1:1" x14ac:dyDescent="0.25">
      <c r="A73" s="113"/>
    </row>
    <row r="74" spans="1:1" x14ac:dyDescent="0.25">
      <c r="A74" s="113"/>
    </row>
    <row r="75" spans="1:1" x14ac:dyDescent="0.25">
      <c r="A75" s="113"/>
    </row>
    <row r="76" spans="1:1" x14ac:dyDescent="0.25">
      <c r="A76" s="113"/>
    </row>
    <row r="77" spans="1:1" x14ac:dyDescent="0.25">
      <c r="A77" s="113"/>
    </row>
    <row r="78" spans="1:1" x14ac:dyDescent="0.25">
      <c r="A78" s="113"/>
    </row>
    <row r="79" spans="1:1" x14ac:dyDescent="0.25">
      <c r="A79" s="113"/>
    </row>
    <row r="80" spans="1:1" x14ac:dyDescent="0.25">
      <c r="A80" s="113"/>
    </row>
    <row r="81" spans="1:1" x14ac:dyDescent="0.25">
      <c r="A81" s="113"/>
    </row>
    <row r="82" spans="1:1" x14ac:dyDescent="0.25">
      <c r="A82" s="113"/>
    </row>
    <row r="83" spans="1:1" x14ac:dyDescent="0.25">
      <c r="A83" s="113"/>
    </row>
    <row r="84" spans="1:1" x14ac:dyDescent="0.25">
      <c r="A84" s="113"/>
    </row>
    <row r="85" spans="1:1" x14ac:dyDescent="0.25">
      <c r="A85" s="113"/>
    </row>
    <row r="86" spans="1:1" x14ac:dyDescent="0.25">
      <c r="A86" s="113"/>
    </row>
    <row r="87" spans="1:1" x14ac:dyDescent="0.25">
      <c r="A87" s="113"/>
    </row>
    <row r="88" spans="1:1" x14ac:dyDescent="0.25">
      <c r="A88" s="113"/>
    </row>
    <row r="89" spans="1:1" x14ac:dyDescent="0.25">
      <c r="A89" s="113"/>
    </row>
    <row r="90" spans="1:1" x14ac:dyDescent="0.25">
      <c r="A90" s="113"/>
    </row>
    <row r="91" spans="1:1" x14ac:dyDescent="0.25">
      <c r="A91" s="113"/>
    </row>
    <row r="92" spans="1:1" x14ac:dyDescent="0.25">
      <c r="A92" s="113"/>
    </row>
    <row r="93" spans="1:1" x14ac:dyDescent="0.25">
      <c r="A93" s="113"/>
    </row>
    <row r="94" spans="1:1" x14ac:dyDescent="0.25">
      <c r="A94" s="113"/>
    </row>
    <row r="95" spans="1:1" x14ac:dyDescent="0.25">
      <c r="A95" s="113"/>
    </row>
    <row r="96" spans="1:1" x14ac:dyDescent="0.25">
      <c r="A96" s="113"/>
    </row>
    <row r="97" spans="1:1" x14ac:dyDescent="0.25">
      <c r="A97" s="113"/>
    </row>
    <row r="98" spans="1:1" x14ac:dyDescent="0.25">
      <c r="A98" s="113"/>
    </row>
    <row r="99" spans="1:1" x14ac:dyDescent="0.25">
      <c r="A99" s="113"/>
    </row>
    <row r="100" spans="1:1" x14ac:dyDescent="0.25">
      <c r="A100" s="113"/>
    </row>
    <row r="101" spans="1:1" x14ac:dyDescent="0.25">
      <c r="A101" s="113"/>
    </row>
    <row r="102" spans="1:1" x14ac:dyDescent="0.25">
      <c r="A102" s="113"/>
    </row>
    <row r="103" spans="1:1" x14ac:dyDescent="0.25">
      <c r="A103" s="113"/>
    </row>
    <row r="104" spans="1:1" x14ac:dyDescent="0.25">
      <c r="A104" s="113"/>
    </row>
    <row r="105" spans="1:1" x14ac:dyDescent="0.25">
      <c r="A105" s="113"/>
    </row>
    <row r="106" spans="1:1" x14ac:dyDescent="0.25">
      <c r="A106" s="113"/>
    </row>
    <row r="107" spans="1:1" x14ac:dyDescent="0.25">
      <c r="A107" s="113"/>
    </row>
    <row r="108" spans="1:1" x14ac:dyDescent="0.25">
      <c r="A108" s="113"/>
    </row>
    <row r="109" spans="1:1" x14ac:dyDescent="0.25">
      <c r="A109" s="113"/>
    </row>
    <row r="110" spans="1:1" x14ac:dyDescent="0.25">
      <c r="A110" s="113"/>
    </row>
    <row r="111" spans="1:1" x14ac:dyDescent="0.25">
      <c r="A111" s="113"/>
    </row>
    <row r="112" spans="1:1" x14ac:dyDescent="0.25">
      <c r="A112" s="113"/>
    </row>
    <row r="113" spans="1:1" x14ac:dyDescent="0.25">
      <c r="A113" s="113"/>
    </row>
    <row r="114" spans="1:1" x14ac:dyDescent="0.25">
      <c r="A114" s="113"/>
    </row>
    <row r="115" spans="1:1" x14ac:dyDescent="0.25">
      <c r="A115" s="113"/>
    </row>
    <row r="116" spans="1:1" x14ac:dyDescent="0.25">
      <c r="A116" s="113"/>
    </row>
    <row r="117" spans="1:1" x14ac:dyDescent="0.25">
      <c r="A117" s="113"/>
    </row>
    <row r="118" spans="1:1" x14ac:dyDescent="0.25">
      <c r="A118" s="113"/>
    </row>
    <row r="119" spans="1:1" x14ac:dyDescent="0.25">
      <c r="A119" s="113"/>
    </row>
    <row r="120" spans="1:1" x14ac:dyDescent="0.25">
      <c r="A120" s="113"/>
    </row>
    <row r="121" spans="1:1" x14ac:dyDescent="0.25">
      <c r="A121" s="113"/>
    </row>
    <row r="122" spans="1:1" x14ac:dyDescent="0.25">
      <c r="A122" s="113"/>
    </row>
    <row r="123" spans="1:1" x14ac:dyDescent="0.25">
      <c r="A123" s="113"/>
    </row>
    <row r="124" spans="1:1" x14ac:dyDescent="0.25">
      <c r="A124" s="113"/>
    </row>
    <row r="125" spans="1:1" x14ac:dyDescent="0.25">
      <c r="A125" s="113"/>
    </row>
    <row r="126" spans="1:1" x14ac:dyDescent="0.25">
      <c r="A126" s="113"/>
    </row>
    <row r="127" spans="1:1" x14ac:dyDescent="0.25">
      <c r="A127" s="113"/>
    </row>
    <row r="128" spans="1:1" x14ac:dyDescent="0.25">
      <c r="A128" s="113"/>
    </row>
    <row r="129" spans="1:1" x14ac:dyDescent="0.25">
      <c r="A129" s="113"/>
    </row>
    <row r="130" spans="1:1" x14ac:dyDescent="0.25">
      <c r="A130" s="113"/>
    </row>
    <row r="131" spans="1:1" x14ac:dyDescent="0.25">
      <c r="A131" s="113"/>
    </row>
    <row r="132" spans="1:1" x14ac:dyDescent="0.25">
      <c r="A132" s="113"/>
    </row>
    <row r="133" spans="1:1" x14ac:dyDescent="0.25">
      <c r="A133" s="113"/>
    </row>
    <row r="134" spans="1:1" x14ac:dyDescent="0.25">
      <c r="A134" s="113"/>
    </row>
    <row r="135" spans="1:1" x14ac:dyDescent="0.25">
      <c r="A135" s="113"/>
    </row>
    <row r="136" spans="1:1" x14ac:dyDescent="0.25">
      <c r="A136" s="113"/>
    </row>
    <row r="137" spans="1:1" x14ac:dyDescent="0.25">
      <c r="A137" s="113"/>
    </row>
    <row r="138" spans="1:1" x14ac:dyDescent="0.25">
      <c r="A138" s="113"/>
    </row>
    <row r="139" spans="1:1" x14ac:dyDescent="0.25">
      <c r="A139" s="113"/>
    </row>
    <row r="140" spans="1:1" x14ac:dyDescent="0.25">
      <c r="A140" s="113"/>
    </row>
    <row r="141" spans="1:1" x14ac:dyDescent="0.25">
      <c r="A141" s="113"/>
    </row>
    <row r="142" spans="1:1" x14ac:dyDescent="0.25">
      <c r="A142" s="113"/>
    </row>
    <row r="143" spans="1:1" x14ac:dyDescent="0.25">
      <c r="A143" s="113"/>
    </row>
    <row r="144" spans="1:1" x14ac:dyDescent="0.25">
      <c r="A144" s="113"/>
    </row>
    <row r="145" spans="1:1" x14ac:dyDescent="0.25">
      <c r="A145" s="113"/>
    </row>
    <row r="146" spans="1:1" x14ac:dyDescent="0.25">
      <c r="A146" s="113"/>
    </row>
    <row r="147" spans="1:1" x14ac:dyDescent="0.25">
      <c r="A147" s="113"/>
    </row>
    <row r="148" spans="1:1" x14ac:dyDescent="0.25">
      <c r="A148" s="113"/>
    </row>
    <row r="149" spans="1:1" x14ac:dyDescent="0.25">
      <c r="A149" s="113"/>
    </row>
    <row r="150" spans="1:1" x14ac:dyDescent="0.25">
      <c r="A150" s="113"/>
    </row>
    <row r="151" spans="1:1" x14ac:dyDescent="0.25">
      <c r="A151" s="113"/>
    </row>
    <row r="152" spans="1:1" x14ac:dyDescent="0.25">
      <c r="A152" s="113"/>
    </row>
    <row r="153" spans="1:1" x14ac:dyDescent="0.25">
      <c r="A153" s="113"/>
    </row>
    <row r="154" spans="1:1" x14ac:dyDescent="0.25">
      <c r="A154" s="113"/>
    </row>
    <row r="155" spans="1:1" x14ac:dyDescent="0.25">
      <c r="A155" s="113"/>
    </row>
    <row r="156" spans="1:1" x14ac:dyDescent="0.25">
      <c r="A156" s="113"/>
    </row>
    <row r="157" spans="1:1" x14ac:dyDescent="0.25">
      <c r="A157" s="113"/>
    </row>
    <row r="158" spans="1:1" x14ac:dyDescent="0.25">
      <c r="A158" s="113"/>
    </row>
    <row r="159" spans="1:1" x14ac:dyDescent="0.25">
      <c r="A159" s="113"/>
    </row>
    <row r="160" spans="1:1" x14ac:dyDescent="0.25">
      <c r="A160" s="113"/>
    </row>
    <row r="161" spans="1:1" x14ac:dyDescent="0.25">
      <c r="A161" s="113"/>
    </row>
    <row r="162" spans="1:1" x14ac:dyDescent="0.25">
      <c r="A162" s="113"/>
    </row>
    <row r="163" spans="1:1" x14ac:dyDescent="0.25">
      <c r="A163" s="113"/>
    </row>
    <row r="164" spans="1:1" x14ac:dyDescent="0.25">
      <c r="A164" s="113"/>
    </row>
    <row r="165" spans="1:1" x14ac:dyDescent="0.25">
      <c r="A165" s="113"/>
    </row>
    <row r="166" spans="1:1" x14ac:dyDescent="0.25">
      <c r="A166" s="113"/>
    </row>
    <row r="167" spans="1:1" x14ac:dyDescent="0.25">
      <c r="A167" s="113"/>
    </row>
    <row r="168" spans="1:1" x14ac:dyDescent="0.25">
      <c r="A168" s="113"/>
    </row>
    <row r="169" spans="1:1" x14ac:dyDescent="0.25">
      <c r="A169" s="113"/>
    </row>
    <row r="170" spans="1:1" x14ac:dyDescent="0.25">
      <c r="A170" s="113"/>
    </row>
    <row r="171" spans="1:1" x14ac:dyDescent="0.25">
      <c r="A171" s="113"/>
    </row>
    <row r="172" spans="1:1" x14ac:dyDescent="0.25">
      <c r="A172" s="113"/>
    </row>
    <row r="173" spans="1:1" x14ac:dyDescent="0.25">
      <c r="A173" s="113"/>
    </row>
    <row r="174" spans="1:1" x14ac:dyDescent="0.25">
      <c r="A174" s="113"/>
    </row>
    <row r="175" spans="1:1" x14ac:dyDescent="0.25">
      <c r="A175" s="113"/>
    </row>
    <row r="176" spans="1:1" x14ac:dyDescent="0.25">
      <c r="A176" s="113"/>
    </row>
    <row r="177" spans="1:1" x14ac:dyDescent="0.25">
      <c r="A177" s="113"/>
    </row>
    <row r="178" spans="1:1" x14ac:dyDescent="0.25">
      <c r="A178" s="113"/>
    </row>
    <row r="179" spans="1:1" x14ac:dyDescent="0.25">
      <c r="A179" s="113"/>
    </row>
    <row r="180" spans="1:1" x14ac:dyDescent="0.25">
      <c r="A180" s="113"/>
    </row>
    <row r="181" spans="1:1" x14ac:dyDescent="0.25">
      <c r="A181" s="113"/>
    </row>
    <row r="182" spans="1:1" x14ac:dyDescent="0.25">
      <c r="A182" s="113"/>
    </row>
    <row r="183" spans="1:1" x14ac:dyDescent="0.25">
      <c r="A183" s="113"/>
    </row>
    <row r="184" spans="1:1" x14ac:dyDescent="0.25">
      <c r="A184" s="113"/>
    </row>
    <row r="185" spans="1:1" x14ac:dyDescent="0.25">
      <c r="A185" s="113"/>
    </row>
    <row r="186" spans="1:1" x14ac:dyDescent="0.25">
      <c r="A186" s="113"/>
    </row>
    <row r="187" spans="1:1" x14ac:dyDescent="0.25">
      <c r="A187" s="113"/>
    </row>
    <row r="188" spans="1:1" x14ac:dyDescent="0.25">
      <c r="A188" s="113"/>
    </row>
    <row r="189" spans="1:1" x14ac:dyDescent="0.25">
      <c r="A189" s="113"/>
    </row>
    <row r="190" spans="1:1" x14ac:dyDescent="0.25">
      <c r="A190" s="113"/>
    </row>
    <row r="191" spans="1:1" x14ac:dyDescent="0.25">
      <c r="A191" s="113"/>
    </row>
    <row r="192" spans="1:1" x14ac:dyDescent="0.25">
      <c r="A192" s="113"/>
    </row>
    <row r="193" spans="1:1" x14ac:dyDescent="0.25">
      <c r="A193" s="113"/>
    </row>
    <row r="194" spans="1:1" x14ac:dyDescent="0.25">
      <c r="A194" s="113"/>
    </row>
    <row r="195" spans="1:1" x14ac:dyDescent="0.25">
      <c r="A195" s="113"/>
    </row>
    <row r="196" spans="1:1" x14ac:dyDescent="0.25">
      <c r="A196" s="113"/>
    </row>
    <row r="197" spans="1:1" x14ac:dyDescent="0.25">
      <c r="A197" s="113"/>
    </row>
    <row r="198" spans="1:1" x14ac:dyDescent="0.25">
      <c r="A198" s="113"/>
    </row>
    <row r="199" spans="1:1" x14ac:dyDescent="0.25">
      <c r="A199" s="113"/>
    </row>
    <row r="200" spans="1:1" x14ac:dyDescent="0.25">
      <c r="A200" s="113"/>
    </row>
    <row r="201" spans="1:1" x14ac:dyDescent="0.25">
      <c r="A201" s="113"/>
    </row>
    <row r="202" spans="1:1" x14ac:dyDescent="0.25">
      <c r="A202" s="113"/>
    </row>
    <row r="203" spans="1:1" x14ac:dyDescent="0.25">
      <c r="A203" s="113"/>
    </row>
    <row r="204" spans="1:1" x14ac:dyDescent="0.25">
      <c r="A204" s="113"/>
    </row>
    <row r="205" spans="1:1" x14ac:dyDescent="0.25">
      <c r="A205" s="113"/>
    </row>
    <row r="206" spans="1:1" x14ac:dyDescent="0.25">
      <c r="A206" s="113"/>
    </row>
    <row r="207" spans="1:1" x14ac:dyDescent="0.25">
      <c r="A207" s="113"/>
    </row>
    <row r="208" spans="1:1" x14ac:dyDescent="0.25">
      <c r="A208" s="113"/>
    </row>
    <row r="209" spans="1:1" x14ac:dyDescent="0.25">
      <c r="A209" s="113"/>
    </row>
    <row r="210" spans="1:1" x14ac:dyDescent="0.25">
      <c r="A210" s="113"/>
    </row>
    <row r="211" spans="1:1" x14ac:dyDescent="0.25">
      <c r="A211" s="113"/>
    </row>
    <row r="212" spans="1:1" x14ac:dyDescent="0.25">
      <c r="A212" s="113"/>
    </row>
    <row r="213" spans="1:1" x14ac:dyDescent="0.25">
      <c r="A213" s="113"/>
    </row>
    <row r="214" spans="1:1" x14ac:dyDescent="0.25">
      <c r="A214" s="113"/>
    </row>
    <row r="215" spans="1:1" x14ac:dyDescent="0.25">
      <c r="A215" s="113"/>
    </row>
    <row r="216" spans="1:1" x14ac:dyDescent="0.25">
      <c r="A216" s="113"/>
    </row>
    <row r="217" spans="1:1" x14ac:dyDescent="0.25">
      <c r="A217" s="113"/>
    </row>
    <row r="218" spans="1:1" x14ac:dyDescent="0.25">
      <c r="A218" s="113"/>
    </row>
    <row r="219" spans="1:1" x14ac:dyDescent="0.25">
      <c r="A219" s="113"/>
    </row>
    <row r="220" spans="1:1" x14ac:dyDescent="0.25">
      <c r="A220" s="113"/>
    </row>
    <row r="221" spans="1:1" x14ac:dyDescent="0.25">
      <c r="A221" s="113"/>
    </row>
    <row r="222" spans="1:1" x14ac:dyDescent="0.25">
      <c r="A222" s="113"/>
    </row>
    <row r="223" spans="1:1" x14ac:dyDescent="0.25">
      <c r="A223" s="113"/>
    </row>
    <row r="224" spans="1:1" x14ac:dyDescent="0.25">
      <c r="A224" s="113"/>
    </row>
    <row r="225" spans="1:1" x14ac:dyDescent="0.25">
      <c r="A225" s="113"/>
    </row>
    <row r="226" spans="1:1" x14ac:dyDescent="0.25">
      <c r="A226" s="113"/>
    </row>
    <row r="227" spans="1:1" x14ac:dyDescent="0.25">
      <c r="A227" s="113"/>
    </row>
    <row r="228" spans="1:1" x14ac:dyDescent="0.25">
      <c r="A228" s="113"/>
    </row>
    <row r="229" spans="1:1" x14ac:dyDescent="0.25">
      <c r="A229" s="113"/>
    </row>
    <row r="230" spans="1:1" x14ac:dyDescent="0.25">
      <c r="A230" s="113"/>
    </row>
    <row r="231" spans="1:1" x14ac:dyDescent="0.25">
      <c r="A231" s="113"/>
    </row>
    <row r="232" spans="1:1" x14ac:dyDescent="0.25">
      <c r="A232" s="113"/>
    </row>
    <row r="233" spans="1:1" x14ac:dyDescent="0.25">
      <c r="A233" s="113"/>
    </row>
    <row r="234" spans="1:1" x14ac:dyDescent="0.25">
      <c r="A234" s="113"/>
    </row>
    <row r="235" spans="1:1" x14ac:dyDescent="0.25">
      <c r="A235" s="113"/>
    </row>
    <row r="236" spans="1:1" x14ac:dyDescent="0.25">
      <c r="A236" s="113"/>
    </row>
    <row r="237" spans="1:1" x14ac:dyDescent="0.25">
      <c r="A237" s="113"/>
    </row>
    <row r="238" spans="1:1" x14ac:dyDescent="0.25">
      <c r="A238" s="113"/>
    </row>
    <row r="239" spans="1:1" x14ac:dyDescent="0.25">
      <c r="A239" s="113"/>
    </row>
    <row r="240" spans="1:1" x14ac:dyDescent="0.25">
      <c r="A240" s="113"/>
    </row>
    <row r="241" spans="1:1" x14ac:dyDescent="0.25">
      <c r="A241" s="113"/>
    </row>
    <row r="242" spans="1:1" x14ac:dyDescent="0.25">
      <c r="A242" s="113"/>
    </row>
    <row r="243" spans="1:1" x14ac:dyDescent="0.25">
      <c r="A243" s="113"/>
    </row>
    <row r="244" spans="1:1" x14ac:dyDescent="0.25">
      <c r="A244" s="113"/>
    </row>
    <row r="245" spans="1:1" x14ac:dyDescent="0.25">
      <c r="A245" s="113"/>
    </row>
    <row r="246" spans="1:1" x14ac:dyDescent="0.25">
      <c r="A246" s="113"/>
    </row>
    <row r="247" spans="1:1" x14ac:dyDescent="0.25">
      <c r="A247" s="113"/>
    </row>
    <row r="248" spans="1:1" x14ac:dyDescent="0.25">
      <c r="A248" s="113"/>
    </row>
    <row r="249" spans="1:1" x14ac:dyDescent="0.25">
      <c r="A249" s="113"/>
    </row>
    <row r="250" spans="1:1" x14ac:dyDescent="0.25">
      <c r="A250" s="113"/>
    </row>
    <row r="251" spans="1:1" x14ac:dyDescent="0.25">
      <c r="A251" s="113"/>
    </row>
    <row r="252" spans="1:1" x14ac:dyDescent="0.25">
      <c r="A252" s="113"/>
    </row>
    <row r="253" spans="1:1" x14ac:dyDescent="0.25">
      <c r="A253" s="113"/>
    </row>
    <row r="254" spans="1:1" x14ac:dyDescent="0.25">
      <c r="A254" s="1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5F99D-BC34-443F-AC62-121B3DC56FB4}">
  <sheetPr>
    <tabColor rgb="FFFFFF00"/>
    <pageSetUpPr fitToPage="1"/>
  </sheetPr>
  <dimension ref="A1:R36"/>
  <sheetViews>
    <sheetView tabSelected="1" workbookViewId="0">
      <selection activeCell="K8" sqref="K8"/>
    </sheetView>
  </sheetViews>
  <sheetFormatPr defaultRowHeight="15" x14ac:dyDescent="0.25"/>
  <cols>
    <col min="1" max="1" width="20.140625" style="3" customWidth="1"/>
    <col min="2" max="2" width="17.5703125" style="3" customWidth="1"/>
    <col min="3" max="3" width="8.7109375" style="3" customWidth="1"/>
    <col min="4" max="7" width="12.85546875" style="3" customWidth="1"/>
    <col min="8" max="8" width="8" style="4" customWidth="1"/>
    <col min="9" max="9" width="23.28515625" style="4" bestFit="1" customWidth="1"/>
    <col min="10" max="10" width="4.140625" style="3" customWidth="1"/>
    <col min="11" max="11" width="16.85546875" style="3" customWidth="1"/>
    <col min="12" max="13" width="14" style="3" customWidth="1"/>
    <col min="14" max="14" width="12.5703125" style="3" customWidth="1"/>
    <col min="15" max="17" width="13.42578125" style="3" customWidth="1"/>
    <col min="18" max="16384" width="9.140625" style="3"/>
  </cols>
  <sheetData>
    <row r="1" spans="1:9" x14ac:dyDescent="0.25">
      <c r="A1" s="11" t="s">
        <v>349</v>
      </c>
    </row>
    <row r="2" spans="1:9" x14ac:dyDescent="0.25">
      <c r="A2" s="11" t="s">
        <v>228</v>
      </c>
      <c r="B2" s="13" t="s">
        <v>226</v>
      </c>
      <c r="D2" s="16" t="s">
        <v>227</v>
      </c>
    </row>
    <row r="3" spans="1:9" x14ac:dyDescent="0.25">
      <c r="A3" s="11" t="s">
        <v>224</v>
      </c>
      <c r="B3" s="13">
        <v>2025</v>
      </c>
      <c r="D3" s="15" t="s">
        <v>225</v>
      </c>
    </row>
    <row r="4" spans="1:9" x14ac:dyDescent="0.25">
      <c r="A4" s="11" t="s">
        <v>352</v>
      </c>
      <c r="B4" s="13"/>
    </row>
    <row r="5" spans="1:9" x14ac:dyDescent="0.25">
      <c r="A5" s="11" t="s">
        <v>30</v>
      </c>
      <c r="B5" s="13"/>
      <c r="D5" s="15"/>
    </row>
    <row r="6" spans="1:9" x14ac:dyDescent="0.25">
      <c r="A6" s="11" t="s">
        <v>223</v>
      </c>
      <c r="B6" s="13"/>
      <c r="D6" s="15"/>
    </row>
    <row r="7" spans="1:9" x14ac:dyDescent="0.25">
      <c r="A7" s="11" t="s">
        <v>34</v>
      </c>
      <c r="B7" s="13"/>
      <c r="D7" s="15"/>
    </row>
    <row r="8" spans="1:9" x14ac:dyDescent="0.25">
      <c r="A8" s="11" t="s">
        <v>36</v>
      </c>
      <c r="B8" s="13"/>
      <c r="D8" s="15"/>
    </row>
    <row r="9" spans="1:9" x14ac:dyDescent="0.25">
      <c r="A9" s="11" t="s">
        <v>353</v>
      </c>
      <c r="B9" s="13">
        <v>20250101</v>
      </c>
      <c r="D9" s="15"/>
    </row>
    <row r="10" spans="1:9" x14ac:dyDescent="0.25">
      <c r="A10" s="11" t="s">
        <v>354</v>
      </c>
      <c r="B10" s="13">
        <v>20251231</v>
      </c>
      <c r="C10" s="5"/>
      <c r="D10" s="5"/>
      <c r="E10" s="5"/>
      <c r="F10" s="5"/>
      <c r="G10" s="5"/>
    </row>
    <row r="11" spans="1:9" x14ac:dyDescent="0.25">
      <c r="A11" s="11" t="s">
        <v>640</v>
      </c>
      <c r="B11" s="13">
        <v>1</v>
      </c>
      <c r="C11" s="120" t="s">
        <v>641</v>
      </c>
      <c r="F11" s="10"/>
    </row>
    <row r="12" spans="1:9" x14ac:dyDescent="0.25">
      <c r="A12" s="11" t="s">
        <v>351</v>
      </c>
      <c r="B12" s="13"/>
      <c r="D12" s="15"/>
    </row>
    <row r="13" spans="1:9" x14ac:dyDescent="0.25">
      <c r="A13" s="11" t="s">
        <v>222</v>
      </c>
      <c r="B13" s="13"/>
      <c r="C13" s="5"/>
      <c r="D13" s="5"/>
      <c r="E13" s="5"/>
      <c r="F13" s="5"/>
      <c r="G13" s="5"/>
    </row>
    <row r="14" spans="1:9" x14ac:dyDescent="0.25">
      <c r="A14" s="11" t="s">
        <v>348</v>
      </c>
      <c r="B14" s="14"/>
      <c r="C14" s="5"/>
      <c r="D14" s="5"/>
      <c r="E14" s="5"/>
      <c r="F14" s="5"/>
      <c r="G14" s="5"/>
      <c r="H14" s="5"/>
      <c r="I14" s="5"/>
    </row>
    <row r="15" spans="1:9" x14ac:dyDescent="0.25">
      <c r="A15" s="11" t="s">
        <v>350</v>
      </c>
      <c r="B15" s="13"/>
      <c r="C15" s="3" t="s">
        <v>221</v>
      </c>
      <c r="H15" s="3"/>
    </row>
    <row r="16" spans="1:9" x14ac:dyDescent="0.25">
      <c r="A16" s="11" t="s">
        <v>220</v>
      </c>
      <c r="B16" s="12">
        <v>0.13</v>
      </c>
      <c r="C16" s="3" t="s">
        <v>219</v>
      </c>
      <c r="F16" s="10"/>
    </row>
    <row r="17" spans="1:18" x14ac:dyDescent="0.25">
      <c r="A17" s="11"/>
      <c r="F17" s="10"/>
    </row>
    <row r="18" spans="1:18" x14ac:dyDescent="0.25">
      <c r="A18" s="11" t="s">
        <v>218</v>
      </c>
      <c r="F18" s="10"/>
    </row>
    <row r="19" spans="1:18" x14ac:dyDescent="0.25">
      <c r="A19" s="3" t="s">
        <v>217</v>
      </c>
      <c r="D19" s="3" t="s">
        <v>212</v>
      </c>
      <c r="E19" s="8">
        <f>Income!E17</f>
        <v>0</v>
      </c>
      <c r="J19" s="4"/>
      <c r="K19" s="4"/>
      <c r="L19" s="4"/>
      <c r="M19" s="4"/>
      <c r="N19" s="4"/>
      <c r="O19" s="4"/>
      <c r="P19" s="9"/>
      <c r="Q19" s="9"/>
      <c r="R19" s="9"/>
    </row>
    <row r="20" spans="1:18" x14ac:dyDescent="0.25">
      <c r="J20" s="4"/>
      <c r="K20" s="4"/>
      <c r="L20" s="4"/>
      <c r="M20" s="4"/>
      <c r="N20" s="4"/>
      <c r="O20" s="4"/>
    </row>
    <row r="21" spans="1:18" x14ac:dyDescent="0.25">
      <c r="A21" s="3" t="s">
        <v>636</v>
      </c>
      <c r="D21" s="3" t="s">
        <v>212</v>
      </c>
      <c r="E21" s="8">
        <f>AllowableExps!H25</f>
        <v>0</v>
      </c>
      <c r="J21" s="4"/>
      <c r="K21" s="4"/>
      <c r="L21" s="4"/>
      <c r="M21" s="4"/>
      <c r="N21" s="4"/>
      <c r="O21" s="4"/>
    </row>
    <row r="22" spans="1:18" x14ac:dyDescent="0.25">
      <c r="A22" s="3" t="s">
        <v>637</v>
      </c>
      <c r="D22" s="3" t="s">
        <v>212</v>
      </c>
      <c r="E22" s="8">
        <f>NonAllowableExps!H38</f>
        <v>0</v>
      </c>
      <c r="J22" s="4"/>
      <c r="K22" s="4"/>
      <c r="L22" s="4"/>
      <c r="M22" s="4"/>
      <c r="N22" s="4"/>
      <c r="O22" s="4"/>
    </row>
    <row r="23" spans="1:18" x14ac:dyDescent="0.25">
      <c r="E23" s="8"/>
      <c r="J23" s="4"/>
      <c r="K23" s="4"/>
      <c r="L23" s="4"/>
      <c r="M23" s="4"/>
      <c r="N23" s="4"/>
      <c r="O23" s="4"/>
    </row>
    <row r="24" spans="1:18" x14ac:dyDescent="0.25">
      <c r="A24" s="3" t="s">
        <v>216</v>
      </c>
      <c r="D24" s="3" t="s">
        <v>215</v>
      </c>
      <c r="E24" s="7">
        <f>E19-E21</f>
        <v>0</v>
      </c>
      <c r="J24" s="4"/>
      <c r="K24" s="4"/>
      <c r="L24" s="4"/>
      <c r="M24" s="4"/>
      <c r="N24" s="4"/>
      <c r="O24" s="4"/>
    </row>
    <row r="25" spans="1:18" x14ac:dyDescent="0.25">
      <c r="E25" s="8"/>
      <c r="J25" s="4"/>
      <c r="K25" s="4"/>
      <c r="L25" s="4"/>
      <c r="M25" s="4"/>
      <c r="N25" s="4"/>
      <c r="O25" s="4"/>
    </row>
    <row r="26" spans="1:18" x14ac:dyDescent="0.25">
      <c r="A26" s="3" t="s">
        <v>214</v>
      </c>
      <c r="D26" s="3" t="s">
        <v>212</v>
      </c>
      <c r="E26" s="8">
        <f>HomeOfficeExps!$H$20</f>
        <v>0</v>
      </c>
      <c r="J26" s="4"/>
      <c r="K26" s="4"/>
      <c r="L26" s="4"/>
      <c r="M26" s="4"/>
      <c r="N26" s="4"/>
      <c r="O26" s="4"/>
    </row>
    <row r="27" spans="1:18" x14ac:dyDescent="0.25">
      <c r="A27" s="3" t="s">
        <v>213</v>
      </c>
      <c r="D27" s="3" t="s">
        <v>212</v>
      </c>
      <c r="E27" s="8">
        <f>VehicleExps!G26</f>
        <v>0</v>
      </c>
      <c r="J27" s="4"/>
      <c r="K27" s="4"/>
      <c r="L27" s="4"/>
      <c r="M27" s="4"/>
      <c r="N27" s="4"/>
      <c r="O27" s="4"/>
    </row>
    <row r="28" spans="1:18" x14ac:dyDescent="0.25">
      <c r="E28" s="8"/>
      <c r="J28" s="4"/>
      <c r="K28" s="4"/>
      <c r="L28" s="4"/>
      <c r="M28" s="4"/>
      <c r="N28" s="4"/>
      <c r="O28" s="4"/>
    </row>
    <row r="29" spans="1:18" x14ac:dyDescent="0.25">
      <c r="B29" s="3" t="s">
        <v>211</v>
      </c>
      <c r="E29" s="7">
        <f>SUM(E26:E28)</f>
        <v>0</v>
      </c>
      <c r="J29" s="4"/>
      <c r="K29" s="4"/>
      <c r="L29" s="4"/>
      <c r="M29" s="4"/>
      <c r="N29" s="4"/>
      <c r="O29" s="4"/>
    </row>
    <row r="30" spans="1:18" x14ac:dyDescent="0.25">
      <c r="J30" s="4"/>
      <c r="K30" s="4"/>
      <c r="L30" s="4"/>
      <c r="M30" s="4"/>
      <c r="N30" s="4"/>
      <c r="O30" s="4"/>
    </row>
    <row r="31" spans="1:18" x14ac:dyDescent="0.25">
      <c r="A31" s="3" t="s">
        <v>210</v>
      </c>
      <c r="E31" s="6">
        <f>E24-E29</f>
        <v>0</v>
      </c>
      <c r="F31" s="5" t="s">
        <v>209</v>
      </c>
      <c r="J31" s="4"/>
      <c r="K31" s="4"/>
      <c r="L31" s="4"/>
      <c r="M31" s="4"/>
      <c r="N31" s="4"/>
      <c r="O31" s="4"/>
    </row>
    <row r="32" spans="1:18" x14ac:dyDescent="0.25">
      <c r="J32" s="4"/>
      <c r="K32" s="4"/>
      <c r="L32" s="4"/>
      <c r="M32" s="4"/>
      <c r="N32" s="4"/>
      <c r="O32" s="4"/>
    </row>
    <row r="33" spans="10:15" x14ac:dyDescent="0.25">
      <c r="J33" s="4"/>
      <c r="K33" s="4"/>
      <c r="L33" s="4"/>
      <c r="M33" s="4"/>
      <c r="N33" s="4"/>
      <c r="O33" s="4"/>
    </row>
    <row r="34" spans="10:15" x14ac:dyDescent="0.25">
      <c r="J34" s="4"/>
      <c r="K34" s="4"/>
      <c r="L34" s="4"/>
      <c r="M34" s="4"/>
      <c r="N34" s="4"/>
      <c r="O34" s="4"/>
    </row>
    <row r="35" spans="10:15" x14ac:dyDescent="0.25">
      <c r="J35" s="4"/>
      <c r="K35" s="4"/>
      <c r="L35" s="4"/>
      <c r="M35" s="4"/>
      <c r="N35" s="4"/>
      <c r="O35" s="4"/>
    </row>
    <row r="36" spans="10:15" x14ac:dyDescent="0.25">
      <c r="J36" s="4"/>
      <c r="K36" s="4"/>
      <c r="L36" s="4"/>
      <c r="M36" s="4"/>
      <c r="N36" s="4"/>
      <c r="O36" s="4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664C4-269A-41F5-95D4-3F870AC1A279}">
  <sheetPr>
    <tabColor rgb="FFFFFF00"/>
    <pageSetUpPr fitToPage="1"/>
  </sheetPr>
  <dimension ref="A1:R49"/>
  <sheetViews>
    <sheetView workbookViewId="0">
      <selection activeCell="B28" sqref="B28"/>
    </sheetView>
  </sheetViews>
  <sheetFormatPr defaultRowHeight="15" x14ac:dyDescent="0.25"/>
  <cols>
    <col min="1" max="1" width="38.5703125" style="3" customWidth="1"/>
    <col min="2" max="2" width="13.28515625" style="3" customWidth="1"/>
    <col min="3" max="3" width="16" style="3" customWidth="1"/>
    <col min="4" max="7" width="12.85546875" style="3" customWidth="1"/>
    <col min="8" max="8" width="8" style="4" customWidth="1"/>
    <col min="9" max="9" width="23.28515625" style="4" bestFit="1" customWidth="1"/>
    <col min="10" max="10" width="4.140625" style="3" customWidth="1"/>
    <col min="11" max="11" width="16.85546875" style="3" customWidth="1"/>
    <col min="12" max="13" width="14" style="3" customWidth="1"/>
    <col min="14" max="14" width="12.5703125" style="3" customWidth="1"/>
    <col min="15" max="17" width="13.42578125" style="3" customWidth="1"/>
    <col min="18" max="16384" width="9.140625" style="3"/>
  </cols>
  <sheetData>
    <row r="1" spans="1:18" x14ac:dyDescent="0.25">
      <c r="A1" s="40" t="str">
        <f>Summary!B2</f>
        <v>name</v>
      </c>
      <c r="B1" s="42"/>
      <c r="D1" s="16"/>
    </row>
    <row r="2" spans="1:18" x14ac:dyDescent="0.25">
      <c r="A2" s="40">
        <f>Summary!B3</f>
        <v>2025</v>
      </c>
      <c r="B2" s="41"/>
      <c r="D2" s="15"/>
    </row>
    <row r="3" spans="1:18" x14ac:dyDescent="0.25">
      <c r="A3" s="40">
        <f>Summary!B4</f>
        <v>0</v>
      </c>
      <c r="B3" s="41"/>
      <c r="D3" s="15"/>
    </row>
    <row r="4" spans="1:18" x14ac:dyDescent="0.25">
      <c r="A4" s="40"/>
      <c r="F4" s="3" t="s">
        <v>252</v>
      </c>
    </row>
    <row r="5" spans="1:18" x14ac:dyDescent="0.25">
      <c r="A5" s="11" t="s">
        <v>609</v>
      </c>
      <c r="F5" s="39">
        <f>Summary!B16</f>
        <v>0.13</v>
      </c>
    </row>
    <row r="6" spans="1:18" x14ac:dyDescent="0.25">
      <c r="A6" s="11"/>
      <c r="F6" s="39"/>
    </row>
    <row r="7" spans="1:18" x14ac:dyDescent="0.25">
      <c r="A7" s="11" t="s">
        <v>610</v>
      </c>
    </row>
    <row r="8" spans="1:18" ht="30" x14ac:dyDescent="0.25">
      <c r="A8" s="116" t="s">
        <v>251</v>
      </c>
      <c r="B8" s="38" t="s">
        <v>391</v>
      </c>
      <c r="C8" s="38" t="s">
        <v>250</v>
      </c>
      <c r="D8" s="38" t="s">
        <v>249</v>
      </c>
      <c r="E8" s="43" t="s">
        <v>616</v>
      </c>
      <c r="F8" s="38" t="s">
        <v>248</v>
      </c>
      <c r="G8" s="38" t="s">
        <v>247</v>
      </c>
      <c r="H8" s="38" t="s">
        <v>246</v>
      </c>
      <c r="I8" s="38" t="s">
        <v>245</v>
      </c>
      <c r="K8" s="4"/>
      <c r="L8" s="4"/>
      <c r="M8" s="4"/>
      <c r="N8" s="4"/>
    </row>
    <row r="9" spans="1:18" x14ac:dyDescent="0.25">
      <c r="A9" s="30"/>
      <c r="B9" s="36"/>
      <c r="C9" s="35"/>
      <c r="D9" s="35"/>
      <c r="E9" s="28"/>
      <c r="F9" s="8"/>
      <c r="G9" s="8"/>
      <c r="H9" s="27"/>
      <c r="I9" s="34"/>
      <c r="J9" s="33"/>
      <c r="K9" s="8"/>
      <c r="L9" s="8"/>
      <c r="M9" s="32"/>
      <c r="N9" s="31"/>
      <c r="O9" s="8"/>
      <c r="P9" s="8"/>
      <c r="Q9" s="8"/>
      <c r="R9" s="8"/>
    </row>
    <row r="10" spans="1:18" x14ac:dyDescent="0.25">
      <c r="A10" s="37" t="s">
        <v>355</v>
      </c>
      <c r="B10" s="36"/>
      <c r="C10" s="35">
        <v>0</v>
      </c>
      <c r="D10" s="35">
        <v>0</v>
      </c>
      <c r="E10" s="28">
        <f t="shared" ref="E10:E21" si="0">C10+D10</f>
        <v>0</v>
      </c>
      <c r="F10" s="8">
        <f>D10*$F$5</f>
        <v>0</v>
      </c>
      <c r="G10" s="8">
        <f t="shared" ref="G10:G21" si="1">E10+F10</f>
        <v>0</v>
      </c>
      <c r="H10" s="27">
        <f t="shared" ref="H10:H21" si="2">IF(D10=0,0,F10/D10)</f>
        <v>0</v>
      </c>
      <c r="I10" s="34"/>
      <c r="J10" s="33"/>
      <c r="K10" s="8"/>
      <c r="L10" s="8"/>
      <c r="M10" s="32"/>
      <c r="N10" s="31"/>
      <c r="O10" s="8"/>
      <c r="P10" s="8"/>
      <c r="Q10" s="8"/>
      <c r="R10" s="8"/>
    </row>
    <row r="11" spans="1:18" x14ac:dyDescent="0.25">
      <c r="A11" s="37" t="s">
        <v>355</v>
      </c>
      <c r="B11" s="36"/>
      <c r="C11" s="35">
        <v>0</v>
      </c>
      <c r="D11" s="35">
        <v>0</v>
      </c>
      <c r="E11" s="28">
        <f t="shared" si="0"/>
        <v>0</v>
      </c>
      <c r="F11" s="8">
        <f t="shared" ref="F11:F21" si="3">D11*$F$5</f>
        <v>0</v>
      </c>
      <c r="G11" s="8">
        <f t="shared" si="1"/>
        <v>0</v>
      </c>
      <c r="H11" s="27">
        <f t="shared" si="2"/>
        <v>0</v>
      </c>
      <c r="I11" s="34"/>
      <c r="J11" s="33"/>
      <c r="K11" s="8"/>
      <c r="L11" s="8"/>
      <c r="M11" s="32"/>
      <c r="N11" s="31"/>
      <c r="O11" s="8"/>
      <c r="P11" s="8"/>
      <c r="Q11" s="8"/>
      <c r="R11" s="8"/>
    </row>
    <row r="12" spans="1:18" x14ac:dyDescent="0.25">
      <c r="A12" s="37" t="s">
        <v>355</v>
      </c>
      <c r="B12" s="36"/>
      <c r="C12" s="35">
        <v>0</v>
      </c>
      <c r="D12" s="35">
        <v>0</v>
      </c>
      <c r="E12" s="28">
        <f t="shared" si="0"/>
        <v>0</v>
      </c>
      <c r="F12" s="8">
        <f t="shared" si="3"/>
        <v>0</v>
      </c>
      <c r="G12" s="8">
        <f t="shared" si="1"/>
        <v>0</v>
      </c>
      <c r="H12" s="27">
        <f t="shared" si="2"/>
        <v>0</v>
      </c>
      <c r="I12" s="34"/>
      <c r="J12" s="33"/>
      <c r="K12" s="8"/>
      <c r="L12" s="8"/>
      <c r="M12" s="32"/>
      <c r="N12" s="31"/>
      <c r="O12" s="8"/>
      <c r="P12" s="8"/>
      <c r="Q12" s="8"/>
      <c r="R12" s="8"/>
    </row>
    <row r="13" spans="1:18" x14ac:dyDescent="0.25">
      <c r="A13" s="37" t="s">
        <v>355</v>
      </c>
      <c r="B13" s="36"/>
      <c r="C13" s="35">
        <v>0</v>
      </c>
      <c r="D13" s="35">
        <v>0</v>
      </c>
      <c r="E13" s="28">
        <f t="shared" si="0"/>
        <v>0</v>
      </c>
      <c r="F13" s="8">
        <f t="shared" si="3"/>
        <v>0</v>
      </c>
      <c r="G13" s="8">
        <f t="shared" si="1"/>
        <v>0</v>
      </c>
      <c r="H13" s="27">
        <f t="shared" si="2"/>
        <v>0</v>
      </c>
      <c r="I13" s="34"/>
      <c r="J13" s="33"/>
      <c r="K13" s="8"/>
      <c r="L13" s="8"/>
      <c r="M13" s="32"/>
      <c r="N13" s="31"/>
      <c r="O13" s="8"/>
      <c r="P13" s="8"/>
      <c r="Q13" s="8"/>
      <c r="R13" s="8"/>
    </row>
    <row r="14" spans="1:18" x14ac:dyDescent="0.25">
      <c r="A14" s="37" t="s">
        <v>355</v>
      </c>
      <c r="B14" s="36"/>
      <c r="C14" s="35">
        <v>0</v>
      </c>
      <c r="D14" s="35">
        <v>0</v>
      </c>
      <c r="E14" s="28">
        <f t="shared" si="0"/>
        <v>0</v>
      </c>
      <c r="F14" s="8">
        <f t="shared" si="3"/>
        <v>0</v>
      </c>
      <c r="G14" s="8">
        <f t="shared" si="1"/>
        <v>0</v>
      </c>
      <c r="H14" s="27">
        <f t="shared" si="2"/>
        <v>0</v>
      </c>
      <c r="I14" s="34"/>
      <c r="J14" s="33"/>
      <c r="K14" s="8"/>
      <c r="L14" s="8"/>
      <c r="M14" s="32"/>
      <c r="N14" s="31"/>
      <c r="O14" s="8"/>
      <c r="P14" s="8"/>
      <c r="Q14" s="8"/>
      <c r="R14" s="8"/>
    </row>
    <row r="15" spans="1:18" x14ac:dyDescent="0.25">
      <c r="A15" s="37" t="s">
        <v>355</v>
      </c>
      <c r="B15" s="36"/>
      <c r="C15" s="35">
        <v>0</v>
      </c>
      <c r="D15" s="35">
        <v>0</v>
      </c>
      <c r="E15" s="28">
        <f t="shared" si="0"/>
        <v>0</v>
      </c>
      <c r="F15" s="8">
        <f t="shared" si="3"/>
        <v>0</v>
      </c>
      <c r="G15" s="8">
        <f t="shared" si="1"/>
        <v>0</v>
      </c>
      <c r="H15" s="27">
        <f t="shared" si="2"/>
        <v>0</v>
      </c>
      <c r="I15" s="34"/>
      <c r="J15" s="33"/>
      <c r="K15" s="8"/>
      <c r="L15" s="8"/>
      <c r="M15" s="32"/>
      <c r="N15" s="31"/>
      <c r="O15" s="8"/>
      <c r="P15" s="8"/>
      <c r="Q15" s="8"/>
      <c r="R15" s="8"/>
    </row>
    <row r="16" spans="1:18" x14ac:dyDescent="0.25">
      <c r="A16" s="37" t="s">
        <v>355</v>
      </c>
      <c r="B16" s="36"/>
      <c r="C16" s="35">
        <v>0</v>
      </c>
      <c r="D16" s="35">
        <v>0</v>
      </c>
      <c r="E16" s="28">
        <f t="shared" si="0"/>
        <v>0</v>
      </c>
      <c r="F16" s="8">
        <f t="shared" si="3"/>
        <v>0</v>
      </c>
      <c r="G16" s="8">
        <f t="shared" si="1"/>
        <v>0</v>
      </c>
      <c r="H16" s="27">
        <f t="shared" si="2"/>
        <v>0</v>
      </c>
      <c r="I16" s="34"/>
      <c r="J16" s="33"/>
      <c r="K16" s="8"/>
      <c r="L16" s="8"/>
      <c r="M16" s="32"/>
      <c r="N16" s="31"/>
      <c r="O16" s="8"/>
      <c r="P16" s="8"/>
      <c r="Q16" s="8"/>
      <c r="R16" s="8"/>
    </row>
    <row r="17" spans="1:18" x14ac:dyDescent="0.25">
      <c r="A17" s="37" t="s">
        <v>355</v>
      </c>
      <c r="B17" s="36"/>
      <c r="C17" s="35">
        <v>0</v>
      </c>
      <c r="D17" s="35">
        <v>0</v>
      </c>
      <c r="E17" s="28">
        <f t="shared" si="0"/>
        <v>0</v>
      </c>
      <c r="F17" s="8">
        <f t="shared" si="3"/>
        <v>0</v>
      </c>
      <c r="G17" s="8">
        <f t="shared" si="1"/>
        <v>0</v>
      </c>
      <c r="H17" s="27">
        <f t="shared" si="2"/>
        <v>0</v>
      </c>
      <c r="I17" s="34"/>
      <c r="J17" s="33"/>
      <c r="K17" s="8"/>
      <c r="L17" s="8"/>
      <c r="M17" s="32"/>
      <c r="N17" s="31"/>
      <c r="O17" s="8"/>
      <c r="P17" s="8"/>
      <c r="Q17" s="8"/>
      <c r="R17" s="8"/>
    </row>
    <row r="18" spans="1:18" x14ac:dyDescent="0.25">
      <c r="A18" s="37" t="s">
        <v>355</v>
      </c>
      <c r="B18" s="36"/>
      <c r="C18" s="35">
        <v>0</v>
      </c>
      <c r="D18" s="35">
        <v>0</v>
      </c>
      <c r="E18" s="28">
        <f t="shared" si="0"/>
        <v>0</v>
      </c>
      <c r="F18" s="8">
        <f t="shared" si="3"/>
        <v>0</v>
      </c>
      <c r="G18" s="8">
        <f t="shared" si="1"/>
        <v>0</v>
      </c>
      <c r="H18" s="27">
        <f t="shared" si="2"/>
        <v>0</v>
      </c>
      <c r="I18" s="34"/>
      <c r="J18" s="33"/>
      <c r="K18" s="8"/>
      <c r="L18" s="8"/>
      <c r="M18" s="32"/>
      <c r="N18" s="31"/>
      <c r="O18" s="8"/>
      <c r="P18" s="8"/>
      <c r="Q18" s="8"/>
      <c r="R18" s="8"/>
    </row>
    <row r="19" spans="1:18" x14ac:dyDescent="0.25">
      <c r="A19" s="37" t="s">
        <v>355</v>
      </c>
      <c r="B19" s="36"/>
      <c r="C19" s="35">
        <v>0</v>
      </c>
      <c r="D19" s="35">
        <v>0</v>
      </c>
      <c r="E19" s="28">
        <f t="shared" si="0"/>
        <v>0</v>
      </c>
      <c r="F19" s="8">
        <f t="shared" si="3"/>
        <v>0</v>
      </c>
      <c r="G19" s="8">
        <f t="shared" si="1"/>
        <v>0</v>
      </c>
      <c r="H19" s="27">
        <f t="shared" si="2"/>
        <v>0</v>
      </c>
      <c r="I19" s="34"/>
      <c r="J19" s="33"/>
      <c r="K19" s="8"/>
      <c r="L19" s="8"/>
      <c r="M19" s="32"/>
      <c r="N19" s="31"/>
      <c r="O19" s="8"/>
      <c r="P19" s="8"/>
      <c r="Q19" s="8"/>
      <c r="R19" s="8"/>
    </row>
    <row r="20" spans="1:18" x14ac:dyDescent="0.25">
      <c r="A20" s="37" t="s">
        <v>355</v>
      </c>
      <c r="B20" s="36"/>
      <c r="C20" s="35">
        <v>0</v>
      </c>
      <c r="D20" s="35">
        <v>0</v>
      </c>
      <c r="E20" s="28">
        <f t="shared" si="0"/>
        <v>0</v>
      </c>
      <c r="F20" s="8">
        <f t="shared" si="3"/>
        <v>0</v>
      </c>
      <c r="G20" s="8">
        <f t="shared" si="1"/>
        <v>0</v>
      </c>
      <c r="H20" s="27">
        <f t="shared" si="2"/>
        <v>0</v>
      </c>
      <c r="I20" s="34"/>
      <c r="J20" s="33"/>
      <c r="K20" s="8"/>
      <c r="L20" s="8"/>
      <c r="M20" s="32"/>
      <c r="N20" s="31"/>
      <c r="O20" s="8"/>
      <c r="P20" s="8"/>
      <c r="Q20" s="8"/>
      <c r="R20" s="8"/>
    </row>
    <row r="21" spans="1:18" x14ac:dyDescent="0.25">
      <c r="A21" s="37" t="s">
        <v>355</v>
      </c>
      <c r="B21" s="36"/>
      <c r="C21" s="35">
        <v>0</v>
      </c>
      <c r="D21" s="35">
        <v>0</v>
      </c>
      <c r="E21" s="28">
        <f t="shared" si="0"/>
        <v>0</v>
      </c>
      <c r="F21" s="8">
        <f t="shared" si="3"/>
        <v>0</v>
      </c>
      <c r="G21" s="8">
        <f t="shared" si="1"/>
        <v>0</v>
      </c>
      <c r="H21" s="27">
        <f t="shared" si="2"/>
        <v>0</v>
      </c>
      <c r="I21" s="34"/>
      <c r="J21" s="33"/>
      <c r="K21" s="8"/>
      <c r="L21" s="8"/>
      <c r="M21" s="32"/>
      <c r="N21" s="31"/>
      <c r="O21" s="8"/>
      <c r="P21" s="8"/>
      <c r="Q21" s="8"/>
      <c r="R21" s="8"/>
    </row>
    <row r="22" spans="1:18" x14ac:dyDescent="0.25">
      <c r="A22" s="30"/>
      <c r="B22" s="36"/>
      <c r="C22" s="35"/>
      <c r="D22" s="35"/>
      <c r="E22" s="28"/>
      <c r="F22" s="8"/>
      <c r="G22" s="8"/>
      <c r="H22" s="27"/>
      <c r="I22" s="34"/>
      <c r="J22" s="33"/>
      <c r="K22" s="8"/>
      <c r="L22" s="8"/>
      <c r="M22" s="32"/>
      <c r="N22" s="31"/>
      <c r="O22" s="8"/>
      <c r="P22" s="8"/>
      <c r="Q22" s="8"/>
      <c r="R22" s="8"/>
    </row>
    <row r="23" spans="1:18" x14ac:dyDescent="0.25">
      <c r="A23" s="3" t="s">
        <v>244</v>
      </c>
      <c r="B23" s="59"/>
      <c r="C23" s="35"/>
      <c r="D23" s="35"/>
      <c r="E23" s="28"/>
      <c r="F23" s="8"/>
      <c r="G23" s="8"/>
      <c r="H23" s="27"/>
      <c r="I23" s="34"/>
      <c r="J23" s="33"/>
      <c r="K23" s="8"/>
      <c r="L23" s="8"/>
      <c r="M23" s="32"/>
      <c r="N23" s="31"/>
      <c r="O23" s="8"/>
      <c r="P23" s="8"/>
      <c r="Q23" s="8"/>
      <c r="R23" s="8"/>
    </row>
    <row r="24" spans="1:18" x14ac:dyDescent="0.25">
      <c r="A24" s="30"/>
      <c r="B24" s="30"/>
      <c r="C24" s="28"/>
      <c r="D24" s="29"/>
      <c r="E24" s="28"/>
      <c r="F24" s="8"/>
      <c r="G24" s="8"/>
      <c r="H24" s="27"/>
      <c r="I24" s="26"/>
      <c r="J24" s="22"/>
      <c r="K24" s="8"/>
      <c r="L24" s="8"/>
      <c r="M24" s="25"/>
      <c r="O24" s="8"/>
      <c r="P24" s="8"/>
      <c r="Q24" s="8"/>
      <c r="R24" s="8"/>
    </row>
    <row r="25" spans="1:18" x14ac:dyDescent="0.25">
      <c r="A25" s="11"/>
      <c r="D25" s="11"/>
    </row>
    <row r="26" spans="1:18" ht="30" x14ac:dyDescent="0.25">
      <c r="A26" s="3" t="s">
        <v>615</v>
      </c>
      <c r="B26" s="38" t="s">
        <v>617</v>
      </c>
      <c r="C26" s="38" t="s">
        <v>250</v>
      </c>
      <c r="D26" s="38" t="s">
        <v>249</v>
      </c>
      <c r="E26" s="43" t="s">
        <v>616</v>
      </c>
      <c r="F26" s="38" t="s">
        <v>248</v>
      </c>
      <c r="G26" s="38" t="s">
        <v>247</v>
      </c>
      <c r="H26" s="38" t="s">
        <v>246</v>
      </c>
      <c r="I26" s="38" t="s">
        <v>245</v>
      </c>
      <c r="K26" s="4"/>
      <c r="L26" s="4"/>
      <c r="M26" s="4"/>
      <c r="N26" s="4"/>
    </row>
    <row r="27" spans="1:18" x14ac:dyDescent="0.25">
      <c r="A27" s="30"/>
      <c r="B27" s="36"/>
      <c r="C27" s="35"/>
      <c r="D27" s="35"/>
      <c r="E27" s="28"/>
      <c r="F27" s="8"/>
      <c r="G27" s="8"/>
      <c r="H27" s="27"/>
      <c r="I27" s="34"/>
      <c r="J27" s="33"/>
      <c r="K27" s="8"/>
      <c r="L27" s="8"/>
      <c r="M27" s="32"/>
      <c r="N27" s="31"/>
      <c r="O27" s="8"/>
      <c r="P27" s="8"/>
      <c r="Q27" s="8"/>
      <c r="R27" s="8"/>
    </row>
    <row r="28" spans="1:18" x14ac:dyDescent="0.25">
      <c r="A28" s="117" t="s">
        <v>65</v>
      </c>
      <c r="B28" s="59">
        <v>9540</v>
      </c>
      <c r="C28" s="35">
        <v>0</v>
      </c>
      <c r="D28" s="35">
        <v>0</v>
      </c>
      <c r="E28" s="28">
        <f>C28+D28</f>
        <v>0</v>
      </c>
      <c r="F28" s="8">
        <f>D28*$F$5</f>
        <v>0</v>
      </c>
      <c r="G28" s="8">
        <f>E28+F28</f>
        <v>0</v>
      </c>
      <c r="H28" s="27">
        <f>IF(D28=0,0,F28/D28)</f>
        <v>0</v>
      </c>
      <c r="I28" s="34"/>
      <c r="J28" s="33"/>
      <c r="K28" s="8"/>
      <c r="L28" s="8"/>
      <c r="M28" s="32"/>
      <c r="N28" s="31"/>
      <c r="O28" s="8"/>
      <c r="P28" s="8"/>
      <c r="Q28" s="8"/>
      <c r="R28" s="8"/>
    </row>
    <row r="29" spans="1:18" ht="30" x14ac:dyDescent="0.25">
      <c r="A29" s="117" t="s">
        <v>618</v>
      </c>
      <c r="B29" s="59">
        <v>9544</v>
      </c>
      <c r="C29" s="35">
        <v>0</v>
      </c>
      <c r="D29" s="35">
        <v>0</v>
      </c>
      <c r="E29" s="28">
        <f>C29+D29</f>
        <v>0</v>
      </c>
      <c r="F29" s="8">
        <f>D29*$F$5</f>
        <v>0</v>
      </c>
      <c r="G29" s="8">
        <f>E29+F29</f>
        <v>0</v>
      </c>
      <c r="H29" s="27">
        <f>IF(D29=0,0,F29/D29)</f>
        <v>0</v>
      </c>
      <c r="I29" s="34"/>
      <c r="J29" s="33"/>
      <c r="K29" s="8"/>
      <c r="L29" s="8"/>
      <c r="M29" s="32"/>
      <c r="N29" s="31"/>
      <c r="O29" s="8"/>
      <c r="P29" s="8"/>
      <c r="Q29" s="8"/>
      <c r="R29" s="8"/>
    </row>
    <row r="30" spans="1:18" ht="30" x14ac:dyDescent="0.25">
      <c r="A30" s="117" t="s">
        <v>69</v>
      </c>
      <c r="B30" s="59">
        <v>9574</v>
      </c>
      <c r="C30" s="35">
        <v>0</v>
      </c>
      <c r="D30" s="35">
        <v>0</v>
      </c>
      <c r="E30" s="28">
        <f>C30+D30</f>
        <v>0</v>
      </c>
      <c r="F30" s="8">
        <f>D30*$F$5</f>
        <v>0</v>
      </c>
      <c r="G30" s="8">
        <f>E30+F30</f>
        <v>0</v>
      </c>
      <c r="H30" s="27">
        <f>IF(D30=0,0,F30/D30)</f>
        <v>0</v>
      </c>
      <c r="I30" s="34"/>
      <c r="J30" s="33"/>
      <c r="K30" s="8"/>
      <c r="L30" s="8"/>
      <c r="M30" s="32"/>
      <c r="N30" s="31"/>
      <c r="O30" s="8"/>
      <c r="P30" s="8"/>
      <c r="Q30" s="8"/>
      <c r="R30" s="8"/>
    </row>
    <row r="31" spans="1:18" ht="30" x14ac:dyDescent="0.25">
      <c r="A31" s="117" t="s">
        <v>71</v>
      </c>
      <c r="B31" s="59">
        <v>9575</v>
      </c>
      <c r="C31" s="35">
        <v>0</v>
      </c>
      <c r="D31" s="35">
        <v>0</v>
      </c>
      <c r="E31" s="28">
        <f t="shared" ref="E31:E37" si="4">C31+D31</f>
        <v>0</v>
      </c>
      <c r="F31" s="8">
        <f t="shared" ref="F31:F37" si="5">D31*$F$5</f>
        <v>0</v>
      </c>
      <c r="G31" s="8">
        <f t="shared" ref="G31:G37" si="6">E31+F31</f>
        <v>0</v>
      </c>
      <c r="H31" s="27">
        <f t="shared" ref="H31:H37" si="7">IF(D31=0,0,F31/D31)</f>
        <v>0</v>
      </c>
      <c r="I31" s="34"/>
      <c r="J31" s="33"/>
      <c r="K31" s="8"/>
      <c r="L31" s="8"/>
      <c r="M31" s="32"/>
      <c r="N31" s="31"/>
      <c r="O31" s="8"/>
      <c r="P31" s="8"/>
      <c r="Q31" s="8"/>
      <c r="R31" s="8"/>
    </row>
    <row r="32" spans="1:18" x14ac:dyDescent="0.25">
      <c r="A32" s="117" t="s">
        <v>611</v>
      </c>
      <c r="B32" s="59">
        <v>9575</v>
      </c>
      <c r="C32" s="35">
        <v>0</v>
      </c>
      <c r="D32" s="35">
        <v>0</v>
      </c>
      <c r="E32" s="28">
        <f t="shared" si="4"/>
        <v>0</v>
      </c>
      <c r="F32" s="8">
        <f t="shared" si="5"/>
        <v>0</v>
      </c>
      <c r="G32" s="8">
        <f t="shared" si="6"/>
        <v>0</v>
      </c>
      <c r="H32" s="27">
        <f t="shared" si="7"/>
        <v>0</v>
      </c>
      <c r="I32" s="34"/>
      <c r="J32" s="33"/>
      <c r="K32" s="8"/>
      <c r="L32" s="8"/>
      <c r="M32" s="32"/>
      <c r="N32" s="31"/>
      <c r="O32" s="8"/>
      <c r="P32" s="8"/>
      <c r="Q32" s="8"/>
      <c r="R32" s="8"/>
    </row>
    <row r="33" spans="1:18" x14ac:dyDescent="0.25">
      <c r="A33" s="117" t="s">
        <v>73</v>
      </c>
      <c r="B33" s="59">
        <v>9601</v>
      </c>
      <c r="C33" s="35">
        <v>0</v>
      </c>
      <c r="D33" s="35">
        <v>0</v>
      </c>
      <c r="E33" s="28">
        <f t="shared" si="4"/>
        <v>0</v>
      </c>
      <c r="F33" s="8">
        <f t="shared" si="5"/>
        <v>0</v>
      </c>
      <c r="G33" s="8">
        <f t="shared" si="6"/>
        <v>0</v>
      </c>
      <c r="H33" s="27">
        <f t="shared" si="7"/>
        <v>0</v>
      </c>
      <c r="I33" s="34"/>
      <c r="J33" s="33"/>
      <c r="K33" s="8"/>
      <c r="L33" s="8"/>
      <c r="M33" s="32"/>
      <c r="N33" s="31"/>
      <c r="O33" s="8"/>
      <c r="P33" s="8"/>
      <c r="Q33" s="8"/>
      <c r="R33" s="8"/>
    </row>
    <row r="34" spans="1:18" x14ac:dyDescent="0.25">
      <c r="A34" s="117" t="s">
        <v>75</v>
      </c>
      <c r="B34" s="59">
        <v>9605</v>
      </c>
      <c r="C34" s="35">
        <v>0</v>
      </c>
      <c r="D34" s="35">
        <v>0</v>
      </c>
      <c r="E34" s="28">
        <f t="shared" si="4"/>
        <v>0</v>
      </c>
      <c r="F34" s="8">
        <f t="shared" si="5"/>
        <v>0</v>
      </c>
      <c r="G34" s="8">
        <f t="shared" si="6"/>
        <v>0</v>
      </c>
      <c r="H34" s="27">
        <f t="shared" si="7"/>
        <v>0</v>
      </c>
      <c r="I34" s="34"/>
      <c r="J34" s="33"/>
      <c r="K34" s="8"/>
      <c r="L34" s="8"/>
      <c r="M34" s="32"/>
      <c r="N34" s="31"/>
      <c r="O34" s="8"/>
      <c r="P34" s="8"/>
      <c r="Q34" s="8"/>
      <c r="R34" s="8"/>
    </row>
    <row r="35" spans="1:18" x14ac:dyDescent="0.25">
      <c r="A35" s="117" t="s">
        <v>77</v>
      </c>
      <c r="B35" s="59">
        <v>9607</v>
      </c>
      <c r="C35" s="35">
        <v>0</v>
      </c>
      <c r="D35" s="35">
        <v>0</v>
      </c>
      <c r="E35" s="28">
        <f t="shared" si="4"/>
        <v>0</v>
      </c>
      <c r="F35" s="8">
        <f t="shared" si="5"/>
        <v>0</v>
      </c>
      <c r="G35" s="8">
        <f t="shared" si="6"/>
        <v>0</v>
      </c>
      <c r="H35" s="27">
        <f t="shared" si="7"/>
        <v>0</v>
      </c>
      <c r="I35" s="34"/>
      <c r="J35" s="33"/>
      <c r="K35" s="8"/>
      <c r="L35" s="8"/>
      <c r="M35" s="32"/>
      <c r="N35" s="31"/>
      <c r="O35" s="8"/>
      <c r="P35" s="8"/>
      <c r="Q35" s="8"/>
      <c r="R35" s="8"/>
    </row>
    <row r="36" spans="1:18" x14ac:dyDescent="0.25">
      <c r="A36" s="117" t="s">
        <v>79</v>
      </c>
      <c r="B36" s="59">
        <v>9610</v>
      </c>
      <c r="C36" s="35">
        <v>0</v>
      </c>
      <c r="D36" s="35">
        <v>0</v>
      </c>
      <c r="E36" s="28">
        <f t="shared" si="4"/>
        <v>0</v>
      </c>
      <c r="F36" s="8">
        <f t="shared" si="5"/>
        <v>0</v>
      </c>
      <c r="G36" s="8">
        <f t="shared" si="6"/>
        <v>0</v>
      </c>
      <c r="H36" s="27">
        <f t="shared" si="7"/>
        <v>0</v>
      </c>
      <c r="I36" s="34"/>
      <c r="J36" s="33"/>
      <c r="K36" s="8"/>
      <c r="L36" s="8"/>
      <c r="M36" s="32"/>
      <c r="N36" s="31"/>
      <c r="O36" s="8"/>
      <c r="P36" s="8"/>
      <c r="Q36" s="8"/>
      <c r="R36" s="8"/>
    </row>
    <row r="37" spans="1:18" x14ac:dyDescent="0.25">
      <c r="A37" s="117" t="s">
        <v>612</v>
      </c>
      <c r="B37" s="59">
        <v>9611</v>
      </c>
      <c r="C37" s="35">
        <v>0</v>
      </c>
      <c r="D37" s="35">
        <v>0</v>
      </c>
      <c r="E37" s="28">
        <f t="shared" si="4"/>
        <v>0</v>
      </c>
      <c r="F37" s="8">
        <f t="shared" si="5"/>
        <v>0</v>
      </c>
      <c r="G37" s="8">
        <f t="shared" si="6"/>
        <v>0</v>
      </c>
      <c r="H37" s="27">
        <f t="shared" si="7"/>
        <v>0</v>
      </c>
      <c r="I37" s="34"/>
      <c r="J37" s="33"/>
      <c r="K37" s="8"/>
      <c r="L37" s="8"/>
      <c r="M37" s="32"/>
      <c r="N37" s="31"/>
      <c r="O37" s="8"/>
      <c r="P37" s="8"/>
      <c r="Q37" s="8"/>
      <c r="R37" s="8"/>
    </row>
    <row r="38" spans="1:18" x14ac:dyDescent="0.25">
      <c r="A38" s="117" t="s">
        <v>83</v>
      </c>
      <c r="B38" s="59">
        <v>9612</v>
      </c>
      <c r="C38" s="35">
        <v>0</v>
      </c>
      <c r="D38" s="35">
        <v>0</v>
      </c>
      <c r="E38" s="28">
        <f t="shared" ref="E38:E45" si="8">C38+D38</f>
        <v>0</v>
      </c>
      <c r="F38" s="8">
        <f t="shared" ref="F38:F45" si="9">D38*$F$5</f>
        <v>0</v>
      </c>
      <c r="G38" s="8">
        <f t="shared" ref="G38:G45" si="10">E38+F38</f>
        <v>0</v>
      </c>
      <c r="H38" s="27">
        <f t="shared" ref="H38:H45" si="11">IF(D38=0,0,F38/D38)</f>
        <v>0</v>
      </c>
      <c r="I38" s="34"/>
      <c r="J38" s="33"/>
      <c r="K38" s="8"/>
      <c r="L38" s="8"/>
      <c r="M38" s="32"/>
      <c r="N38" s="31"/>
      <c r="O38" s="8"/>
      <c r="P38" s="8"/>
      <c r="Q38" s="8"/>
      <c r="R38" s="8"/>
    </row>
    <row r="39" spans="1:18" x14ac:dyDescent="0.25">
      <c r="A39" s="117" t="s">
        <v>613</v>
      </c>
      <c r="B39" s="59">
        <v>9613</v>
      </c>
      <c r="C39" s="35">
        <v>0</v>
      </c>
      <c r="D39" s="35">
        <v>0</v>
      </c>
      <c r="E39" s="28">
        <f t="shared" si="8"/>
        <v>0</v>
      </c>
      <c r="F39" s="8">
        <f t="shared" si="9"/>
        <v>0</v>
      </c>
      <c r="G39" s="8">
        <f t="shared" si="10"/>
        <v>0</v>
      </c>
      <c r="H39" s="27">
        <f t="shared" si="11"/>
        <v>0</v>
      </c>
      <c r="I39" s="34"/>
      <c r="J39" s="33"/>
      <c r="K39" s="8"/>
      <c r="L39" s="8"/>
      <c r="M39" s="32"/>
      <c r="N39" s="31"/>
      <c r="O39" s="8"/>
      <c r="P39" s="8"/>
      <c r="Q39" s="8"/>
      <c r="R39" s="8"/>
    </row>
    <row r="40" spans="1:18" x14ac:dyDescent="0.25">
      <c r="A40" s="117" t="s">
        <v>87</v>
      </c>
      <c r="B40" s="59">
        <v>9614</v>
      </c>
      <c r="C40" s="35">
        <v>0</v>
      </c>
      <c r="D40" s="35">
        <v>0</v>
      </c>
      <c r="E40" s="28">
        <f t="shared" si="8"/>
        <v>0</v>
      </c>
      <c r="F40" s="8">
        <f t="shared" si="9"/>
        <v>0</v>
      </c>
      <c r="G40" s="8">
        <f t="shared" si="10"/>
        <v>0</v>
      </c>
      <c r="H40" s="27">
        <f t="shared" si="11"/>
        <v>0</v>
      </c>
      <c r="I40" s="34"/>
      <c r="J40" s="33"/>
      <c r="K40" s="8"/>
      <c r="L40" s="8"/>
      <c r="M40" s="32"/>
      <c r="N40" s="31"/>
      <c r="O40" s="8"/>
      <c r="P40" s="8"/>
      <c r="Q40" s="8"/>
      <c r="R40" s="8"/>
    </row>
    <row r="41" spans="1:18" x14ac:dyDescent="0.25">
      <c r="A41" s="117" t="s">
        <v>614</v>
      </c>
      <c r="B41" s="59">
        <v>9600</v>
      </c>
      <c r="C41" s="35">
        <v>0</v>
      </c>
      <c r="D41" s="35">
        <v>0</v>
      </c>
      <c r="E41" s="28">
        <f t="shared" si="8"/>
        <v>0</v>
      </c>
      <c r="F41" s="8">
        <f t="shared" si="9"/>
        <v>0</v>
      </c>
      <c r="G41" s="8">
        <f t="shared" si="10"/>
        <v>0</v>
      </c>
      <c r="H41" s="27">
        <f t="shared" si="11"/>
        <v>0</v>
      </c>
      <c r="I41" s="34"/>
      <c r="J41" s="33"/>
      <c r="K41" s="8"/>
      <c r="L41" s="8"/>
      <c r="M41" s="32"/>
      <c r="N41" s="31"/>
      <c r="O41" s="8"/>
      <c r="P41" s="8"/>
      <c r="Q41" s="8"/>
      <c r="R41" s="8"/>
    </row>
    <row r="42" spans="1:18" x14ac:dyDescent="0.25">
      <c r="A42" s="117" t="s">
        <v>614</v>
      </c>
      <c r="B42" s="59">
        <v>9600</v>
      </c>
      <c r="C42" s="35">
        <v>0</v>
      </c>
      <c r="D42" s="35">
        <v>0</v>
      </c>
      <c r="E42" s="28">
        <f t="shared" si="8"/>
        <v>0</v>
      </c>
      <c r="F42" s="8">
        <f t="shared" si="9"/>
        <v>0</v>
      </c>
      <c r="G42" s="8">
        <f t="shared" si="10"/>
        <v>0</v>
      </c>
      <c r="H42" s="27">
        <f t="shared" si="11"/>
        <v>0</v>
      </c>
      <c r="I42" s="34"/>
      <c r="J42" s="33"/>
      <c r="K42" s="8"/>
      <c r="L42" s="8"/>
      <c r="M42" s="32"/>
      <c r="N42" s="31"/>
      <c r="O42" s="8"/>
      <c r="P42" s="8"/>
      <c r="Q42" s="8"/>
      <c r="R42" s="8"/>
    </row>
    <row r="43" spans="1:18" x14ac:dyDescent="0.25">
      <c r="A43" s="117" t="s">
        <v>614</v>
      </c>
      <c r="B43" s="59">
        <v>9600</v>
      </c>
      <c r="C43" s="35">
        <v>0</v>
      </c>
      <c r="D43" s="35">
        <v>0</v>
      </c>
      <c r="E43" s="28">
        <f t="shared" si="8"/>
        <v>0</v>
      </c>
      <c r="F43" s="8">
        <f t="shared" si="9"/>
        <v>0</v>
      </c>
      <c r="G43" s="8">
        <f t="shared" si="10"/>
        <v>0</v>
      </c>
      <c r="H43" s="27">
        <f t="shared" si="11"/>
        <v>0</v>
      </c>
      <c r="I43" s="34"/>
      <c r="J43" s="33"/>
      <c r="K43" s="8"/>
      <c r="L43" s="8"/>
      <c r="M43" s="32"/>
      <c r="N43" s="31"/>
      <c r="O43" s="8"/>
      <c r="P43" s="8"/>
      <c r="Q43" s="8"/>
      <c r="R43" s="8"/>
    </row>
    <row r="44" spans="1:18" x14ac:dyDescent="0.25">
      <c r="A44" s="117" t="s">
        <v>614</v>
      </c>
      <c r="B44" s="59">
        <v>9600</v>
      </c>
      <c r="C44" s="35">
        <v>0</v>
      </c>
      <c r="D44" s="35">
        <v>0</v>
      </c>
      <c r="E44" s="28">
        <f t="shared" si="8"/>
        <v>0</v>
      </c>
      <c r="F44" s="8">
        <f t="shared" si="9"/>
        <v>0</v>
      </c>
      <c r="G44" s="8">
        <f t="shared" si="10"/>
        <v>0</v>
      </c>
      <c r="H44" s="27">
        <f t="shared" si="11"/>
        <v>0</v>
      </c>
      <c r="I44" s="34"/>
      <c r="J44" s="33"/>
      <c r="K44" s="8"/>
      <c r="L44" s="8"/>
      <c r="M44" s="32"/>
      <c r="N44" s="31"/>
      <c r="O44" s="8"/>
      <c r="P44" s="8"/>
      <c r="Q44" s="8"/>
      <c r="R44" s="8"/>
    </row>
    <row r="45" spans="1:18" x14ac:dyDescent="0.25">
      <c r="A45" s="117" t="s">
        <v>614</v>
      </c>
      <c r="B45" s="59">
        <v>9600</v>
      </c>
      <c r="C45" s="35">
        <v>0</v>
      </c>
      <c r="D45" s="35">
        <v>0</v>
      </c>
      <c r="E45" s="28">
        <f t="shared" si="8"/>
        <v>0</v>
      </c>
      <c r="F45" s="8">
        <f t="shared" si="9"/>
        <v>0</v>
      </c>
      <c r="G45" s="8">
        <f t="shared" si="10"/>
        <v>0</v>
      </c>
      <c r="H45" s="27">
        <f t="shared" si="11"/>
        <v>0</v>
      </c>
      <c r="I45" s="34"/>
      <c r="J45" s="33"/>
      <c r="K45" s="8"/>
      <c r="L45" s="8"/>
      <c r="M45" s="32"/>
      <c r="N45" s="31"/>
      <c r="O45" s="8"/>
      <c r="P45" s="8"/>
      <c r="Q45" s="8"/>
      <c r="R45" s="8"/>
    </row>
    <row r="46" spans="1:18" x14ac:dyDescent="0.25">
      <c r="A46" s="30"/>
      <c r="B46" s="36"/>
      <c r="C46" s="35"/>
      <c r="D46" s="35"/>
      <c r="E46" s="28"/>
      <c r="F46" s="8"/>
      <c r="G46" s="8"/>
      <c r="H46" s="27"/>
      <c r="I46" s="34"/>
      <c r="J46" s="33"/>
      <c r="K46" s="8"/>
      <c r="L46" s="8"/>
      <c r="M46" s="32"/>
      <c r="N46" s="31"/>
      <c r="O46" s="8"/>
      <c r="P46" s="8"/>
      <c r="Q46" s="8"/>
      <c r="R46" s="8"/>
    </row>
    <row r="47" spans="1:18" x14ac:dyDescent="0.25">
      <c r="B47" s="22"/>
      <c r="C47" s="22"/>
      <c r="D47" s="22"/>
      <c r="E47" s="22"/>
      <c r="F47" s="22"/>
      <c r="G47" s="22"/>
      <c r="H47" s="22"/>
      <c r="I47" s="22"/>
      <c r="J47" s="4"/>
      <c r="K47" s="4"/>
      <c r="L47" s="4"/>
      <c r="M47" s="4"/>
      <c r="N47" s="4"/>
      <c r="O47" s="4"/>
      <c r="P47" s="8"/>
      <c r="Q47" s="8"/>
      <c r="R47" s="8"/>
    </row>
    <row r="48" spans="1:18" x14ac:dyDescent="0.25">
      <c r="A48" s="24" t="s">
        <v>243</v>
      </c>
      <c r="B48" s="24"/>
      <c r="C48" s="23">
        <f>SUM(C9:C46)</f>
        <v>0</v>
      </c>
      <c r="D48" s="23">
        <f>SUM(D9:D46)</f>
        <v>0</v>
      </c>
      <c r="E48" s="23">
        <f>SUM(E9:E46)</f>
        <v>0</v>
      </c>
      <c r="F48" s="23">
        <f>SUM(F9:F46)</f>
        <v>0</v>
      </c>
      <c r="G48" s="23">
        <f>SUM(G9:G46)</f>
        <v>0</v>
      </c>
      <c r="H48" s="22"/>
      <c r="I48" s="22"/>
      <c r="J48" s="4"/>
      <c r="K48" s="4"/>
      <c r="L48" s="4"/>
      <c r="M48" s="4"/>
      <c r="N48" s="4"/>
      <c r="O48" s="4"/>
      <c r="P48" s="8"/>
      <c r="Q48" s="8"/>
      <c r="R48" s="8"/>
    </row>
    <row r="49" spans="5:18" x14ac:dyDescent="0.25">
      <c r="E49" s="4" t="s">
        <v>242</v>
      </c>
      <c r="F49" s="4" t="s">
        <v>241</v>
      </c>
      <c r="J49" s="4"/>
      <c r="K49" s="4"/>
      <c r="L49" s="4"/>
      <c r="M49" s="4"/>
      <c r="N49" s="4"/>
      <c r="O49" s="4"/>
      <c r="P49" s="8"/>
      <c r="Q49" s="8"/>
      <c r="R49" s="8"/>
    </row>
  </sheetData>
  <dataConsolidate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F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8B347-5E21-4142-9871-F6A38A75633C}">
  <sheetPr>
    <tabColor rgb="FFFFFF00"/>
    <pageSetUpPr fitToPage="1"/>
  </sheetPr>
  <dimension ref="A1:R18"/>
  <sheetViews>
    <sheetView workbookViewId="0">
      <selection activeCell="B11" sqref="B11"/>
    </sheetView>
  </sheetViews>
  <sheetFormatPr defaultRowHeight="15" x14ac:dyDescent="0.25"/>
  <cols>
    <col min="1" max="1" width="38.5703125" style="3" customWidth="1"/>
    <col min="2" max="2" width="13.28515625" style="3" customWidth="1"/>
    <col min="3" max="3" width="16" style="3" customWidth="1"/>
    <col min="4" max="7" width="12.85546875" style="3" customWidth="1"/>
    <col min="8" max="8" width="8" style="4" customWidth="1"/>
    <col min="9" max="9" width="23.28515625" style="4" bestFit="1" customWidth="1"/>
    <col min="10" max="10" width="4.140625" style="3" customWidth="1"/>
    <col min="11" max="11" width="16.85546875" style="3" customWidth="1"/>
    <col min="12" max="13" width="14" style="3" customWidth="1"/>
    <col min="14" max="14" width="12.5703125" style="3" customWidth="1"/>
    <col min="15" max="17" width="13.42578125" style="3" customWidth="1"/>
    <col min="18" max="16384" width="9.140625" style="3"/>
  </cols>
  <sheetData>
    <row r="1" spans="1:18" x14ac:dyDescent="0.25">
      <c r="A1" s="40" t="str">
        <f>Summary!B2</f>
        <v>name</v>
      </c>
      <c r="B1" s="42"/>
      <c r="D1" s="16"/>
    </row>
    <row r="2" spans="1:18" x14ac:dyDescent="0.25">
      <c r="A2" s="40">
        <f>Summary!B3</f>
        <v>2025</v>
      </c>
      <c r="B2" s="41"/>
      <c r="D2" s="15"/>
    </row>
    <row r="3" spans="1:18" x14ac:dyDescent="0.25">
      <c r="A3" s="40">
        <f>Summary!B4</f>
        <v>0</v>
      </c>
      <c r="B3" s="41"/>
      <c r="D3" s="15"/>
    </row>
    <row r="4" spans="1:18" x14ac:dyDescent="0.25">
      <c r="A4" s="40"/>
      <c r="F4" s="3" t="s">
        <v>252</v>
      </c>
    </row>
    <row r="5" spans="1:18" x14ac:dyDescent="0.25">
      <c r="A5" s="11" t="s">
        <v>620</v>
      </c>
      <c r="F5" s="39">
        <f>Summary!B16</f>
        <v>0.13</v>
      </c>
    </row>
    <row r="6" spans="1:18" x14ac:dyDescent="0.25">
      <c r="A6" s="11"/>
      <c r="F6" s="39"/>
    </row>
    <row r="7" spans="1:18" x14ac:dyDescent="0.25">
      <c r="A7" s="11" t="s">
        <v>610</v>
      </c>
    </row>
    <row r="8" spans="1:18" ht="30" x14ac:dyDescent="0.25">
      <c r="A8" s="116" t="s">
        <v>251</v>
      </c>
      <c r="B8" s="38" t="s">
        <v>391</v>
      </c>
      <c r="C8" s="38" t="s">
        <v>250</v>
      </c>
      <c r="D8" s="38" t="s">
        <v>249</v>
      </c>
      <c r="E8" s="43" t="s">
        <v>616</v>
      </c>
      <c r="F8" s="38" t="s">
        <v>248</v>
      </c>
      <c r="G8" s="38" t="s">
        <v>247</v>
      </c>
      <c r="H8" s="38" t="s">
        <v>246</v>
      </c>
      <c r="I8" s="38" t="s">
        <v>245</v>
      </c>
      <c r="K8" s="4"/>
      <c r="L8" s="4"/>
      <c r="M8" s="4"/>
      <c r="N8" s="4"/>
    </row>
    <row r="9" spans="1:18" x14ac:dyDescent="0.25">
      <c r="A9" s="30"/>
      <c r="B9" s="36"/>
      <c r="C9" s="35"/>
      <c r="D9" s="35"/>
      <c r="E9" s="28"/>
      <c r="F9" s="8"/>
      <c r="G9" s="8"/>
      <c r="H9" s="27"/>
      <c r="I9" s="34"/>
      <c r="J9" s="33"/>
      <c r="K9" s="8"/>
      <c r="L9" s="8"/>
      <c r="M9" s="32"/>
      <c r="N9" s="31"/>
      <c r="O9" s="8"/>
      <c r="P9" s="8"/>
      <c r="Q9" s="8"/>
      <c r="R9" s="8"/>
    </row>
    <row r="10" spans="1:18" x14ac:dyDescent="0.25">
      <c r="A10" s="37" t="s">
        <v>642</v>
      </c>
      <c r="B10" s="59">
        <v>575</v>
      </c>
      <c r="C10" s="35">
        <v>0</v>
      </c>
      <c r="D10" s="35">
        <v>0</v>
      </c>
      <c r="E10" s="28">
        <f t="shared" ref="E10" si="0">C10+D10</f>
        <v>0</v>
      </c>
      <c r="F10" s="8">
        <f t="shared" ref="F10" si="1">D10*$F$5</f>
        <v>0</v>
      </c>
      <c r="G10" s="8">
        <f t="shared" ref="G10" si="2">E10+F10</f>
        <v>0</v>
      </c>
      <c r="H10" s="27">
        <f t="shared" ref="H10" si="3">IF(D10=0,0,F10/D10)</f>
        <v>0</v>
      </c>
      <c r="I10" s="34"/>
      <c r="J10" s="33"/>
      <c r="K10" s="8"/>
      <c r="L10" s="8"/>
      <c r="M10" s="32"/>
      <c r="N10" s="31"/>
      <c r="O10" s="8"/>
      <c r="P10" s="8"/>
      <c r="Q10" s="8"/>
      <c r="R10" s="8"/>
    </row>
    <row r="11" spans="1:18" x14ac:dyDescent="0.25">
      <c r="A11" s="37" t="s">
        <v>355</v>
      </c>
      <c r="B11" s="121"/>
      <c r="C11" s="35">
        <v>0</v>
      </c>
      <c r="D11" s="35">
        <v>0</v>
      </c>
      <c r="E11" s="28">
        <f t="shared" ref="E11" si="4">C11+D11</f>
        <v>0</v>
      </c>
      <c r="F11" s="8">
        <f>D11*$F$5</f>
        <v>0</v>
      </c>
      <c r="G11" s="8">
        <f t="shared" ref="G11" si="5">E11+F11</f>
        <v>0</v>
      </c>
      <c r="H11" s="27">
        <f t="shared" ref="H11" si="6">IF(D11=0,0,F11/D11)</f>
        <v>0</v>
      </c>
      <c r="I11" s="34"/>
      <c r="J11" s="33"/>
      <c r="K11" s="8"/>
      <c r="L11" s="8"/>
      <c r="M11" s="32"/>
      <c r="N11" s="31"/>
      <c r="O11" s="8"/>
      <c r="P11" s="8"/>
      <c r="Q11" s="8"/>
      <c r="R11" s="8"/>
    </row>
    <row r="12" spans="1:18" x14ac:dyDescent="0.25">
      <c r="A12" s="37"/>
      <c r="B12" s="36"/>
      <c r="C12" s="35"/>
      <c r="D12" s="35"/>
      <c r="E12" s="28"/>
      <c r="F12" s="8"/>
      <c r="G12" s="8"/>
      <c r="H12" s="27"/>
      <c r="I12" s="34"/>
      <c r="J12" s="33"/>
      <c r="K12" s="8"/>
      <c r="L12" s="8"/>
      <c r="M12" s="32"/>
      <c r="N12" s="31"/>
      <c r="O12" s="8"/>
      <c r="P12" s="8"/>
      <c r="Q12" s="8"/>
      <c r="R12" s="8"/>
    </row>
    <row r="13" spans="1:18" x14ac:dyDescent="0.25">
      <c r="A13" s="30"/>
      <c r="B13" s="36"/>
      <c r="C13" s="35"/>
      <c r="D13" s="35"/>
      <c r="E13" s="28"/>
      <c r="F13" s="8"/>
      <c r="G13" s="8"/>
      <c r="H13" s="27"/>
      <c r="I13" s="34"/>
      <c r="J13" s="33"/>
      <c r="K13" s="8"/>
      <c r="L13" s="8"/>
      <c r="M13" s="32"/>
      <c r="N13" s="31"/>
      <c r="O13" s="8"/>
      <c r="P13" s="8"/>
      <c r="Q13" s="8"/>
      <c r="R13" s="8"/>
    </row>
    <row r="14" spans="1:18" x14ac:dyDescent="0.25">
      <c r="A14" s="3" t="s">
        <v>244</v>
      </c>
      <c r="B14" s="59"/>
      <c r="C14" s="35"/>
      <c r="D14" s="35"/>
      <c r="E14" s="28"/>
      <c r="F14" s="8"/>
      <c r="G14" s="8"/>
      <c r="H14" s="27"/>
      <c r="I14" s="34"/>
      <c r="J14" s="33"/>
      <c r="K14" s="8"/>
      <c r="L14" s="8"/>
      <c r="M14" s="32"/>
      <c r="N14" s="31"/>
      <c r="O14" s="8"/>
      <c r="P14" s="8"/>
      <c r="Q14" s="8"/>
      <c r="R14" s="8"/>
    </row>
    <row r="15" spans="1:18" x14ac:dyDescent="0.25">
      <c r="A15" s="30"/>
      <c r="B15" s="30"/>
      <c r="C15" s="28"/>
      <c r="D15" s="29"/>
      <c r="E15" s="28"/>
      <c r="F15" s="8"/>
      <c r="G15" s="8"/>
      <c r="H15" s="27"/>
      <c r="I15" s="26"/>
      <c r="J15" s="22"/>
      <c r="K15" s="8"/>
      <c r="L15" s="8"/>
      <c r="M15" s="25"/>
      <c r="O15" s="8"/>
      <c r="P15" s="8"/>
      <c r="Q15" s="8"/>
      <c r="R15" s="8"/>
    </row>
    <row r="16" spans="1:18" x14ac:dyDescent="0.25">
      <c r="B16" s="22"/>
      <c r="C16" s="22"/>
      <c r="D16" s="22"/>
      <c r="E16" s="22"/>
      <c r="F16" s="22"/>
      <c r="G16" s="22"/>
      <c r="H16" s="22"/>
      <c r="I16" s="22"/>
      <c r="J16" s="4"/>
      <c r="K16" s="4"/>
      <c r="L16" s="4"/>
      <c r="M16" s="4"/>
      <c r="N16" s="4"/>
      <c r="O16" s="4"/>
      <c r="P16" s="8"/>
      <c r="Q16" s="8"/>
      <c r="R16" s="8"/>
    </row>
    <row r="17" spans="1:18" x14ac:dyDescent="0.25">
      <c r="A17" s="24" t="s">
        <v>243</v>
      </c>
      <c r="B17" s="24"/>
      <c r="C17" s="23">
        <f>SUM(C9:C15)</f>
        <v>0</v>
      </c>
      <c r="D17" s="23">
        <f>SUM(D9:D15)</f>
        <v>0</v>
      </c>
      <c r="E17" s="23">
        <f>SUM(E9:E15)</f>
        <v>0</v>
      </c>
      <c r="F17" s="23">
        <f>SUM(F9:F15)</f>
        <v>0</v>
      </c>
      <c r="G17" s="23">
        <f>SUM(G9:G15)</f>
        <v>0</v>
      </c>
      <c r="H17" s="22"/>
      <c r="I17" s="22"/>
      <c r="J17" s="4"/>
      <c r="K17" s="4"/>
      <c r="L17" s="4"/>
      <c r="M17" s="4"/>
      <c r="N17" s="4"/>
      <c r="O17" s="4"/>
      <c r="P17" s="8"/>
      <c r="Q17" s="8"/>
      <c r="R17" s="8"/>
    </row>
    <row r="18" spans="1:18" x14ac:dyDescent="0.25">
      <c r="E18" s="4" t="s">
        <v>242</v>
      </c>
      <c r="F18" s="4" t="s">
        <v>241</v>
      </c>
      <c r="J18" s="4"/>
      <c r="K18" s="4"/>
      <c r="L18" s="4"/>
      <c r="M18" s="4"/>
      <c r="N18" s="4"/>
      <c r="O18" s="4"/>
      <c r="P18" s="8"/>
      <c r="Q18" s="8"/>
      <c r="R18" s="8"/>
    </row>
  </sheetData>
  <dataConsolidate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81BFC-DB00-4A21-A85A-A7DE87CBE15C}">
  <sheetPr>
    <tabColor rgb="FFFFFF00"/>
    <pageSetUpPr fitToPage="1"/>
  </sheetPr>
  <dimension ref="A1:H58"/>
  <sheetViews>
    <sheetView topLeftCell="A14" workbookViewId="0">
      <selection activeCell="C32" sqref="C32"/>
    </sheetView>
  </sheetViews>
  <sheetFormatPr defaultRowHeight="15" x14ac:dyDescent="0.25"/>
  <cols>
    <col min="1" max="1" width="24.85546875" style="3" customWidth="1"/>
    <col min="2" max="2" width="24.85546875" style="43" customWidth="1"/>
    <col min="3" max="3" width="11.42578125" style="43" customWidth="1"/>
    <col min="4" max="4" width="11.85546875" style="38" customWidth="1"/>
    <col min="5" max="5" width="13.28515625" style="3" customWidth="1"/>
    <col min="6" max="6" width="9.140625" style="38"/>
    <col min="7" max="7" width="9.5703125" style="3" bestFit="1" customWidth="1"/>
    <col min="8" max="8" width="10.5703125" style="3" bestFit="1" customWidth="1"/>
    <col min="9" max="9" width="11.7109375" style="3" customWidth="1"/>
    <col min="10" max="10" width="10.5703125" style="3" bestFit="1" customWidth="1"/>
    <col min="11" max="11" width="9.7109375" style="3" bestFit="1" customWidth="1"/>
    <col min="12" max="12" width="10.5703125" style="3" bestFit="1" customWidth="1"/>
    <col min="13" max="13" width="10.28515625" style="3" customWidth="1"/>
    <col min="14" max="16384" width="9.140625" style="3"/>
  </cols>
  <sheetData>
    <row r="1" spans="1:8" x14ac:dyDescent="0.25">
      <c r="A1" s="40" t="str">
        <f>Summary!B2</f>
        <v>name</v>
      </c>
    </row>
    <row r="2" spans="1:8" x14ac:dyDescent="0.25">
      <c r="A2" s="40">
        <f>Summary!B3</f>
        <v>2025</v>
      </c>
    </row>
    <row r="3" spans="1:8" x14ac:dyDescent="0.25">
      <c r="A3" s="40">
        <f>Summary!B4</f>
        <v>0</v>
      </c>
    </row>
    <row r="4" spans="1:8" x14ac:dyDescent="0.25">
      <c r="G4" s="39">
        <f>Summary!B16</f>
        <v>0.13</v>
      </c>
    </row>
    <row r="5" spans="1:8" x14ac:dyDescent="0.25">
      <c r="A5" s="68" t="s">
        <v>622</v>
      </c>
      <c r="B5" s="65" t="s">
        <v>265</v>
      </c>
      <c r="C5" s="67"/>
      <c r="D5" s="66"/>
      <c r="E5" s="65"/>
      <c r="F5" s="66"/>
      <c r="G5" s="65"/>
      <c r="H5" s="65"/>
    </row>
    <row r="6" spans="1:8" ht="30" x14ac:dyDescent="0.25">
      <c r="A6" s="3" t="s">
        <v>3</v>
      </c>
      <c r="B6" s="64" t="s">
        <v>632</v>
      </c>
      <c r="C6" s="43" t="s">
        <v>633</v>
      </c>
      <c r="D6" s="38" t="s">
        <v>264</v>
      </c>
      <c r="E6" s="38" t="s">
        <v>263</v>
      </c>
      <c r="F6" s="38" t="s">
        <v>262</v>
      </c>
      <c r="G6" s="38" t="s">
        <v>261</v>
      </c>
      <c r="H6" s="43" t="s">
        <v>260</v>
      </c>
    </row>
    <row r="7" spans="1:8" x14ac:dyDescent="0.25">
      <c r="B7" s="3"/>
      <c r="E7" s="38"/>
      <c r="G7" s="38"/>
      <c r="H7" s="38"/>
    </row>
    <row r="8" spans="1:8" x14ac:dyDescent="0.25">
      <c r="B8" s="63" t="s">
        <v>112</v>
      </c>
      <c r="C8" s="62">
        <f t="shared" ref="C8:C21" si="0">VLOOKUP(B8,$B$32:$C$45,2,FALSE)</f>
        <v>9661</v>
      </c>
      <c r="D8" s="58"/>
      <c r="E8" s="60">
        <v>0</v>
      </c>
      <c r="F8" s="59" t="s">
        <v>258</v>
      </c>
      <c r="G8" s="56">
        <f>IF(F8="Yes",E8/(1+$G$4)*$G$4,0)</f>
        <v>0</v>
      </c>
      <c r="H8" s="56">
        <f>E8-G8</f>
        <v>0</v>
      </c>
    </row>
    <row r="9" spans="1:8" ht="30" x14ac:dyDescent="0.25">
      <c r="B9" s="63" t="s">
        <v>114</v>
      </c>
      <c r="C9" s="62">
        <f t="shared" si="0"/>
        <v>9662</v>
      </c>
      <c r="D9" s="58"/>
      <c r="E9" s="60">
        <v>0</v>
      </c>
      <c r="F9" s="59" t="s">
        <v>258</v>
      </c>
      <c r="G9" s="56">
        <f>IF(F9="Yes",E9/(1+$G$4)*$G$4,0)</f>
        <v>0</v>
      </c>
      <c r="H9" s="56">
        <f>E9-G9</f>
        <v>0</v>
      </c>
    </row>
    <row r="10" spans="1:8" ht="30" x14ac:dyDescent="0.25">
      <c r="B10" s="63" t="s">
        <v>116</v>
      </c>
      <c r="C10" s="62">
        <f t="shared" si="0"/>
        <v>9663</v>
      </c>
      <c r="D10" s="58"/>
      <c r="E10" s="60">
        <v>0</v>
      </c>
      <c r="F10" s="59" t="s">
        <v>258</v>
      </c>
      <c r="G10" s="56">
        <f t="shared" ref="G10:G21" si="1">IF(F10="Yes",E10/(1+$G$4)*$G$4,0)</f>
        <v>0</v>
      </c>
      <c r="H10" s="56">
        <f t="shared" ref="H10:H21" si="2">E10-G10</f>
        <v>0</v>
      </c>
    </row>
    <row r="11" spans="1:8" ht="30" x14ac:dyDescent="0.25">
      <c r="B11" s="63" t="s">
        <v>118</v>
      </c>
      <c r="C11" s="62">
        <f t="shared" si="0"/>
        <v>9665</v>
      </c>
      <c r="D11" s="58"/>
      <c r="E11" s="60">
        <v>0</v>
      </c>
      <c r="F11" s="59" t="s">
        <v>258</v>
      </c>
      <c r="G11" s="56">
        <f t="shared" si="1"/>
        <v>0</v>
      </c>
      <c r="H11" s="56">
        <f t="shared" si="2"/>
        <v>0</v>
      </c>
    </row>
    <row r="12" spans="1:8" ht="30" x14ac:dyDescent="0.25">
      <c r="B12" s="63" t="s">
        <v>120</v>
      </c>
      <c r="C12" s="62">
        <f t="shared" si="0"/>
        <v>9713</v>
      </c>
      <c r="D12" s="58"/>
      <c r="E12" s="60">
        <v>0</v>
      </c>
      <c r="F12" s="59" t="s">
        <v>258</v>
      </c>
      <c r="G12" s="56">
        <f t="shared" si="1"/>
        <v>0</v>
      </c>
      <c r="H12" s="56">
        <f t="shared" si="2"/>
        <v>0</v>
      </c>
    </row>
    <row r="13" spans="1:8" x14ac:dyDescent="0.25">
      <c r="B13" s="63" t="s">
        <v>122</v>
      </c>
      <c r="C13" s="62">
        <f t="shared" si="0"/>
        <v>9714</v>
      </c>
      <c r="D13" s="58"/>
      <c r="E13" s="60">
        <v>0</v>
      </c>
      <c r="F13" s="59" t="s">
        <v>258</v>
      </c>
      <c r="G13" s="56">
        <f t="shared" si="1"/>
        <v>0</v>
      </c>
      <c r="H13" s="56">
        <f t="shared" si="2"/>
        <v>0</v>
      </c>
    </row>
    <row r="14" spans="1:8" ht="30" x14ac:dyDescent="0.25">
      <c r="B14" s="63" t="s">
        <v>124</v>
      </c>
      <c r="C14" s="62">
        <f t="shared" si="0"/>
        <v>9764</v>
      </c>
      <c r="D14" s="58"/>
      <c r="E14" s="60">
        <v>0</v>
      </c>
      <c r="F14" s="59" t="s">
        <v>258</v>
      </c>
      <c r="G14" s="56">
        <f t="shared" si="1"/>
        <v>0</v>
      </c>
      <c r="H14" s="56">
        <f t="shared" si="2"/>
        <v>0</v>
      </c>
    </row>
    <row r="15" spans="1:8" x14ac:dyDescent="0.25">
      <c r="B15" s="63" t="s">
        <v>126</v>
      </c>
      <c r="C15" s="62">
        <f t="shared" si="0"/>
        <v>9799</v>
      </c>
      <c r="D15" s="58"/>
      <c r="E15" s="60">
        <v>0</v>
      </c>
      <c r="F15" s="59" t="s">
        <v>258</v>
      </c>
      <c r="G15" s="56">
        <f t="shared" si="1"/>
        <v>0</v>
      </c>
      <c r="H15" s="56">
        <f t="shared" si="2"/>
        <v>0</v>
      </c>
    </row>
    <row r="16" spans="1:8" x14ac:dyDescent="0.25">
      <c r="B16" s="63" t="s">
        <v>128</v>
      </c>
      <c r="C16" s="62">
        <f t="shared" si="0"/>
        <v>9801</v>
      </c>
      <c r="D16" s="58"/>
      <c r="E16" s="60">
        <v>0</v>
      </c>
      <c r="F16" s="59" t="s">
        <v>258</v>
      </c>
      <c r="G16" s="56">
        <f t="shared" si="1"/>
        <v>0</v>
      </c>
      <c r="H16" s="56">
        <f t="shared" si="2"/>
        <v>0</v>
      </c>
    </row>
    <row r="17" spans="1:8" x14ac:dyDescent="0.25">
      <c r="B17" s="63" t="s">
        <v>130</v>
      </c>
      <c r="C17" s="62">
        <f t="shared" si="0"/>
        <v>9802</v>
      </c>
      <c r="D17" s="58"/>
      <c r="E17" s="60">
        <v>0</v>
      </c>
      <c r="F17" s="59" t="s">
        <v>258</v>
      </c>
      <c r="G17" s="56">
        <f t="shared" si="1"/>
        <v>0</v>
      </c>
      <c r="H17" s="56">
        <f t="shared" si="2"/>
        <v>0</v>
      </c>
    </row>
    <row r="18" spans="1:8" x14ac:dyDescent="0.25">
      <c r="B18" s="63" t="s">
        <v>132</v>
      </c>
      <c r="C18" s="62">
        <f t="shared" si="0"/>
        <v>9815</v>
      </c>
      <c r="D18" s="58"/>
      <c r="E18" s="60">
        <v>0</v>
      </c>
      <c r="F18" s="59" t="s">
        <v>258</v>
      </c>
      <c r="G18" s="56">
        <f t="shared" si="1"/>
        <v>0</v>
      </c>
      <c r="H18" s="56">
        <f t="shared" si="2"/>
        <v>0</v>
      </c>
    </row>
    <row r="19" spans="1:8" x14ac:dyDescent="0.25">
      <c r="B19" s="63" t="s">
        <v>621</v>
      </c>
      <c r="C19" s="62">
        <f t="shared" si="0"/>
        <v>9822</v>
      </c>
      <c r="D19" s="58"/>
      <c r="E19" s="60">
        <v>0</v>
      </c>
      <c r="F19" s="59" t="s">
        <v>258</v>
      </c>
      <c r="G19" s="56">
        <f t="shared" si="1"/>
        <v>0</v>
      </c>
      <c r="H19" s="56">
        <f t="shared" si="2"/>
        <v>0</v>
      </c>
    </row>
    <row r="20" spans="1:8" x14ac:dyDescent="0.25">
      <c r="B20" s="63" t="s">
        <v>136</v>
      </c>
      <c r="C20" s="62">
        <f t="shared" si="0"/>
        <v>9836</v>
      </c>
      <c r="D20" s="58"/>
      <c r="E20" s="60">
        <v>0</v>
      </c>
      <c r="F20" s="59" t="s">
        <v>258</v>
      </c>
      <c r="G20" s="56">
        <f t="shared" si="1"/>
        <v>0</v>
      </c>
      <c r="H20" s="56">
        <f t="shared" si="2"/>
        <v>0</v>
      </c>
    </row>
    <row r="21" spans="1:8" ht="45" x14ac:dyDescent="0.25">
      <c r="B21" s="63" t="s">
        <v>138</v>
      </c>
      <c r="C21" s="62">
        <f t="shared" si="0"/>
        <v>9953</v>
      </c>
      <c r="D21" s="58"/>
      <c r="E21" s="60">
        <v>0</v>
      </c>
      <c r="F21" s="59" t="s">
        <v>258</v>
      </c>
      <c r="G21" s="56">
        <f t="shared" si="1"/>
        <v>0</v>
      </c>
      <c r="H21" s="56">
        <f t="shared" si="2"/>
        <v>0</v>
      </c>
    </row>
    <row r="22" spans="1:8" x14ac:dyDescent="0.25">
      <c r="A22" s="63"/>
      <c r="B22" s="62"/>
      <c r="C22" s="61"/>
      <c r="D22" s="58"/>
      <c r="E22" s="60"/>
      <c r="F22" s="59"/>
      <c r="G22" s="56"/>
      <c r="H22" s="56"/>
    </row>
    <row r="23" spans="1:8" x14ac:dyDescent="0.25">
      <c r="A23" s="63"/>
      <c r="B23" s="62"/>
      <c r="C23" s="61"/>
      <c r="D23" s="58"/>
      <c r="E23" s="60"/>
      <c r="F23" s="59"/>
      <c r="G23" s="56"/>
      <c r="H23" s="56"/>
    </row>
    <row r="24" spans="1:8" x14ac:dyDescent="0.25">
      <c r="A24" s="3" t="s">
        <v>244</v>
      </c>
      <c r="D24" s="58"/>
      <c r="E24" s="56"/>
      <c r="F24" s="57"/>
      <c r="G24" s="56"/>
      <c r="H24" s="56"/>
    </row>
    <row r="25" spans="1:8" x14ac:dyDescent="0.25">
      <c r="A25" s="55"/>
      <c r="B25" s="54"/>
      <c r="C25" s="54"/>
      <c r="D25" s="53"/>
      <c r="E25" s="52"/>
      <c r="F25" s="51"/>
      <c r="G25" s="50">
        <f>SUM(G7:G24)</f>
        <v>0</v>
      </c>
      <c r="H25" s="50">
        <f>SUM(H7:H24)</f>
        <v>0</v>
      </c>
    </row>
    <row r="26" spans="1:8" x14ac:dyDescent="0.25">
      <c r="G26" s="4" t="s">
        <v>241</v>
      </c>
    </row>
    <row r="29" spans="1:8" ht="30" x14ac:dyDescent="0.25">
      <c r="A29" s="15" t="s">
        <v>257</v>
      </c>
      <c r="B29" s="47"/>
      <c r="C29" s="47"/>
      <c r="D29" s="46"/>
      <c r="E29" s="15"/>
      <c r="F29" s="46"/>
      <c r="G29" s="47" t="s">
        <v>239</v>
      </c>
      <c r="H29" s="47" t="s">
        <v>239</v>
      </c>
    </row>
    <row r="30" spans="1:8" x14ac:dyDescent="0.25">
      <c r="A30" s="15"/>
      <c r="B30" s="47"/>
      <c r="C30" s="47"/>
      <c r="D30" s="46"/>
      <c r="E30" s="15"/>
      <c r="F30" s="46"/>
      <c r="G30" s="47"/>
      <c r="H30" s="47"/>
    </row>
    <row r="31" spans="1:8" x14ac:dyDescent="0.25">
      <c r="B31" s="21" t="s">
        <v>240</v>
      </c>
      <c r="C31" s="47"/>
      <c r="D31" s="46"/>
      <c r="E31" s="15"/>
      <c r="F31" s="46"/>
      <c r="G31" s="15"/>
      <c r="H31" s="15"/>
    </row>
    <row r="32" spans="1:8" x14ac:dyDescent="0.25">
      <c r="B32" s="18" t="s">
        <v>112</v>
      </c>
      <c r="C32" s="46">
        <v>9661</v>
      </c>
      <c r="D32" s="15"/>
      <c r="E32" s="15"/>
      <c r="F32" s="49"/>
      <c r="G32" s="20">
        <f t="shared" ref="G32:G45" si="3">SUMIF($B$8:$B$9,$B32,$G$8:$G$9)</f>
        <v>0</v>
      </c>
      <c r="H32" s="20">
        <f t="shared" ref="H32:H45" si="4">SUMIF($B$8:$B$9,$B32,$H$8:$H$9)</f>
        <v>0</v>
      </c>
    </row>
    <row r="33" spans="1:8" ht="30" x14ac:dyDescent="0.25">
      <c r="B33" s="18" t="s">
        <v>114</v>
      </c>
      <c r="C33" s="46">
        <v>9662</v>
      </c>
      <c r="D33" s="46"/>
      <c r="E33" s="15"/>
      <c r="F33" s="46"/>
      <c r="G33" s="20">
        <f t="shared" si="3"/>
        <v>0</v>
      </c>
      <c r="H33" s="20">
        <f t="shared" si="4"/>
        <v>0</v>
      </c>
    </row>
    <row r="34" spans="1:8" ht="30" x14ac:dyDescent="0.25">
      <c r="B34" s="18" t="s">
        <v>116</v>
      </c>
      <c r="C34" s="46">
        <v>9663</v>
      </c>
      <c r="D34" s="46"/>
      <c r="E34" s="15"/>
      <c r="F34" s="46"/>
      <c r="G34" s="20">
        <f t="shared" si="3"/>
        <v>0</v>
      </c>
      <c r="H34" s="20">
        <f t="shared" si="4"/>
        <v>0</v>
      </c>
    </row>
    <row r="35" spans="1:8" ht="30" x14ac:dyDescent="0.25">
      <c r="B35" s="18" t="s">
        <v>118</v>
      </c>
      <c r="C35" s="46">
        <v>9665</v>
      </c>
      <c r="D35" s="46"/>
      <c r="E35" s="15"/>
      <c r="F35" s="46"/>
      <c r="G35" s="20">
        <f t="shared" si="3"/>
        <v>0</v>
      </c>
      <c r="H35" s="20">
        <f t="shared" si="4"/>
        <v>0</v>
      </c>
    </row>
    <row r="36" spans="1:8" ht="30" x14ac:dyDescent="0.25">
      <c r="B36" s="18" t="s">
        <v>120</v>
      </c>
      <c r="C36" s="46">
        <v>9713</v>
      </c>
      <c r="D36" s="46"/>
      <c r="E36" s="15"/>
      <c r="F36" s="46"/>
      <c r="G36" s="20">
        <f t="shared" si="3"/>
        <v>0</v>
      </c>
      <c r="H36" s="20">
        <f t="shared" si="4"/>
        <v>0</v>
      </c>
    </row>
    <row r="37" spans="1:8" x14ac:dyDescent="0.25">
      <c r="B37" s="18" t="s">
        <v>122</v>
      </c>
      <c r="C37" s="46">
        <v>9714</v>
      </c>
      <c r="D37" s="46"/>
      <c r="E37" s="15"/>
      <c r="F37" s="46"/>
      <c r="G37" s="20">
        <f t="shared" si="3"/>
        <v>0</v>
      </c>
      <c r="H37" s="20">
        <f t="shared" si="4"/>
        <v>0</v>
      </c>
    </row>
    <row r="38" spans="1:8" ht="30" x14ac:dyDescent="0.25">
      <c r="B38" s="18" t="s">
        <v>124</v>
      </c>
      <c r="C38" s="46">
        <v>9764</v>
      </c>
      <c r="D38" s="46"/>
      <c r="E38" s="15"/>
      <c r="F38" s="46"/>
      <c r="G38" s="20">
        <f t="shared" si="3"/>
        <v>0</v>
      </c>
      <c r="H38" s="20">
        <f t="shared" si="4"/>
        <v>0</v>
      </c>
    </row>
    <row r="39" spans="1:8" x14ac:dyDescent="0.25">
      <c r="B39" s="18" t="s">
        <v>126</v>
      </c>
      <c r="C39" s="46">
        <v>9799</v>
      </c>
      <c r="D39" s="46"/>
      <c r="E39" s="15"/>
      <c r="F39" s="46"/>
      <c r="G39" s="20">
        <f t="shared" si="3"/>
        <v>0</v>
      </c>
      <c r="H39" s="20">
        <f t="shared" si="4"/>
        <v>0</v>
      </c>
    </row>
    <row r="40" spans="1:8" x14ac:dyDescent="0.25">
      <c r="B40" s="18" t="s">
        <v>128</v>
      </c>
      <c r="C40" s="46">
        <v>9801</v>
      </c>
      <c r="D40" s="46"/>
      <c r="E40" s="15"/>
      <c r="F40" s="46"/>
      <c r="G40" s="20">
        <f t="shared" si="3"/>
        <v>0</v>
      </c>
      <c r="H40" s="20">
        <f t="shared" si="4"/>
        <v>0</v>
      </c>
    </row>
    <row r="41" spans="1:8" x14ac:dyDescent="0.25">
      <c r="B41" s="18" t="s">
        <v>130</v>
      </c>
      <c r="C41" s="46">
        <v>9802</v>
      </c>
      <c r="D41" s="46"/>
      <c r="E41" s="15"/>
      <c r="F41" s="46"/>
      <c r="G41" s="20">
        <f t="shared" si="3"/>
        <v>0</v>
      </c>
      <c r="H41" s="20">
        <f t="shared" si="4"/>
        <v>0</v>
      </c>
    </row>
    <row r="42" spans="1:8" x14ac:dyDescent="0.25">
      <c r="B42" s="18" t="s">
        <v>132</v>
      </c>
      <c r="C42" s="46">
        <v>9815</v>
      </c>
      <c r="D42" s="46"/>
      <c r="E42" s="15"/>
      <c r="F42" s="46"/>
      <c r="G42" s="20">
        <f t="shared" si="3"/>
        <v>0</v>
      </c>
      <c r="H42" s="20">
        <f t="shared" si="4"/>
        <v>0</v>
      </c>
    </row>
    <row r="43" spans="1:8" x14ac:dyDescent="0.25">
      <c r="B43" s="18" t="s">
        <v>621</v>
      </c>
      <c r="C43" s="46">
        <v>9822</v>
      </c>
      <c r="D43" s="46"/>
      <c r="E43" s="15"/>
      <c r="F43" s="46"/>
      <c r="G43" s="20">
        <f t="shared" si="3"/>
        <v>0</v>
      </c>
      <c r="H43" s="20">
        <f t="shared" si="4"/>
        <v>0</v>
      </c>
    </row>
    <row r="44" spans="1:8" x14ac:dyDescent="0.25">
      <c r="B44" s="18" t="s">
        <v>136</v>
      </c>
      <c r="C44" s="46">
        <v>9836</v>
      </c>
      <c r="D44" s="46"/>
      <c r="E44" s="15"/>
      <c r="F44" s="46"/>
      <c r="G44" s="20">
        <f t="shared" si="3"/>
        <v>0</v>
      </c>
      <c r="H44" s="20">
        <f t="shared" si="4"/>
        <v>0</v>
      </c>
    </row>
    <row r="45" spans="1:8" ht="45" x14ac:dyDescent="0.25">
      <c r="B45" s="18" t="s">
        <v>138</v>
      </c>
      <c r="C45" s="46">
        <v>9953</v>
      </c>
      <c r="D45" s="46"/>
      <c r="E45" s="15"/>
      <c r="F45" s="46"/>
      <c r="G45" s="20">
        <f t="shared" si="3"/>
        <v>0</v>
      </c>
      <c r="H45" s="20">
        <f t="shared" si="4"/>
        <v>0</v>
      </c>
    </row>
    <row r="46" spans="1:8" x14ac:dyDescent="0.25">
      <c r="A46" s="18"/>
      <c r="B46" s="46"/>
      <c r="C46" s="47"/>
      <c r="D46" s="46"/>
      <c r="E46" s="15"/>
      <c r="F46" s="46"/>
      <c r="G46" s="20">
        <f>SUMIF($B$8:$B$9,$A46,$G$8:$G$9)</f>
        <v>0</v>
      </c>
      <c r="H46" s="20">
        <f>SUMIF($B$8:$B$9,$A46,$H$8:$H$9)</f>
        <v>0</v>
      </c>
    </row>
    <row r="47" spans="1:8" x14ac:dyDescent="0.25">
      <c r="A47" s="15"/>
      <c r="B47" s="47"/>
      <c r="C47" s="47"/>
      <c r="D47" s="46"/>
      <c r="E47" s="15"/>
      <c r="F47" s="46"/>
      <c r="G47" s="15"/>
      <c r="H47" s="15"/>
    </row>
    <row r="48" spans="1:8" x14ac:dyDescent="0.25">
      <c r="A48" s="15"/>
      <c r="B48" s="47"/>
      <c r="C48" s="47"/>
      <c r="D48" s="46"/>
      <c r="E48" s="15"/>
      <c r="F48" s="46"/>
      <c r="G48" s="48">
        <f>SUM(G32:G47)</f>
        <v>0</v>
      </c>
      <c r="H48" s="48">
        <f>SUM(H32:H47)</f>
        <v>0</v>
      </c>
    </row>
    <row r="49" spans="1:8" x14ac:dyDescent="0.25">
      <c r="A49" s="15"/>
      <c r="B49" s="47"/>
      <c r="C49" s="47"/>
      <c r="D49" s="46"/>
      <c r="E49" s="15"/>
      <c r="F49" s="46"/>
      <c r="G49" s="19">
        <f>G25</f>
        <v>0</v>
      </c>
      <c r="H49" s="19">
        <f>H25</f>
        <v>0</v>
      </c>
    </row>
    <row r="50" spans="1:8" x14ac:dyDescent="0.25">
      <c r="A50" s="15"/>
      <c r="B50" s="47"/>
      <c r="C50" s="47"/>
      <c r="D50" s="46"/>
      <c r="E50" s="15"/>
      <c r="F50" s="46" t="s">
        <v>255</v>
      </c>
      <c r="G50" s="17">
        <f>G48-G49</f>
        <v>0</v>
      </c>
      <c r="H50" s="17">
        <f>H48-H49</f>
        <v>0</v>
      </c>
    </row>
    <row r="51" spans="1:8" x14ac:dyDescent="0.25">
      <c r="A51" s="15"/>
      <c r="B51" s="47"/>
      <c r="C51" s="47"/>
      <c r="D51" s="46"/>
      <c r="E51" s="15"/>
      <c r="F51" s="46"/>
      <c r="H51" s="45" t="s">
        <v>254</v>
      </c>
    </row>
    <row r="52" spans="1:8" x14ac:dyDescent="0.25">
      <c r="G52" s="9"/>
    </row>
    <row r="53" spans="1:8" x14ac:dyDescent="0.25">
      <c r="G53" s="44">
        <f>G33*-0.5</f>
        <v>0</v>
      </c>
      <c r="H53" s="44">
        <f>H33*-0.5</f>
        <v>0</v>
      </c>
    </row>
    <row r="54" spans="1:8" x14ac:dyDescent="0.25">
      <c r="G54" s="9"/>
    </row>
    <row r="55" spans="1:8" x14ac:dyDescent="0.25">
      <c r="G55" s="9">
        <f>G49+G53</f>
        <v>0</v>
      </c>
      <c r="H55" s="9">
        <f>H49+H53</f>
        <v>0</v>
      </c>
    </row>
    <row r="56" spans="1:8" x14ac:dyDescent="0.25">
      <c r="G56" s="9"/>
    </row>
    <row r="57" spans="1:8" x14ac:dyDescent="0.25">
      <c r="G57" s="9"/>
    </row>
    <row r="58" spans="1:8" x14ac:dyDescent="0.25">
      <c r="G58" s="9"/>
    </row>
  </sheetData>
  <dataValidations count="3">
    <dataValidation type="list" allowBlank="1" showInputMessage="1" showErrorMessage="1" sqref="I6 A22:A23" xr:uid="{2F50F5EF-1E18-4B8F-AFE3-73253533C32D}">
      <formula1>ExpList</formula1>
    </dataValidation>
    <dataValidation type="list" allowBlank="1" showInputMessage="1" showErrorMessage="1" sqref="F8:F23" xr:uid="{69A0D06A-F63E-412E-82F7-7EAC48FA337A}">
      <formula1>"Yes,No"</formula1>
    </dataValidation>
    <dataValidation type="list" allowBlank="1" showInputMessage="1" showErrorMessage="1" sqref="B8:B21" xr:uid="{E8186AC5-42D3-4821-8F11-2441208E8E01}">
      <formula1>$B$32:$B$45</formula1>
    </dataValidation>
  </dataValidations>
  <printOptions headings="1" gridLines="1"/>
  <pageMargins left="0.70866141732283472" right="0.70866141732283472" top="0.74803149606299213" bottom="0.74803149606299213" header="0.31496062992125984" footer="0.31496062992125984"/>
  <pageSetup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2C04A-5E2D-4717-A7D8-872C73F266EF}">
  <sheetPr>
    <tabColor rgb="FFFFFF00"/>
    <pageSetUpPr fitToPage="1"/>
  </sheetPr>
  <dimension ref="A1:H83"/>
  <sheetViews>
    <sheetView workbookViewId="0">
      <selection activeCell="B71" sqref="B71"/>
    </sheetView>
  </sheetViews>
  <sheetFormatPr defaultRowHeight="15" x14ac:dyDescent="0.25"/>
  <cols>
    <col min="1" max="1" width="30.7109375" style="3" customWidth="1"/>
    <col min="2" max="2" width="30.42578125" style="43" customWidth="1"/>
    <col min="3" max="3" width="10.85546875" style="43" customWidth="1"/>
    <col min="4" max="4" width="11.85546875" style="38" customWidth="1"/>
    <col min="5" max="5" width="13.28515625" style="3" customWidth="1"/>
    <col min="6" max="6" width="9.140625" style="38"/>
    <col min="7" max="7" width="9.5703125" style="3" bestFit="1" customWidth="1"/>
    <col min="8" max="8" width="10.5703125" style="3" bestFit="1" customWidth="1"/>
    <col min="9" max="9" width="11.7109375" style="3" customWidth="1"/>
    <col min="10" max="10" width="10.5703125" style="3" bestFit="1" customWidth="1"/>
    <col min="11" max="11" width="9.7109375" style="3" bestFit="1" customWidth="1"/>
    <col min="12" max="12" width="10.5703125" style="3" bestFit="1" customWidth="1"/>
    <col min="13" max="13" width="10.28515625" style="3" customWidth="1"/>
    <col min="14" max="16384" width="9.140625" style="3"/>
  </cols>
  <sheetData>
    <row r="1" spans="1:8" x14ac:dyDescent="0.25">
      <c r="A1" s="40" t="str">
        <f>Summary!B2</f>
        <v>name</v>
      </c>
    </row>
    <row r="2" spans="1:8" x14ac:dyDescent="0.25">
      <c r="A2" s="40">
        <f>Summary!B3</f>
        <v>2025</v>
      </c>
    </row>
    <row r="3" spans="1:8" x14ac:dyDescent="0.25">
      <c r="A3" s="40">
        <f>Summary!B4</f>
        <v>0</v>
      </c>
    </row>
    <row r="4" spans="1:8" x14ac:dyDescent="0.25">
      <c r="G4" s="39">
        <f>Summary!B16</f>
        <v>0.13</v>
      </c>
    </row>
    <row r="5" spans="1:8" x14ac:dyDescent="0.25">
      <c r="A5" s="68" t="s">
        <v>266</v>
      </c>
      <c r="B5" s="65" t="s">
        <v>265</v>
      </c>
      <c r="C5" s="67"/>
      <c r="D5" s="66"/>
      <c r="E5" s="65"/>
      <c r="F5" s="66"/>
      <c r="G5" s="65"/>
      <c r="H5" s="65"/>
    </row>
    <row r="6" spans="1:8" ht="30" x14ac:dyDescent="0.25">
      <c r="A6" s="3" t="s">
        <v>3</v>
      </c>
      <c r="B6" s="64" t="s">
        <v>632</v>
      </c>
      <c r="C6" s="43" t="s">
        <v>633</v>
      </c>
      <c r="D6" s="38" t="s">
        <v>264</v>
      </c>
      <c r="E6" s="38" t="s">
        <v>263</v>
      </c>
      <c r="F6" s="38" t="s">
        <v>262</v>
      </c>
      <c r="G6" s="38" t="s">
        <v>261</v>
      </c>
      <c r="H6" s="43" t="s">
        <v>260</v>
      </c>
    </row>
    <row r="7" spans="1:8" x14ac:dyDescent="0.25">
      <c r="E7" s="38"/>
      <c r="G7" s="38"/>
      <c r="H7" s="38"/>
    </row>
    <row r="8" spans="1:8" ht="30" x14ac:dyDescent="0.25">
      <c r="B8" s="63" t="s">
        <v>623</v>
      </c>
      <c r="C8" s="62">
        <f t="shared" ref="C8:C34" si="0">VLOOKUP(B8,$B$45:$C$71,2,FALSE)</f>
        <v>9760</v>
      </c>
      <c r="D8" s="58"/>
      <c r="E8" s="60">
        <v>0</v>
      </c>
      <c r="F8" s="59" t="s">
        <v>258</v>
      </c>
      <c r="G8" s="56">
        <f>IF(F8="Yes",E8/(1+$G$4)*$G$4,0)</f>
        <v>0</v>
      </c>
      <c r="H8" s="56">
        <f>E8-G8</f>
        <v>0</v>
      </c>
    </row>
    <row r="9" spans="1:8" x14ac:dyDescent="0.25">
      <c r="B9" s="63" t="s">
        <v>142</v>
      </c>
      <c r="C9" s="62">
        <f t="shared" si="0"/>
        <v>9765</v>
      </c>
      <c r="D9" s="58"/>
      <c r="E9" s="60">
        <v>0</v>
      </c>
      <c r="F9" s="59" t="s">
        <v>258</v>
      </c>
      <c r="G9" s="56">
        <f>IF(F9="Yes",E9/(1+$G$4)*$G$4,0)</f>
        <v>0</v>
      </c>
      <c r="H9" s="56">
        <f>E9-G9</f>
        <v>0</v>
      </c>
    </row>
    <row r="10" spans="1:8" x14ac:dyDescent="0.25">
      <c r="B10" s="63" t="s">
        <v>144</v>
      </c>
      <c r="C10" s="62">
        <f t="shared" si="0"/>
        <v>9792</v>
      </c>
      <c r="D10" s="58"/>
      <c r="E10" s="60">
        <v>0</v>
      </c>
      <c r="F10" s="59" t="s">
        <v>258</v>
      </c>
      <c r="G10" s="56">
        <f>IF(F10="Yes",E10/(1+$G$4)*$G$4,0)</f>
        <v>0</v>
      </c>
      <c r="H10" s="56">
        <f>E10-G10</f>
        <v>0</v>
      </c>
    </row>
    <row r="11" spans="1:8" x14ac:dyDescent="0.25">
      <c r="B11" s="63" t="s">
        <v>146</v>
      </c>
      <c r="C11" s="62">
        <f t="shared" si="0"/>
        <v>9795</v>
      </c>
      <c r="D11" s="58"/>
      <c r="E11" s="60">
        <v>0</v>
      </c>
      <c r="F11" s="59" t="s">
        <v>259</v>
      </c>
      <c r="G11" s="56">
        <f>IF(F11="Yes",E11/(1+$G$4)*$G$4,0)</f>
        <v>0</v>
      </c>
      <c r="H11" s="56">
        <f>E11-G11</f>
        <v>0</v>
      </c>
    </row>
    <row r="12" spans="1:8" x14ac:dyDescent="0.25">
      <c r="B12" s="63" t="s">
        <v>624</v>
      </c>
      <c r="C12" s="62">
        <f t="shared" si="0"/>
        <v>9796</v>
      </c>
      <c r="D12" s="58"/>
      <c r="E12" s="60">
        <v>0</v>
      </c>
      <c r="F12" s="59" t="s">
        <v>259</v>
      </c>
      <c r="G12" s="56">
        <f t="shared" ref="G12:G34" si="1">IF(F12="Yes",E12/(1+$G$4)*$G$4,0)</f>
        <v>0</v>
      </c>
      <c r="H12" s="56">
        <f t="shared" ref="H12:H34" si="2">E12-G12</f>
        <v>0</v>
      </c>
    </row>
    <row r="13" spans="1:8" x14ac:dyDescent="0.25">
      <c r="B13" s="63" t="s">
        <v>73</v>
      </c>
      <c r="C13" s="62">
        <f t="shared" si="0"/>
        <v>9798</v>
      </c>
      <c r="D13" s="58"/>
      <c r="E13" s="60">
        <v>0</v>
      </c>
      <c r="F13" s="59" t="s">
        <v>259</v>
      </c>
      <c r="G13" s="56">
        <f t="shared" si="1"/>
        <v>0</v>
      </c>
      <c r="H13" s="56">
        <f t="shared" si="2"/>
        <v>0</v>
      </c>
    </row>
    <row r="14" spans="1:8" x14ac:dyDescent="0.25">
      <c r="B14" s="63" t="s">
        <v>151</v>
      </c>
      <c r="C14" s="62">
        <f t="shared" si="0"/>
        <v>9804</v>
      </c>
      <c r="D14" s="58"/>
      <c r="E14" s="60">
        <v>0</v>
      </c>
      <c r="F14" s="59" t="s">
        <v>259</v>
      </c>
      <c r="G14" s="56">
        <f t="shared" si="1"/>
        <v>0</v>
      </c>
      <c r="H14" s="56">
        <f t="shared" si="2"/>
        <v>0</v>
      </c>
    </row>
    <row r="15" spans="1:8" ht="30" x14ac:dyDescent="0.25">
      <c r="B15" s="63" t="s">
        <v>153</v>
      </c>
      <c r="C15" s="62">
        <f t="shared" si="0"/>
        <v>9805</v>
      </c>
      <c r="D15" s="58"/>
      <c r="E15" s="60">
        <v>0</v>
      </c>
      <c r="F15" s="59" t="s">
        <v>259</v>
      </c>
      <c r="G15" s="56">
        <f t="shared" si="1"/>
        <v>0</v>
      </c>
      <c r="H15" s="56">
        <f t="shared" si="2"/>
        <v>0</v>
      </c>
    </row>
    <row r="16" spans="1:8" x14ac:dyDescent="0.25">
      <c r="B16" s="63" t="s">
        <v>155</v>
      </c>
      <c r="C16" s="62">
        <f t="shared" si="0"/>
        <v>9807</v>
      </c>
      <c r="D16" s="58"/>
      <c r="E16" s="60">
        <v>0</v>
      </c>
      <c r="F16" s="59" t="s">
        <v>259</v>
      </c>
      <c r="G16" s="56">
        <f t="shared" si="1"/>
        <v>0</v>
      </c>
      <c r="H16" s="56">
        <f t="shared" si="2"/>
        <v>0</v>
      </c>
    </row>
    <row r="17" spans="1:8" x14ac:dyDescent="0.25">
      <c r="B17" s="63" t="s">
        <v>157</v>
      </c>
      <c r="C17" s="62">
        <f t="shared" si="0"/>
        <v>9808</v>
      </c>
      <c r="D17" s="58"/>
      <c r="E17" s="60">
        <v>0</v>
      </c>
      <c r="F17" s="59" t="s">
        <v>259</v>
      </c>
      <c r="G17" s="56">
        <f t="shared" si="1"/>
        <v>0</v>
      </c>
      <c r="H17" s="56">
        <f t="shared" si="2"/>
        <v>0</v>
      </c>
    </row>
    <row r="18" spans="1:8" x14ac:dyDescent="0.25">
      <c r="B18" s="63" t="s">
        <v>159</v>
      </c>
      <c r="C18" s="62">
        <f t="shared" si="0"/>
        <v>9809</v>
      </c>
      <c r="D18" s="58"/>
      <c r="E18" s="60">
        <v>0</v>
      </c>
      <c r="F18" s="59" t="s">
        <v>259</v>
      </c>
      <c r="G18" s="56">
        <f t="shared" si="1"/>
        <v>0</v>
      </c>
      <c r="H18" s="56">
        <f t="shared" si="2"/>
        <v>0</v>
      </c>
    </row>
    <row r="19" spans="1:8" x14ac:dyDescent="0.25">
      <c r="B19" s="63" t="s">
        <v>161</v>
      </c>
      <c r="C19" s="62">
        <f t="shared" si="0"/>
        <v>9810</v>
      </c>
      <c r="D19" s="58"/>
      <c r="E19" s="60">
        <v>0</v>
      </c>
      <c r="F19" s="59" t="s">
        <v>259</v>
      </c>
      <c r="G19" s="56">
        <f t="shared" si="1"/>
        <v>0</v>
      </c>
      <c r="H19" s="56">
        <f t="shared" si="2"/>
        <v>0</v>
      </c>
    </row>
    <row r="20" spans="1:8" x14ac:dyDescent="0.25">
      <c r="B20" s="63" t="s">
        <v>163</v>
      </c>
      <c r="C20" s="62">
        <f t="shared" si="0"/>
        <v>9811</v>
      </c>
      <c r="D20" s="58"/>
      <c r="E20" s="60">
        <v>0</v>
      </c>
      <c r="F20" s="59" t="s">
        <v>259</v>
      </c>
      <c r="G20" s="56">
        <f t="shared" si="1"/>
        <v>0</v>
      </c>
      <c r="H20" s="56">
        <f t="shared" si="2"/>
        <v>0</v>
      </c>
    </row>
    <row r="21" spans="1:8" x14ac:dyDescent="0.25">
      <c r="A21" s="15"/>
      <c r="B21" s="63" t="s">
        <v>165</v>
      </c>
      <c r="C21" s="62">
        <f t="shared" si="0"/>
        <v>9816</v>
      </c>
      <c r="D21" s="58"/>
      <c r="E21" s="60">
        <v>0</v>
      </c>
      <c r="F21" s="59" t="s">
        <v>259</v>
      </c>
      <c r="G21" s="56">
        <f t="shared" si="1"/>
        <v>0</v>
      </c>
      <c r="H21" s="56">
        <f t="shared" si="2"/>
        <v>0</v>
      </c>
    </row>
    <row r="22" spans="1:8" x14ac:dyDescent="0.25">
      <c r="A22" s="15" t="s">
        <v>638</v>
      </c>
      <c r="B22" s="18" t="s">
        <v>625</v>
      </c>
      <c r="C22" s="47">
        <f t="shared" si="0"/>
        <v>9819</v>
      </c>
      <c r="D22" s="58"/>
      <c r="E22" s="119">
        <f>VehicleExps!G26</f>
        <v>0</v>
      </c>
      <c r="F22" s="46" t="s">
        <v>259</v>
      </c>
      <c r="G22" s="119">
        <f>VehicleExps!D29</f>
        <v>0</v>
      </c>
      <c r="H22" s="119">
        <f t="shared" si="2"/>
        <v>0</v>
      </c>
    </row>
    <row r="23" spans="1:8" x14ac:dyDescent="0.25">
      <c r="B23" s="63" t="s">
        <v>167</v>
      </c>
      <c r="C23" s="62">
        <f t="shared" si="0"/>
        <v>9820</v>
      </c>
      <c r="D23" s="58"/>
      <c r="E23" s="60">
        <v>0</v>
      </c>
      <c r="F23" s="59" t="s">
        <v>259</v>
      </c>
      <c r="G23" s="56">
        <f t="shared" si="1"/>
        <v>0</v>
      </c>
      <c r="H23" s="56">
        <f t="shared" si="2"/>
        <v>0</v>
      </c>
    </row>
    <row r="24" spans="1:8" x14ac:dyDescent="0.25">
      <c r="B24" s="63" t="s">
        <v>169</v>
      </c>
      <c r="C24" s="62">
        <f t="shared" si="0"/>
        <v>9821</v>
      </c>
      <c r="D24" s="58"/>
      <c r="E24" s="60">
        <v>0</v>
      </c>
      <c r="F24" s="59" t="s">
        <v>259</v>
      </c>
      <c r="G24" s="56">
        <f t="shared" si="1"/>
        <v>0</v>
      </c>
      <c r="H24" s="56">
        <f t="shared" si="2"/>
        <v>0</v>
      </c>
    </row>
    <row r="25" spans="1:8" x14ac:dyDescent="0.25">
      <c r="B25" s="63" t="s">
        <v>626</v>
      </c>
      <c r="C25" s="62">
        <f t="shared" si="0"/>
        <v>9823</v>
      </c>
      <c r="D25" s="58"/>
      <c r="E25" s="60">
        <v>0</v>
      </c>
      <c r="F25" s="59" t="s">
        <v>259</v>
      </c>
      <c r="G25" s="56">
        <f t="shared" si="1"/>
        <v>0</v>
      </c>
      <c r="H25" s="56">
        <f t="shared" si="2"/>
        <v>0</v>
      </c>
    </row>
    <row r="26" spans="1:8" x14ac:dyDescent="0.25">
      <c r="B26" s="63" t="s">
        <v>173</v>
      </c>
      <c r="C26" s="62">
        <f t="shared" si="0"/>
        <v>9824</v>
      </c>
      <c r="D26" s="58"/>
      <c r="E26" s="60">
        <v>0</v>
      </c>
      <c r="F26" s="59" t="s">
        <v>259</v>
      </c>
      <c r="G26" s="56">
        <f t="shared" si="1"/>
        <v>0</v>
      </c>
      <c r="H26" s="56">
        <f t="shared" si="2"/>
        <v>0</v>
      </c>
    </row>
    <row r="27" spans="1:8" x14ac:dyDescent="0.25">
      <c r="B27" s="63" t="s">
        <v>627</v>
      </c>
      <c r="C27" s="62">
        <f t="shared" si="0"/>
        <v>9825</v>
      </c>
      <c r="D27" s="58"/>
      <c r="E27" s="60">
        <v>0</v>
      </c>
      <c r="F27" s="59" t="s">
        <v>259</v>
      </c>
      <c r="G27" s="56">
        <f t="shared" si="1"/>
        <v>0</v>
      </c>
      <c r="H27" s="56">
        <f t="shared" si="2"/>
        <v>0</v>
      </c>
    </row>
    <row r="28" spans="1:8" x14ac:dyDescent="0.25">
      <c r="B28" s="63" t="s">
        <v>79</v>
      </c>
      <c r="C28" s="62">
        <f t="shared" si="0"/>
        <v>9826</v>
      </c>
      <c r="D28" s="58"/>
      <c r="E28" s="60">
        <v>0</v>
      </c>
      <c r="F28" s="59" t="s">
        <v>259</v>
      </c>
      <c r="G28" s="56">
        <f t="shared" si="1"/>
        <v>0</v>
      </c>
      <c r="H28" s="56">
        <f t="shared" si="2"/>
        <v>0</v>
      </c>
    </row>
    <row r="29" spans="1:8" ht="30" x14ac:dyDescent="0.25">
      <c r="B29" s="63" t="s">
        <v>178</v>
      </c>
      <c r="C29" s="62">
        <f t="shared" si="0"/>
        <v>9827</v>
      </c>
      <c r="D29" s="58"/>
      <c r="E29" s="60">
        <v>0</v>
      </c>
      <c r="F29" s="59" t="s">
        <v>259</v>
      </c>
      <c r="G29" s="56">
        <f t="shared" si="1"/>
        <v>0</v>
      </c>
      <c r="H29" s="56">
        <f t="shared" si="2"/>
        <v>0</v>
      </c>
    </row>
    <row r="30" spans="1:8" ht="30" x14ac:dyDescent="0.25">
      <c r="B30" s="63" t="s">
        <v>628</v>
      </c>
      <c r="C30" s="62">
        <f t="shared" si="0"/>
        <v>9829</v>
      </c>
      <c r="D30" s="58"/>
      <c r="E30" s="60">
        <v>0</v>
      </c>
      <c r="F30" s="59" t="s">
        <v>259</v>
      </c>
      <c r="G30" s="56">
        <f t="shared" si="1"/>
        <v>0</v>
      </c>
      <c r="H30" s="56">
        <f t="shared" si="2"/>
        <v>0</v>
      </c>
    </row>
    <row r="31" spans="1:8" ht="30" x14ac:dyDescent="0.25">
      <c r="B31" s="63" t="s">
        <v>629</v>
      </c>
      <c r="C31" s="62">
        <f t="shared" si="0"/>
        <v>9936</v>
      </c>
      <c r="D31" s="58"/>
      <c r="E31" s="60">
        <v>0</v>
      </c>
      <c r="F31" s="59" t="s">
        <v>259</v>
      </c>
      <c r="G31" s="56">
        <f t="shared" si="1"/>
        <v>0</v>
      </c>
      <c r="H31" s="56">
        <f t="shared" si="2"/>
        <v>0</v>
      </c>
    </row>
    <row r="32" spans="1:8" ht="30" x14ac:dyDescent="0.25">
      <c r="B32" s="63" t="s">
        <v>630</v>
      </c>
      <c r="C32" s="62">
        <f t="shared" si="0"/>
        <v>9937</v>
      </c>
      <c r="D32" s="58"/>
      <c r="E32" s="60">
        <v>0</v>
      </c>
      <c r="F32" s="59" t="s">
        <v>259</v>
      </c>
      <c r="G32" s="56">
        <f t="shared" si="1"/>
        <v>0</v>
      </c>
      <c r="H32" s="56">
        <f t="shared" si="2"/>
        <v>0</v>
      </c>
    </row>
    <row r="33" spans="1:8" ht="30" x14ac:dyDescent="0.25">
      <c r="B33" s="63" t="s">
        <v>631</v>
      </c>
      <c r="C33" s="62">
        <f t="shared" si="0"/>
        <v>9938</v>
      </c>
      <c r="D33" s="58"/>
      <c r="E33" s="60">
        <v>0</v>
      </c>
      <c r="F33" s="59" t="s">
        <v>259</v>
      </c>
      <c r="G33" s="56">
        <f t="shared" si="1"/>
        <v>0</v>
      </c>
      <c r="H33" s="56">
        <f t="shared" si="2"/>
        <v>0</v>
      </c>
    </row>
    <row r="34" spans="1:8" x14ac:dyDescent="0.25">
      <c r="B34" s="63" t="s">
        <v>614</v>
      </c>
      <c r="C34" s="62">
        <f t="shared" si="0"/>
        <v>9896</v>
      </c>
      <c r="D34" s="58"/>
      <c r="E34" s="60">
        <v>0</v>
      </c>
      <c r="F34" s="59" t="s">
        <v>259</v>
      </c>
      <c r="G34" s="56">
        <f t="shared" si="1"/>
        <v>0</v>
      </c>
      <c r="H34" s="56">
        <f t="shared" si="2"/>
        <v>0</v>
      </c>
    </row>
    <row r="35" spans="1:8" x14ac:dyDescent="0.25">
      <c r="A35" s="63"/>
      <c r="B35" s="62"/>
      <c r="C35" s="61"/>
      <c r="D35" s="58"/>
      <c r="E35" s="60"/>
      <c r="F35" s="59"/>
      <c r="G35" s="56"/>
      <c r="H35" s="56"/>
    </row>
    <row r="36" spans="1:8" x14ac:dyDescent="0.25">
      <c r="A36" s="63"/>
      <c r="B36" s="62"/>
      <c r="C36" s="61"/>
      <c r="D36" s="58"/>
      <c r="E36" s="60"/>
      <c r="F36" s="59"/>
      <c r="G36" s="56"/>
      <c r="H36" s="56"/>
    </row>
    <row r="37" spans="1:8" x14ac:dyDescent="0.25">
      <c r="A37" s="3" t="s">
        <v>244</v>
      </c>
      <c r="D37" s="58"/>
      <c r="E37" s="56"/>
      <c r="F37" s="57"/>
      <c r="G37" s="56"/>
      <c r="H37" s="56"/>
    </row>
    <row r="38" spans="1:8" x14ac:dyDescent="0.25">
      <c r="A38" s="55"/>
      <c r="B38" s="54"/>
      <c r="C38" s="54"/>
      <c r="D38" s="53"/>
      <c r="E38" s="52"/>
      <c r="F38" s="51"/>
      <c r="G38" s="50">
        <f>SUM(G7:G37)</f>
        <v>0</v>
      </c>
      <c r="H38" s="50">
        <f>SUM(H7:H37)</f>
        <v>0</v>
      </c>
    </row>
    <row r="39" spans="1:8" x14ac:dyDescent="0.25">
      <c r="G39" s="4" t="s">
        <v>241</v>
      </c>
    </row>
    <row r="42" spans="1:8" ht="30" x14ac:dyDescent="0.25">
      <c r="A42" s="15" t="s">
        <v>257</v>
      </c>
      <c r="B42" s="47"/>
      <c r="C42" s="47"/>
      <c r="D42" s="46"/>
      <c r="E42" s="15"/>
      <c r="F42" s="46"/>
      <c r="G42" s="47" t="s">
        <v>239</v>
      </c>
      <c r="H42" s="47" t="s">
        <v>239</v>
      </c>
    </row>
    <row r="44" spans="1:8" x14ac:dyDescent="0.25">
      <c r="B44" s="21" t="s">
        <v>240</v>
      </c>
      <c r="C44" s="47"/>
      <c r="D44" s="46"/>
      <c r="E44" s="15"/>
      <c r="F44" s="46"/>
      <c r="G44" s="15"/>
      <c r="H44" s="15"/>
    </row>
    <row r="45" spans="1:8" ht="30" x14ac:dyDescent="0.25">
      <c r="B45" s="18" t="s">
        <v>623</v>
      </c>
      <c r="C45" s="46">
        <v>9760</v>
      </c>
      <c r="D45" s="15"/>
      <c r="E45" s="15"/>
      <c r="F45" s="49"/>
      <c r="G45" s="20">
        <f t="shared" ref="G45:G71" si="3">SUMIF($B$8:$B$34,$B45,$G$8:$G$34)</f>
        <v>0</v>
      </c>
      <c r="H45" s="20">
        <f t="shared" ref="H45:H71" si="4">SUMIF($B$8:$B$34,$B45,$H$8:$H$34)</f>
        <v>0</v>
      </c>
    </row>
    <row r="46" spans="1:8" x14ac:dyDescent="0.25">
      <c r="B46" s="18" t="s">
        <v>142</v>
      </c>
      <c r="C46" s="46">
        <v>9765</v>
      </c>
      <c r="D46" s="46"/>
      <c r="E46" s="15"/>
      <c r="F46" s="46"/>
      <c r="G46" s="20">
        <f t="shared" si="3"/>
        <v>0</v>
      </c>
      <c r="H46" s="20">
        <f t="shared" si="4"/>
        <v>0</v>
      </c>
    </row>
    <row r="47" spans="1:8" x14ac:dyDescent="0.25">
      <c r="B47" s="18" t="s">
        <v>144</v>
      </c>
      <c r="C47" s="46">
        <v>9792</v>
      </c>
      <c r="D47" s="46"/>
      <c r="E47" s="15"/>
      <c r="F47" s="46"/>
      <c r="G47" s="20">
        <f t="shared" si="3"/>
        <v>0</v>
      </c>
      <c r="H47" s="20">
        <f t="shared" si="4"/>
        <v>0</v>
      </c>
    </row>
    <row r="48" spans="1:8" x14ac:dyDescent="0.25">
      <c r="B48" s="18" t="s">
        <v>146</v>
      </c>
      <c r="C48" s="46">
        <v>9795</v>
      </c>
      <c r="D48" s="46"/>
      <c r="E48" s="15"/>
      <c r="F48" s="46"/>
      <c r="G48" s="20">
        <f t="shared" si="3"/>
        <v>0</v>
      </c>
      <c r="H48" s="20">
        <f t="shared" si="4"/>
        <v>0</v>
      </c>
    </row>
    <row r="49" spans="2:8" x14ac:dyDescent="0.25">
      <c r="B49" s="18" t="s">
        <v>624</v>
      </c>
      <c r="C49" s="46">
        <v>9796</v>
      </c>
      <c r="D49" s="46"/>
      <c r="E49" s="15"/>
      <c r="F49" s="46"/>
      <c r="G49" s="20">
        <f t="shared" si="3"/>
        <v>0</v>
      </c>
      <c r="H49" s="20">
        <f t="shared" si="4"/>
        <v>0</v>
      </c>
    </row>
    <row r="50" spans="2:8" x14ac:dyDescent="0.25">
      <c r="B50" s="18" t="s">
        <v>73</v>
      </c>
      <c r="C50" s="46">
        <v>9798</v>
      </c>
      <c r="D50" s="46"/>
      <c r="E50" s="15"/>
      <c r="F50" s="46"/>
      <c r="G50" s="20">
        <f t="shared" si="3"/>
        <v>0</v>
      </c>
      <c r="H50" s="20">
        <f t="shared" si="4"/>
        <v>0</v>
      </c>
    </row>
    <row r="51" spans="2:8" x14ac:dyDescent="0.25">
      <c r="B51" s="18" t="s">
        <v>151</v>
      </c>
      <c r="C51" s="46">
        <v>9804</v>
      </c>
      <c r="D51" s="46"/>
      <c r="E51" s="15"/>
      <c r="F51" s="46"/>
      <c r="G51" s="20">
        <f t="shared" si="3"/>
        <v>0</v>
      </c>
      <c r="H51" s="20">
        <f t="shared" si="4"/>
        <v>0</v>
      </c>
    </row>
    <row r="52" spans="2:8" ht="30" x14ac:dyDescent="0.25">
      <c r="B52" s="18" t="s">
        <v>153</v>
      </c>
      <c r="C52" s="46">
        <v>9805</v>
      </c>
      <c r="D52" s="46"/>
      <c r="E52" s="15"/>
      <c r="F52" s="46"/>
      <c r="G52" s="20">
        <f t="shared" si="3"/>
        <v>0</v>
      </c>
      <c r="H52" s="20">
        <f t="shared" si="4"/>
        <v>0</v>
      </c>
    </row>
    <row r="53" spans="2:8" x14ac:dyDescent="0.25">
      <c r="B53" s="18" t="s">
        <v>155</v>
      </c>
      <c r="C53" s="46">
        <v>9807</v>
      </c>
      <c r="D53" s="46"/>
      <c r="E53" s="15"/>
      <c r="F53" s="46"/>
      <c r="G53" s="20">
        <f t="shared" si="3"/>
        <v>0</v>
      </c>
      <c r="H53" s="20">
        <f t="shared" si="4"/>
        <v>0</v>
      </c>
    </row>
    <row r="54" spans="2:8" x14ac:dyDescent="0.25">
      <c r="B54" s="18" t="s">
        <v>157</v>
      </c>
      <c r="C54" s="46">
        <v>9808</v>
      </c>
      <c r="D54" s="46"/>
      <c r="E54" s="15"/>
      <c r="F54" s="46"/>
      <c r="G54" s="20">
        <f t="shared" si="3"/>
        <v>0</v>
      </c>
      <c r="H54" s="20">
        <f t="shared" si="4"/>
        <v>0</v>
      </c>
    </row>
    <row r="55" spans="2:8" x14ac:dyDescent="0.25">
      <c r="B55" s="18" t="s">
        <v>159</v>
      </c>
      <c r="C55" s="46">
        <v>9809</v>
      </c>
      <c r="D55" s="46"/>
      <c r="E55" s="15"/>
      <c r="F55" s="46"/>
      <c r="G55" s="20">
        <f t="shared" si="3"/>
        <v>0</v>
      </c>
      <c r="H55" s="20">
        <f t="shared" si="4"/>
        <v>0</v>
      </c>
    </row>
    <row r="56" spans="2:8" x14ac:dyDescent="0.25">
      <c r="B56" s="18" t="s">
        <v>161</v>
      </c>
      <c r="C56" s="46">
        <v>9810</v>
      </c>
      <c r="D56" s="46"/>
      <c r="E56" s="15"/>
      <c r="F56" s="46"/>
      <c r="G56" s="20">
        <f t="shared" si="3"/>
        <v>0</v>
      </c>
      <c r="H56" s="20">
        <f t="shared" si="4"/>
        <v>0</v>
      </c>
    </row>
    <row r="57" spans="2:8" x14ac:dyDescent="0.25">
      <c r="B57" s="18" t="s">
        <v>163</v>
      </c>
      <c r="C57" s="46">
        <v>9811</v>
      </c>
      <c r="D57" s="46"/>
      <c r="E57" s="15"/>
      <c r="F57" s="46"/>
      <c r="G57" s="20">
        <f t="shared" si="3"/>
        <v>0</v>
      </c>
      <c r="H57" s="20">
        <f t="shared" si="4"/>
        <v>0</v>
      </c>
    </row>
    <row r="58" spans="2:8" x14ac:dyDescent="0.25">
      <c r="B58" s="18" t="s">
        <v>165</v>
      </c>
      <c r="C58" s="46">
        <v>9816</v>
      </c>
      <c r="D58" s="46"/>
      <c r="E58" s="15"/>
      <c r="F58" s="46"/>
      <c r="G58" s="20">
        <f t="shared" si="3"/>
        <v>0</v>
      </c>
      <c r="H58" s="20">
        <f t="shared" si="4"/>
        <v>0</v>
      </c>
    </row>
    <row r="59" spans="2:8" x14ac:dyDescent="0.25">
      <c r="B59" s="18" t="s">
        <v>625</v>
      </c>
      <c r="C59" s="46">
        <v>9819</v>
      </c>
      <c r="D59" s="46"/>
      <c r="E59" s="15"/>
      <c r="F59" s="46"/>
      <c r="G59" s="20">
        <f t="shared" si="3"/>
        <v>0</v>
      </c>
      <c r="H59" s="20">
        <f t="shared" si="4"/>
        <v>0</v>
      </c>
    </row>
    <row r="60" spans="2:8" x14ac:dyDescent="0.25">
      <c r="B60" s="18" t="s">
        <v>167</v>
      </c>
      <c r="C60" s="46">
        <v>9820</v>
      </c>
      <c r="D60" s="46"/>
      <c r="E60" s="15"/>
      <c r="F60" s="46"/>
      <c r="G60" s="20">
        <f t="shared" si="3"/>
        <v>0</v>
      </c>
      <c r="H60" s="20">
        <f t="shared" si="4"/>
        <v>0</v>
      </c>
    </row>
    <row r="61" spans="2:8" x14ac:dyDescent="0.25">
      <c r="B61" s="18" t="s">
        <v>169</v>
      </c>
      <c r="C61" s="46">
        <v>9821</v>
      </c>
      <c r="D61" s="46"/>
      <c r="E61" s="15"/>
      <c r="F61" s="46"/>
      <c r="G61" s="20">
        <f t="shared" si="3"/>
        <v>0</v>
      </c>
      <c r="H61" s="20">
        <f t="shared" si="4"/>
        <v>0</v>
      </c>
    </row>
    <row r="62" spans="2:8" x14ac:dyDescent="0.25">
      <c r="B62" s="18" t="s">
        <v>626</v>
      </c>
      <c r="C62" s="46">
        <v>9823</v>
      </c>
      <c r="D62" s="46"/>
      <c r="E62" s="15"/>
      <c r="F62" s="46"/>
      <c r="G62" s="20">
        <f t="shared" si="3"/>
        <v>0</v>
      </c>
      <c r="H62" s="20">
        <f t="shared" si="4"/>
        <v>0</v>
      </c>
    </row>
    <row r="63" spans="2:8" x14ac:dyDescent="0.25">
      <c r="B63" s="18" t="s">
        <v>173</v>
      </c>
      <c r="C63" s="46">
        <v>9824</v>
      </c>
      <c r="D63" s="46"/>
      <c r="E63" s="15"/>
      <c r="F63" s="46"/>
      <c r="G63" s="20">
        <f t="shared" si="3"/>
        <v>0</v>
      </c>
      <c r="H63" s="20">
        <f t="shared" si="4"/>
        <v>0</v>
      </c>
    </row>
    <row r="64" spans="2:8" x14ac:dyDescent="0.25">
      <c r="B64" s="18" t="s">
        <v>627</v>
      </c>
      <c r="C64" s="46">
        <v>9825</v>
      </c>
      <c r="D64" s="46"/>
      <c r="E64" s="15"/>
      <c r="F64" s="46"/>
      <c r="G64" s="20">
        <f t="shared" si="3"/>
        <v>0</v>
      </c>
      <c r="H64" s="20">
        <f t="shared" si="4"/>
        <v>0</v>
      </c>
    </row>
    <row r="65" spans="1:8" x14ac:dyDescent="0.25">
      <c r="B65" s="18" t="s">
        <v>79</v>
      </c>
      <c r="C65" s="46">
        <v>9826</v>
      </c>
      <c r="D65" s="46"/>
      <c r="E65" s="15"/>
      <c r="F65" s="46"/>
      <c r="G65" s="20">
        <f t="shared" si="3"/>
        <v>0</v>
      </c>
      <c r="H65" s="20">
        <f t="shared" si="4"/>
        <v>0</v>
      </c>
    </row>
    <row r="66" spans="1:8" ht="30" x14ac:dyDescent="0.25">
      <c r="B66" s="18" t="s">
        <v>178</v>
      </c>
      <c r="C66" s="46">
        <v>9827</v>
      </c>
      <c r="D66" s="46"/>
      <c r="E66" s="15"/>
      <c r="F66" s="46"/>
      <c r="G66" s="20">
        <f t="shared" si="3"/>
        <v>0</v>
      </c>
      <c r="H66" s="20">
        <f t="shared" si="4"/>
        <v>0</v>
      </c>
    </row>
    <row r="67" spans="1:8" ht="30" x14ac:dyDescent="0.25">
      <c r="B67" s="18" t="s">
        <v>628</v>
      </c>
      <c r="C67" s="46">
        <v>9829</v>
      </c>
      <c r="D67" s="46"/>
      <c r="E67" s="15"/>
      <c r="F67" s="46"/>
      <c r="G67" s="20">
        <f t="shared" si="3"/>
        <v>0</v>
      </c>
      <c r="H67" s="20">
        <f t="shared" si="4"/>
        <v>0</v>
      </c>
    </row>
    <row r="68" spans="1:8" ht="30" x14ac:dyDescent="0.25">
      <c r="B68" s="18" t="s">
        <v>629</v>
      </c>
      <c r="C68" s="46">
        <v>9936</v>
      </c>
      <c r="D68" s="46"/>
      <c r="E68" s="15"/>
      <c r="F68" s="46"/>
      <c r="G68" s="20">
        <f t="shared" si="3"/>
        <v>0</v>
      </c>
      <c r="H68" s="20">
        <f t="shared" si="4"/>
        <v>0</v>
      </c>
    </row>
    <row r="69" spans="1:8" ht="30" x14ac:dyDescent="0.25">
      <c r="B69" s="18" t="s">
        <v>630</v>
      </c>
      <c r="C69" s="46">
        <v>9937</v>
      </c>
      <c r="D69" s="46"/>
      <c r="E69" s="15"/>
      <c r="F69" s="46"/>
      <c r="G69" s="20">
        <f t="shared" si="3"/>
        <v>0</v>
      </c>
      <c r="H69" s="20">
        <f t="shared" si="4"/>
        <v>0</v>
      </c>
    </row>
    <row r="70" spans="1:8" ht="30" x14ac:dyDescent="0.25">
      <c r="B70" s="18" t="s">
        <v>631</v>
      </c>
      <c r="C70" s="46">
        <v>9938</v>
      </c>
      <c r="D70" s="46"/>
      <c r="E70" s="15"/>
      <c r="F70" s="46"/>
      <c r="G70" s="20">
        <f t="shared" si="3"/>
        <v>0</v>
      </c>
      <c r="H70" s="20">
        <f t="shared" si="4"/>
        <v>0</v>
      </c>
    </row>
    <row r="71" spans="1:8" x14ac:dyDescent="0.25">
      <c r="B71" s="18" t="s">
        <v>614</v>
      </c>
      <c r="C71" s="46">
        <v>9896</v>
      </c>
      <c r="D71" s="46"/>
      <c r="E71" s="15"/>
      <c r="F71" s="46"/>
      <c r="G71" s="20">
        <f t="shared" si="3"/>
        <v>0</v>
      </c>
      <c r="H71" s="20">
        <f t="shared" si="4"/>
        <v>0</v>
      </c>
    </row>
    <row r="72" spans="1:8" x14ac:dyDescent="0.25">
      <c r="A72" s="15"/>
      <c r="B72" s="47"/>
      <c r="C72" s="47"/>
      <c r="D72" s="46"/>
      <c r="E72" s="15"/>
      <c r="F72" s="46"/>
      <c r="G72" s="15"/>
      <c r="H72" s="15"/>
    </row>
    <row r="73" spans="1:8" x14ac:dyDescent="0.25">
      <c r="A73" s="15"/>
      <c r="B73" s="47"/>
      <c r="C73" s="47"/>
      <c r="D73" s="46"/>
      <c r="E73" s="15"/>
      <c r="F73" s="46"/>
      <c r="G73" s="48">
        <f>SUM(G45:G72)</f>
        <v>0</v>
      </c>
      <c r="H73" s="48">
        <f>SUM(H45:H72)</f>
        <v>0</v>
      </c>
    </row>
    <row r="74" spans="1:8" x14ac:dyDescent="0.25">
      <c r="A74" s="15"/>
      <c r="B74" s="47"/>
      <c r="C74" s="47"/>
      <c r="D74" s="46"/>
      <c r="E74" s="15"/>
      <c r="F74" s="46"/>
      <c r="G74" s="19">
        <f>G38</f>
        <v>0</v>
      </c>
      <c r="H74" s="19">
        <f>H38</f>
        <v>0</v>
      </c>
    </row>
    <row r="75" spans="1:8" x14ac:dyDescent="0.25">
      <c r="A75" s="15"/>
      <c r="B75" s="47"/>
      <c r="C75" s="47"/>
      <c r="D75" s="46"/>
      <c r="E75" s="15"/>
      <c r="F75" s="46" t="s">
        <v>255</v>
      </c>
      <c r="G75" s="17">
        <f>G73-G74</f>
        <v>0</v>
      </c>
      <c r="H75" s="17">
        <f>H73-H74</f>
        <v>0</v>
      </c>
    </row>
    <row r="76" spans="1:8" x14ac:dyDescent="0.25">
      <c r="A76" s="15"/>
      <c r="B76" s="47"/>
      <c r="C76" s="47"/>
      <c r="D76" s="46"/>
      <c r="E76" s="15"/>
      <c r="F76" s="46"/>
      <c r="H76" s="45" t="s">
        <v>254</v>
      </c>
    </row>
    <row r="77" spans="1:8" x14ac:dyDescent="0.25">
      <c r="G77" s="9"/>
    </row>
    <row r="78" spans="1:8" x14ac:dyDescent="0.25">
      <c r="A78" s="3" t="s">
        <v>253</v>
      </c>
      <c r="G78" s="44">
        <f>G46*-0.5</f>
        <v>0</v>
      </c>
      <c r="H78" s="44">
        <f>H46*-0.5</f>
        <v>0</v>
      </c>
    </row>
    <row r="79" spans="1:8" x14ac:dyDescent="0.25">
      <c r="G79" s="9"/>
    </row>
    <row r="80" spans="1:8" x14ac:dyDescent="0.25">
      <c r="G80" s="9">
        <f>G74+G78</f>
        <v>0</v>
      </c>
      <c r="H80" s="9">
        <f>H74+H78</f>
        <v>0</v>
      </c>
    </row>
    <row r="81" spans="7:7" x14ac:dyDescent="0.25">
      <c r="G81" s="9"/>
    </row>
    <row r="82" spans="7:7" x14ac:dyDescent="0.25">
      <c r="G82" s="9"/>
    </row>
    <row r="83" spans="7:7" x14ac:dyDescent="0.25">
      <c r="G83" s="9"/>
    </row>
  </sheetData>
  <dataValidations disablePrompts="1" count="3">
    <dataValidation type="list" allowBlank="1" showInputMessage="1" showErrorMessage="1" sqref="I6 A35:A36" xr:uid="{B545A03B-F769-4F0B-A9A2-5238FFAA4EC9}">
      <formula1>ExpList</formula1>
    </dataValidation>
    <dataValidation type="list" allowBlank="1" showInputMessage="1" showErrorMessage="1" sqref="F8:F36" xr:uid="{1BBCE7D2-67D0-46FA-9925-35E6381E9B29}">
      <formula1>"Yes,No"</formula1>
    </dataValidation>
    <dataValidation type="list" allowBlank="1" showInputMessage="1" showErrorMessage="1" sqref="B8:B34" xr:uid="{FF9BAF2B-1063-4E38-8285-97E7B9BDCB74}">
      <formula1>$B$45:$B$71</formula1>
    </dataValidation>
  </dataValidations>
  <printOptions headings="1" gridLines="1"/>
  <pageMargins left="0.70866141732283472" right="0.70866141732283472" top="0.74803149606299213" bottom="0.74803149606299213" header="0.31496062992125984" footer="0.31496062992125984"/>
  <pageSetup fitToHeight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EA5D6-23E9-426B-80BD-E6CF5A6FA23D}">
  <sheetPr>
    <tabColor rgb="FFFFFF00"/>
    <pageSetUpPr fitToPage="1"/>
  </sheetPr>
  <dimension ref="A1:H28"/>
  <sheetViews>
    <sheetView workbookViewId="0">
      <selection activeCell="D8" sqref="D8"/>
    </sheetView>
  </sheetViews>
  <sheetFormatPr defaultRowHeight="15" x14ac:dyDescent="0.25"/>
  <cols>
    <col min="1" max="1" width="21.42578125" style="3" customWidth="1"/>
    <col min="2" max="2" width="12" style="3" customWidth="1"/>
    <col min="3" max="3" width="9.5703125" style="3" bestFit="1" customWidth="1"/>
    <col min="4" max="4" width="13.140625" style="3" customWidth="1"/>
    <col min="5" max="5" width="12" style="3" customWidth="1"/>
    <col min="6" max="6" width="11.7109375" style="3" customWidth="1"/>
    <col min="7" max="7" width="9.140625" style="3" customWidth="1"/>
    <col min="8" max="8" width="10.5703125" style="3" bestFit="1" customWidth="1"/>
    <col min="9" max="9" width="9.7109375" style="3" bestFit="1" customWidth="1"/>
    <col min="10" max="10" width="10.5703125" style="3" bestFit="1" customWidth="1"/>
    <col min="11" max="11" width="10.28515625" style="3" customWidth="1"/>
    <col min="12" max="16384" width="9.140625" style="3"/>
  </cols>
  <sheetData>
    <row r="1" spans="1:8" x14ac:dyDescent="0.25">
      <c r="A1" s="40" t="str">
        <f>Summary!$B$2</f>
        <v>name</v>
      </c>
    </row>
    <row r="2" spans="1:8" x14ac:dyDescent="0.25">
      <c r="A2" s="40">
        <f>Summary!$B$4</f>
        <v>0</v>
      </c>
    </row>
    <row r="3" spans="1:8" x14ac:dyDescent="0.25">
      <c r="A3" s="40">
        <f>Summary!$B$3</f>
        <v>2025</v>
      </c>
    </row>
    <row r="4" spans="1:8" x14ac:dyDescent="0.25">
      <c r="B4" s="85"/>
      <c r="E4" s="84">
        <f>Summary!B16</f>
        <v>0.13</v>
      </c>
      <c r="H4" s="83"/>
    </row>
    <row r="5" spans="1:8" x14ac:dyDescent="0.25">
      <c r="A5" s="68" t="s">
        <v>292</v>
      </c>
    </row>
    <row r="6" spans="1:8" x14ac:dyDescent="0.25">
      <c r="A6" s="3" t="s">
        <v>291</v>
      </c>
      <c r="B6" s="3" t="s">
        <v>3</v>
      </c>
      <c r="C6" s="3" t="s">
        <v>290</v>
      </c>
      <c r="D6" s="38" t="s">
        <v>289</v>
      </c>
      <c r="E6" s="38" t="s">
        <v>288</v>
      </c>
      <c r="F6" s="38" t="s">
        <v>287</v>
      </c>
      <c r="G6" s="38" t="s">
        <v>286</v>
      </c>
      <c r="H6" s="82" t="s">
        <v>285</v>
      </c>
    </row>
    <row r="7" spans="1:8" x14ac:dyDescent="0.25">
      <c r="D7" s="38"/>
      <c r="E7" s="38"/>
      <c r="F7" s="38"/>
      <c r="G7" s="38"/>
      <c r="H7" s="38"/>
    </row>
    <row r="8" spans="1:8" x14ac:dyDescent="0.25">
      <c r="A8" s="3" t="s">
        <v>284</v>
      </c>
      <c r="D8" s="78">
        <v>0</v>
      </c>
      <c r="E8" s="9">
        <f>D8/(1+$E$4)*$E$4</f>
        <v>0</v>
      </c>
      <c r="F8" s="76">
        <f>D8-E8</f>
        <v>0</v>
      </c>
      <c r="G8" s="75">
        <f>$D$24</f>
        <v>6.25E-2</v>
      </c>
      <c r="H8" s="74">
        <f>F8*G8</f>
        <v>0</v>
      </c>
    </row>
    <row r="9" spans="1:8" x14ac:dyDescent="0.25">
      <c r="A9" s="3" t="s">
        <v>283</v>
      </c>
      <c r="D9" s="78">
        <v>0</v>
      </c>
      <c r="E9" s="9">
        <f>D9/(1+$E$4)*$E$4</f>
        <v>0</v>
      </c>
      <c r="F9" s="76">
        <f>D9-E9</f>
        <v>0</v>
      </c>
      <c r="G9" s="75">
        <f>$D$24</f>
        <v>6.25E-2</v>
      </c>
      <c r="H9" s="74">
        <f>F9*G9</f>
        <v>0</v>
      </c>
    </row>
    <row r="10" spans="1:8" x14ac:dyDescent="0.25">
      <c r="A10" s="3" t="s">
        <v>282</v>
      </c>
      <c r="D10" s="78">
        <v>0</v>
      </c>
      <c r="E10" s="9">
        <f>D10/(1+$E$4)*$E$4</f>
        <v>0</v>
      </c>
      <c r="F10" s="76">
        <f>D10-E10</f>
        <v>0</v>
      </c>
      <c r="G10" s="75">
        <f>$D$24</f>
        <v>6.25E-2</v>
      </c>
      <c r="H10" s="74">
        <f>F10*G10</f>
        <v>0</v>
      </c>
    </row>
    <row r="11" spans="1:8" x14ac:dyDescent="0.25">
      <c r="A11" s="3" t="s">
        <v>281</v>
      </c>
      <c r="D11" s="78">
        <v>0</v>
      </c>
      <c r="E11" s="77" t="s">
        <v>273</v>
      </c>
      <c r="F11" s="76">
        <f>D11</f>
        <v>0</v>
      </c>
      <c r="G11" s="75">
        <f>$D$24</f>
        <v>6.25E-2</v>
      </c>
      <c r="H11" s="74">
        <f>F11*G11</f>
        <v>0</v>
      </c>
    </row>
    <row r="12" spans="1:8" x14ac:dyDescent="0.25">
      <c r="A12" s="3" t="s">
        <v>280</v>
      </c>
      <c r="B12" s="3" t="s">
        <v>279</v>
      </c>
      <c r="D12" s="78">
        <v>0</v>
      </c>
      <c r="E12" s="9">
        <f>D12/(1+$E$4)*$E$4</f>
        <v>0</v>
      </c>
      <c r="F12" s="76">
        <f>D12-E12</f>
        <v>0</v>
      </c>
      <c r="G12" s="75">
        <f>$D$24</f>
        <v>6.25E-2</v>
      </c>
      <c r="H12" s="74">
        <f>F12*G12</f>
        <v>0</v>
      </c>
    </row>
    <row r="13" spans="1:8" x14ac:dyDescent="0.25">
      <c r="D13" s="81"/>
      <c r="E13" s="9"/>
      <c r="F13" s="76"/>
      <c r="G13" s="80"/>
      <c r="H13" s="74"/>
    </row>
    <row r="14" spans="1:8" x14ac:dyDescent="0.25">
      <c r="A14" s="3" t="s">
        <v>278</v>
      </c>
      <c r="D14" s="78">
        <v>0</v>
      </c>
      <c r="E14" s="77" t="s">
        <v>273</v>
      </c>
      <c r="F14" s="76">
        <f>D14</f>
        <v>0</v>
      </c>
      <c r="G14" s="75">
        <f>$D$24</f>
        <v>6.25E-2</v>
      </c>
      <c r="H14" s="74">
        <f>F14*G14</f>
        <v>0</v>
      </c>
    </row>
    <row r="15" spans="1:8" x14ac:dyDescent="0.25">
      <c r="A15" s="3" t="s">
        <v>277</v>
      </c>
      <c r="D15" s="79">
        <v>0</v>
      </c>
      <c r="E15" s="77" t="s">
        <v>273</v>
      </c>
      <c r="F15" s="76">
        <f>D15</f>
        <v>0</v>
      </c>
      <c r="G15" s="75">
        <f>$D$24</f>
        <v>6.25E-2</v>
      </c>
      <c r="H15" s="74">
        <f>F15*G15</f>
        <v>0</v>
      </c>
    </row>
    <row r="16" spans="1:8" x14ac:dyDescent="0.25">
      <c r="A16" s="3" t="s">
        <v>276</v>
      </c>
      <c r="D16" s="79">
        <v>0</v>
      </c>
      <c r="E16" s="77" t="s">
        <v>273</v>
      </c>
      <c r="F16" s="76">
        <f>D16</f>
        <v>0</v>
      </c>
      <c r="G16" s="75">
        <f>$D$24</f>
        <v>6.25E-2</v>
      </c>
      <c r="H16" s="74">
        <f>F16*G16</f>
        <v>0</v>
      </c>
    </row>
    <row r="17" spans="1:8" x14ac:dyDescent="0.25">
      <c r="A17" s="3" t="s">
        <v>275</v>
      </c>
      <c r="D17" s="79">
        <v>0</v>
      </c>
      <c r="E17" s="77" t="s">
        <v>273</v>
      </c>
      <c r="F17" s="76">
        <f>D17</f>
        <v>0</v>
      </c>
      <c r="G17" s="75">
        <f>$D$24</f>
        <v>6.25E-2</v>
      </c>
      <c r="H17" s="74">
        <f>F17*G17</f>
        <v>0</v>
      </c>
    </row>
    <row r="18" spans="1:8" x14ac:dyDescent="0.25">
      <c r="A18" s="3" t="s">
        <v>274</v>
      </c>
      <c r="D18" s="78">
        <v>0</v>
      </c>
      <c r="E18" s="77" t="s">
        <v>273</v>
      </c>
      <c r="F18" s="76">
        <f>D18</f>
        <v>0</v>
      </c>
      <c r="G18" s="75">
        <f>$D$24</f>
        <v>6.25E-2</v>
      </c>
      <c r="H18" s="74">
        <f>F18*G18</f>
        <v>0</v>
      </c>
    </row>
    <row r="19" spans="1:8" x14ac:dyDescent="0.25">
      <c r="D19" s="9"/>
      <c r="E19" s="9"/>
      <c r="F19" s="9"/>
      <c r="G19" s="9"/>
      <c r="H19" s="74"/>
    </row>
    <row r="20" spans="1:8" x14ac:dyDescent="0.25">
      <c r="D20" s="73">
        <f>SUM(D7:D19)</f>
        <v>0</v>
      </c>
      <c r="E20" s="73">
        <f>SUM(E7:E19)</f>
        <v>0</v>
      </c>
      <c r="F20" s="71">
        <f>SUM(F7:F19)</f>
        <v>0</v>
      </c>
      <c r="G20" s="72"/>
      <c r="H20" s="71">
        <f>SUM(H7:H19)</f>
        <v>0</v>
      </c>
    </row>
    <row r="21" spans="1:8" x14ac:dyDescent="0.25">
      <c r="F21" s="9"/>
      <c r="G21" s="9"/>
      <c r="H21" s="4" t="s">
        <v>254</v>
      </c>
    </row>
    <row r="22" spans="1:8" x14ac:dyDescent="0.25">
      <c r="A22" s="3" t="s">
        <v>272</v>
      </c>
      <c r="C22" s="64" t="s">
        <v>270</v>
      </c>
      <c r="D22" s="59">
        <v>3200</v>
      </c>
    </row>
    <row r="23" spans="1:8" x14ac:dyDescent="0.25">
      <c r="A23" s="3" t="s">
        <v>271</v>
      </c>
      <c r="C23" s="64" t="s">
        <v>270</v>
      </c>
      <c r="D23" s="59">
        <v>200</v>
      </c>
      <c r="E23" s="10"/>
    </row>
    <row r="24" spans="1:8" x14ac:dyDescent="0.25">
      <c r="A24" s="3" t="s">
        <v>269</v>
      </c>
      <c r="D24" s="70">
        <f>D23/D22</f>
        <v>6.25E-2</v>
      </c>
      <c r="E24" s="69">
        <f>E20*D24</f>
        <v>0</v>
      </c>
    </row>
    <row r="25" spans="1:8" x14ac:dyDescent="0.25">
      <c r="E25" s="4" t="s">
        <v>268</v>
      </c>
    </row>
    <row r="28" spans="1:8" x14ac:dyDescent="0.25">
      <c r="A28" s="3" t="s">
        <v>267</v>
      </c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CEB1-883B-4500-A427-3822A0347358}">
  <sheetPr>
    <tabColor rgb="FFFFFF00"/>
    <pageSetUpPr fitToPage="1"/>
  </sheetPr>
  <dimension ref="A1:G37"/>
  <sheetViews>
    <sheetView workbookViewId="0">
      <selection activeCell="D29" sqref="D29"/>
    </sheetView>
  </sheetViews>
  <sheetFormatPr defaultRowHeight="15" x14ac:dyDescent="0.25"/>
  <cols>
    <col min="1" max="1" width="18.28515625" style="3" customWidth="1"/>
    <col min="2" max="2" width="15.28515625" style="3" customWidth="1"/>
    <col min="3" max="3" width="13.28515625" style="3" customWidth="1"/>
    <col min="4" max="4" width="10.5703125" style="3" customWidth="1"/>
    <col min="5" max="5" width="13.28515625" style="3" customWidth="1"/>
    <col min="6" max="6" width="9.140625" style="38"/>
    <col min="7" max="7" width="9.5703125" style="3" bestFit="1" customWidth="1"/>
    <col min="8" max="8" width="10.5703125" style="3" bestFit="1" customWidth="1"/>
    <col min="9" max="9" width="10.28515625" style="3" customWidth="1"/>
    <col min="10" max="16384" width="9.140625" style="3"/>
  </cols>
  <sheetData>
    <row r="1" spans="1:7" x14ac:dyDescent="0.25">
      <c r="A1" s="40" t="str">
        <f>Summary!$B$2</f>
        <v>name</v>
      </c>
    </row>
    <row r="2" spans="1:7" x14ac:dyDescent="0.25">
      <c r="A2" s="40">
        <f>Summary!$B$4</f>
        <v>0</v>
      </c>
    </row>
    <row r="3" spans="1:7" x14ac:dyDescent="0.25">
      <c r="A3" s="40">
        <f>Summary!$B$3</f>
        <v>2025</v>
      </c>
      <c r="F3" s="3"/>
    </row>
    <row r="4" spans="1:7" x14ac:dyDescent="0.25">
      <c r="F4" s="3"/>
    </row>
    <row r="5" spans="1:7" x14ac:dyDescent="0.25">
      <c r="A5" s="68" t="s">
        <v>314</v>
      </c>
      <c r="F5" s="3"/>
    </row>
    <row r="6" spans="1:7" x14ac:dyDescent="0.25">
      <c r="B6" s="93"/>
      <c r="F6" s="3"/>
    </row>
    <row r="7" spans="1:7" x14ac:dyDescent="0.25">
      <c r="A7" s="3" t="s">
        <v>313</v>
      </c>
      <c r="B7" s="64"/>
      <c r="F7" s="3"/>
    </row>
    <row r="8" spans="1:7" x14ac:dyDescent="0.25">
      <c r="A8" s="3" t="s">
        <v>312</v>
      </c>
      <c r="B8" s="64"/>
      <c r="F8" s="3"/>
    </row>
    <row r="9" spans="1:7" x14ac:dyDescent="0.25">
      <c r="A9" s="3" t="s">
        <v>224</v>
      </c>
      <c r="B9" s="64"/>
      <c r="F9" s="3"/>
    </row>
    <row r="10" spans="1:7" x14ac:dyDescent="0.25">
      <c r="D10" s="64" t="s">
        <v>311</v>
      </c>
    </row>
    <row r="11" spans="1:7" x14ac:dyDescent="0.25">
      <c r="A11" s="3" t="s">
        <v>310</v>
      </c>
      <c r="B11" s="64" t="s">
        <v>270</v>
      </c>
      <c r="C11" s="16">
        <v>100</v>
      </c>
      <c r="D11" s="64" t="s">
        <v>309</v>
      </c>
      <c r="E11" s="16"/>
    </row>
    <row r="12" spans="1:7" x14ac:dyDescent="0.25">
      <c r="A12" s="3" t="s">
        <v>308</v>
      </c>
      <c r="B12" s="64" t="s">
        <v>270</v>
      </c>
      <c r="C12" s="16">
        <v>100</v>
      </c>
      <c r="D12" s="16"/>
      <c r="E12" s="16"/>
    </row>
    <row r="13" spans="1:7" x14ac:dyDescent="0.25">
      <c r="A13" s="3" t="s">
        <v>307</v>
      </c>
      <c r="C13" s="70">
        <f>C11/C12</f>
        <v>1</v>
      </c>
      <c r="D13" s="70"/>
      <c r="E13" s="70"/>
    </row>
    <row r="15" spans="1:7" x14ac:dyDescent="0.25">
      <c r="D15" s="39">
        <f>Summary!B16</f>
        <v>0.13</v>
      </c>
    </row>
    <row r="16" spans="1:7" x14ac:dyDescent="0.25">
      <c r="A16" s="3" t="s">
        <v>291</v>
      </c>
      <c r="C16" s="38" t="s">
        <v>289</v>
      </c>
      <c r="D16" s="38" t="s">
        <v>288</v>
      </c>
      <c r="E16" s="38" t="s">
        <v>287</v>
      </c>
      <c r="F16" s="38" t="s">
        <v>286</v>
      </c>
      <c r="G16" s="82" t="s">
        <v>285</v>
      </c>
    </row>
    <row r="17" spans="1:7" x14ac:dyDescent="0.25">
      <c r="B17" s="92"/>
      <c r="C17" s="88"/>
      <c r="D17" s="9"/>
      <c r="E17" s="9"/>
      <c r="F17" s="83"/>
      <c r="G17" s="44"/>
    </row>
    <row r="18" spans="1:7" x14ac:dyDescent="0.25">
      <c r="A18" s="3" t="s">
        <v>306</v>
      </c>
      <c r="B18" s="92"/>
      <c r="C18" s="88">
        <v>0</v>
      </c>
      <c r="D18" s="9">
        <f>C18/(1+$D$15)*$D$15</f>
        <v>0</v>
      </c>
      <c r="E18" s="9">
        <f t="shared" ref="E18:E24" si="0">C18-D18</f>
        <v>0</v>
      </c>
      <c r="F18" s="83">
        <f t="shared" ref="F18:F24" si="1">$C$13</f>
        <v>1</v>
      </c>
      <c r="G18" s="44">
        <f t="shared" ref="G18:G24" si="2">E18*F18</f>
        <v>0</v>
      </c>
    </row>
    <row r="19" spans="1:7" x14ac:dyDescent="0.25">
      <c r="A19" s="3" t="s">
        <v>305</v>
      </c>
      <c r="B19" s="91"/>
      <c r="C19" s="88">
        <v>0</v>
      </c>
      <c r="D19" s="9">
        <f>C19/(1+$D$15)*$D$15</f>
        <v>0</v>
      </c>
      <c r="E19" s="9">
        <f t="shared" si="0"/>
        <v>0</v>
      </c>
      <c r="F19" s="83">
        <f t="shared" si="1"/>
        <v>1</v>
      </c>
      <c r="G19" s="44">
        <f t="shared" si="2"/>
        <v>0</v>
      </c>
    </row>
    <row r="20" spans="1:7" x14ac:dyDescent="0.25">
      <c r="A20" s="3" t="s">
        <v>256</v>
      </c>
      <c r="B20" s="91"/>
      <c r="C20" s="88">
        <v>0</v>
      </c>
      <c r="D20" s="90">
        <v>0</v>
      </c>
      <c r="E20" s="9">
        <f t="shared" si="0"/>
        <v>0</v>
      </c>
      <c r="F20" s="83">
        <f t="shared" si="1"/>
        <v>1</v>
      </c>
      <c r="G20" s="44">
        <f t="shared" si="2"/>
        <v>0</v>
      </c>
    </row>
    <row r="21" spans="1:7" x14ac:dyDescent="0.25">
      <c r="A21" s="3" t="s">
        <v>284</v>
      </c>
      <c r="B21" s="91"/>
      <c r="C21" s="88">
        <v>0</v>
      </c>
      <c r="D21" s="9">
        <f>C21/(1+$D$15)*$D$15</f>
        <v>0</v>
      </c>
      <c r="E21" s="9">
        <f t="shared" si="0"/>
        <v>0</v>
      </c>
      <c r="F21" s="83">
        <f t="shared" si="1"/>
        <v>1</v>
      </c>
      <c r="G21" s="44">
        <f t="shared" si="2"/>
        <v>0</v>
      </c>
    </row>
    <row r="22" spans="1:7" x14ac:dyDescent="0.25">
      <c r="A22" s="3" t="s">
        <v>304</v>
      </c>
      <c r="B22" s="92"/>
      <c r="C22" s="88">
        <v>0</v>
      </c>
      <c r="D22" s="9">
        <f>C22/(1+$D$15)*$D$15</f>
        <v>0</v>
      </c>
      <c r="E22" s="9">
        <f t="shared" si="0"/>
        <v>0</v>
      </c>
      <c r="F22" s="83">
        <f t="shared" si="1"/>
        <v>1</v>
      </c>
      <c r="G22" s="44">
        <f t="shared" si="2"/>
        <v>0</v>
      </c>
    </row>
    <row r="23" spans="1:7" x14ac:dyDescent="0.25">
      <c r="A23" s="3" t="s">
        <v>303</v>
      </c>
      <c r="B23" s="92"/>
      <c r="C23" s="88">
        <v>0</v>
      </c>
      <c r="D23" s="9">
        <f>C23/(1+$D$15)*$D$15</f>
        <v>0</v>
      </c>
      <c r="E23" s="9">
        <f t="shared" si="0"/>
        <v>0</v>
      </c>
      <c r="F23" s="83">
        <f t="shared" si="1"/>
        <v>1</v>
      </c>
      <c r="G23" s="44">
        <f t="shared" si="2"/>
        <v>0</v>
      </c>
    </row>
    <row r="24" spans="1:7" ht="30" x14ac:dyDescent="0.25">
      <c r="A24" s="3" t="s">
        <v>302</v>
      </c>
      <c r="B24" s="91" t="s">
        <v>301</v>
      </c>
      <c r="C24" s="88">
        <v>0</v>
      </c>
      <c r="D24" s="90">
        <v>0</v>
      </c>
      <c r="E24" s="9">
        <f t="shared" si="0"/>
        <v>0</v>
      </c>
      <c r="F24" s="83">
        <f t="shared" si="1"/>
        <v>1</v>
      </c>
      <c r="G24" s="44">
        <f t="shared" si="2"/>
        <v>0</v>
      </c>
    </row>
    <row r="25" spans="1:7" x14ac:dyDescent="0.25">
      <c r="C25" s="88"/>
      <c r="D25" s="88"/>
      <c r="E25" s="88"/>
      <c r="F25" s="83"/>
      <c r="G25" s="44"/>
    </row>
    <row r="26" spans="1:7" x14ac:dyDescent="0.25">
      <c r="A26" s="3" t="s">
        <v>300</v>
      </c>
      <c r="C26" s="88"/>
      <c r="D26" s="89">
        <f>SUM(D17:D25)</f>
        <v>0</v>
      </c>
      <c r="E26" s="89">
        <f>SUM(E17:E25)</f>
        <v>0</v>
      </c>
      <c r="G26" s="6">
        <f>SUM(G17:G25)</f>
        <v>0</v>
      </c>
    </row>
    <row r="27" spans="1:7" x14ac:dyDescent="0.25">
      <c r="C27" s="88"/>
      <c r="D27" s="44"/>
      <c r="E27" s="44"/>
      <c r="G27" s="118" t="s">
        <v>639</v>
      </c>
    </row>
    <row r="28" spans="1:7" x14ac:dyDescent="0.25">
      <c r="C28" s="4" t="s">
        <v>299</v>
      </c>
      <c r="D28" s="87">
        <f>C13</f>
        <v>1</v>
      </c>
    </row>
    <row r="29" spans="1:7" x14ac:dyDescent="0.25">
      <c r="A29" s="3" t="s">
        <v>298</v>
      </c>
      <c r="D29" s="69">
        <f>D26*D28</f>
        <v>0</v>
      </c>
      <c r="E29" s="86"/>
    </row>
    <row r="30" spans="1:7" x14ac:dyDescent="0.25">
      <c r="D30" s="4" t="s">
        <v>241</v>
      </c>
    </row>
    <row r="31" spans="1:7" x14ac:dyDescent="0.25">
      <c r="A31" s="3" t="s">
        <v>297</v>
      </c>
    </row>
    <row r="32" spans="1:7" x14ac:dyDescent="0.25">
      <c r="A32" s="3" t="s">
        <v>296</v>
      </c>
    </row>
    <row r="34" spans="1:1" x14ac:dyDescent="0.25">
      <c r="A34" s="3" t="s">
        <v>295</v>
      </c>
    </row>
    <row r="35" spans="1:1" x14ac:dyDescent="0.25">
      <c r="A35" s="3" t="s">
        <v>294</v>
      </c>
    </row>
    <row r="37" spans="1:1" x14ac:dyDescent="0.25">
      <c r="A37" s="3" t="s">
        <v>293</v>
      </c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E3A20-1424-4240-AB38-425AC26BDBBA}">
  <sheetPr>
    <tabColor rgb="FFFFFF00"/>
  </sheetPr>
  <dimension ref="A1:D378"/>
  <sheetViews>
    <sheetView zoomScaleNormal="100" workbookViewId="0">
      <selection activeCell="D5" sqref="D5"/>
    </sheetView>
  </sheetViews>
  <sheetFormatPr defaultRowHeight="15.75" x14ac:dyDescent="0.25"/>
  <cols>
    <col min="1" max="1" width="13.140625" style="94" customWidth="1"/>
    <col min="2" max="2" width="26.5703125" style="94" customWidth="1"/>
    <col min="3" max="3" width="27" style="94" customWidth="1"/>
    <col min="4" max="4" width="13.5703125" style="95" customWidth="1"/>
    <col min="5" max="16384" width="9.140625" style="94"/>
  </cols>
  <sheetData>
    <row r="1" spans="1:4" x14ac:dyDescent="0.25">
      <c r="A1" s="40" t="str">
        <f>Summary!$B$2</f>
        <v>name</v>
      </c>
    </row>
    <row r="2" spans="1:4" x14ac:dyDescent="0.25">
      <c r="A2" s="40">
        <f>Summary!$B$4</f>
        <v>0</v>
      </c>
    </row>
    <row r="3" spans="1:4" x14ac:dyDescent="0.25">
      <c r="A3" s="40">
        <f>Summary!$B$3</f>
        <v>2025</v>
      </c>
    </row>
    <row r="4" spans="1:4" x14ac:dyDescent="0.25">
      <c r="B4" s="101"/>
    </row>
    <row r="5" spans="1:4" x14ac:dyDescent="0.25">
      <c r="A5" s="94" t="s">
        <v>324</v>
      </c>
      <c r="C5" s="95" t="s">
        <v>323</v>
      </c>
      <c r="D5" s="95">
        <f>SUM(D11:D869)</f>
        <v>365</v>
      </c>
    </row>
    <row r="6" spans="1:4" ht="31.5" customHeight="1" x14ac:dyDescent="0.25">
      <c r="A6" s="125" t="s">
        <v>322</v>
      </c>
      <c r="B6" s="125"/>
      <c r="C6" s="95" t="s">
        <v>321</v>
      </c>
      <c r="D6" s="95">
        <v>1000</v>
      </c>
    </row>
    <row r="7" spans="1:4" x14ac:dyDescent="0.25">
      <c r="A7" s="94" t="s">
        <v>320</v>
      </c>
      <c r="C7" s="95" t="s">
        <v>215</v>
      </c>
      <c r="D7" s="100">
        <f>D5/D6</f>
        <v>0.36499999999999999</v>
      </c>
    </row>
    <row r="9" spans="1:4" ht="26.25" x14ac:dyDescent="0.4">
      <c r="A9" s="99" t="s">
        <v>319</v>
      </c>
      <c r="D9" s="98"/>
    </row>
    <row r="11" spans="1:4" x14ac:dyDescent="0.25">
      <c r="A11" s="94" t="s">
        <v>318</v>
      </c>
      <c r="B11" s="94" t="s">
        <v>317</v>
      </c>
      <c r="C11" s="94" t="s">
        <v>316</v>
      </c>
      <c r="D11" s="95" t="s">
        <v>315</v>
      </c>
    </row>
    <row r="13" spans="1:4" x14ac:dyDescent="0.25">
      <c r="A13" s="97">
        <v>44927</v>
      </c>
      <c r="D13" s="95">
        <v>1</v>
      </c>
    </row>
    <row r="14" spans="1:4" x14ac:dyDescent="0.25">
      <c r="A14" s="96">
        <f t="shared" ref="A14:A77" si="0">A13+1</f>
        <v>44928</v>
      </c>
      <c r="D14" s="95">
        <v>1</v>
      </c>
    </row>
    <row r="15" spans="1:4" x14ac:dyDescent="0.25">
      <c r="A15" s="96">
        <f t="shared" si="0"/>
        <v>44929</v>
      </c>
      <c r="D15" s="95">
        <v>1</v>
      </c>
    </row>
    <row r="16" spans="1:4" x14ac:dyDescent="0.25">
      <c r="A16" s="96">
        <f t="shared" si="0"/>
        <v>44930</v>
      </c>
      <c r="D16" s="95">
        <v>1</v>
      </c>
    </row>
    <row r="17" spans="1:4" x14ac:dyDescent="0.25">
      <c r="A17" s="96">
        <f t="shared" si="0"/>
        <v>44931</v>
      </c>
      <c r="D17" s="95">
        <v>1</v>
      </c>
    </row>
    <row r="18" spans="1:4" x14ac:dyDescent="0.25">
      <c r="A18" s="96">
        <f t="shared" si="0"/>
        <v>44932</v>
      </c>
      <c r="D18" s="95">
        <v>1</v>
      </c>
    </row>
    <row r="19" spans="1:4" x14ac:dyDescent="0.25">
      <c r="A19" s="96">
        <f t="shared" si="0"/>
        <v>44933</v>
      </c>
      <c r="D19" s="95">
        <v>1</v>
      </c>
    </row>
    <row r="20" spans="1:4" x14ac:dyDescent="0.25">
      <c r="A20" s="96">
        <f t="shared" si="0"/>
        <v>44934</v>
      </c>
      <c r="D20" s="95">
        <v>1</v>
      </c>
    </row>
    <row r="21" spans="1:4" x14ac:dyDescent="0.25">
      <c r="A21" s="96">
        <f t="shared" si="0"/>
        <v>44935</v>
      </c>
      <c r="D21" s="95">
        <v>1</v>
      </c>
    </row>
    <row r="22" spans="1:4" x14ac:dyDescent="0.25">
      <c r="A22" s="96">
        <f t="shared" si="0"/>
        <v>44936</v>
      </c>
      <c r="D22" s="95">
        <v>1</v>
      </c>
    </row>
    <row r="23" spans="1:4" x14ac:dyDescent="0.25">
      <c r="A23" s="96">
        <f t="shared" si="0"/>
        <v>44937</v>
      </c>
      <c r="D23" s="95">
        <v>1</v>
      </c>
    </row>
    <row r="24" spans="1:4" x14ac:dyDescent="0.25">
      <c r="A24" s="96">
        <f t="shared" si="0"/>
        <v>44938</v>
      </c>
      <c r="D24" s="95">
        <v>1</v>
      </c>
    </row>
    <row r="25" spans="1:4" x14ac:dyDescent="0.25">
      <c r="A25" s="96">
        <f t="shared" si="0"/>
        <v>44939</v>
      </c>
      <c r="D25" s="95">
        <v>1</v>
      </c>
    </row>
    <row r="26" spans="1:4" x14ac:dyDescent="0.25">
      <c r="A26" s="96">
        <f t="shared" si="0"/>
        <v>44940</v>
      </c>
      <c r="D26" s="95">
        <v>1</v>
      </c>
    </row>
    <row r="27" spans="1:4" x14ac:dyDescent="0.25">
      <c r="A27" s="96">
        <f t="shared" si="0"/>
        <v>44941</v>
      </c>
      <c r="D27" s="95">
        <v>1</v>
      </c>
    </row>
    <row r="28" spans="1:4" x14ac:dyDescent="0.25">
      <c r="A28" s="96">
        <f t="shared" si="0"/>
        <v>44942</v>
      </c>
      <c r="D28" s="95">
        <v>1</v>
      </c>
    </row>
    <row r="29" spans="1:4" x14ac:dyDescent="0.25">
      <c r="A29" s="96">
        <f t="shared" si="0"/>
        <v>44943</v>
      </c>
      <c r="D29" s="95">
        <v>1</v>
      </c>
    </row>
    <row r="30" spans="1:4" x14ac:dyDescent="0.25">
      <c r="A30" s="96">
        <f t="shared" si="0"/>
        <v>44944</v>
      </c>
      <c r="D30" s="95">
        <v>1</v>
      </c>
    </row>
    <row r="31" spans="1:4" x14ac:dyDescent="0.25">
      <c r="A31" s="96">
        <f t="shared" si="0"/>
        <v>44945</v>
      </c>
      <c r="D31" s="95">
        <v>1</v>
      </c>
    </row>
    <row r="32" spans="1:4" x14ac:dyDescent="0.25">
      <c r="A32" s="96">
        <f t="shared" si="0"/>
        <v>44946</v>
      </c>
      <c r="D32" s="95">
        <v>1</v>
      </c>
    </row>
    <row r="33" spans="1:4" x14ac:dyDescent="0.25">
      <c r="A33" s="96">
        <f t="shared" si="0"/>
        <v>44947</v>
      </c>
      <c r="D33" s="95">
        <v>1</v>
      </c>
    </row>
    <row r="34" spans="1:4" x14ac:dyDescent="0.25">
      <c r="A34" s="96">
        <f t="shared" si="0"/>
        <v>44948</v>
      </c>
      <c r="D34" s="95">
        <v>1</v>
      </c>
    </row>
    <row r="35" spans="1:4" x14ac:dyDescent="0.25">
      <c r="A35" s="96">
        <f t="shared" si="0"/>
        <v>44949</v>
      </c>
      <c r="D35" s="95">
        <v>1</v>
      </c>
    </row>
    <row r="36" spans="1:4" x14ac:dyDescent="0.25">
      <c r="A36" s="96">
        <f t="shared" si="0"/>
        <v>44950</v>
      </c>
      <c r="D36" s="95">
        <v>1</v>
      </c>
    </row>
    <row r="37" spans="1:4" x14ac:dyDescent="0.25">
      <c r="A37" s="96">
        <f t="shared" si="0"/>
        <v>44951</v>
      </c>
      <c r="D37" s="95">
        <v>1</v>
      </c>
    </row>
    <row r="38" spans="1:4" x14ac:dyDescent="0.25">
      <c r="A38" s="96">
        <f t="shared" si="0"/>
        <v>44952</v>
      </c>
      <c r="D38" s="95">
        <v>1</v>
      </c>
    </row>
    <row r="39" spans="1:4" x14ac:dyDescent="0.25">
      <c r="A39" s="96">
        <f t="shared" si="0"/>
        <v>44953</v>
      </c>
      <c r="D39" s="95">
        <v>1</v>
      </c>
    </row>
    <row r="40" spans="1:4" x14ac:dyDescent="0.25">
      <c r="A40" s="96">
        <f t="shared" si="0"/>
        <v>44954</v>
      </c>
      <c r="D40" s="95">
        <v>1</v>
      </c>
    </row>
    <row r="41" spans="1:4" x14ac:dyDescent="0.25">
      <c r="A41" s="96">
        <f t="shared" si="0"/>
        <v>44955</v>
      </c>
      <c r="D41" s="95">
        <v>1</v>
      </c>
    </row>
    <row r="42" spans="1:4" x14ac:dyDescent="0.25">
      <c r="A42" s="96">
        <f t="shared" si="0"/>
        <v>44956</v>
      </c>
      <c r="D42" s="95">
        <v>1</v>
      </c>
    </row>
    <row r="43" spans="1:4" x14ac:dyDescent="0.25">
      <c r="A43" s="96">
        <f t="shared" si="0"/>
        <v>44957</v>
      </c>
      <c r="D43" s="95">
        <v>1</v>
      </c>
    </row>
    <row r="44" spans="1:4" x14ac:dyDescent="0.25">
      <c r="A44" s="96">
        <f t="shared" si="0"/>
        <v>44958</v>
      </c>
      <c r="D44" s="95">
        <v>1</v>
      </c>
    </row>
    <row r="45" spans="1:4" x14ac:dyDescent="0.25">
      <c r="A45" s="96">
        <f t="shared" si="0"/>
        <v>44959</v>
      </c>
      <c r="D45" s="95">
        <v>1</v>
      </c>
    </row>
    <row r="46" spans="1:4" x14ac:dyDescent="0.25">
      <c r="A46" s="96">
        <f t="shared" si="0"/>
        <v>44960</v>
      </c>
      <c r="D46" s="95">
        <v>1</v>
      </c>
    </row>
    <row r="47" spans="1:4" x14ac:dyDescent="0.25">
      <c r="A47" s="96">
        <f t="shared" si="0"/>
        <v>44961</v>
      </c>
      <c r="D47" s="95">
        <v>1</v>
      </c>
    </row>
    <row r="48" spans="1:4" x14ac:dyDescent="0.25">
      <c r="A48" s="96">
        <f t="shared" si="0"/>
        <v>44962</v>
      </c>
      <c r="D48" s="95">
        <v>1</v>
      </c>
    </row>
    <row r="49" spans="1:4" x14ac:dyDescent="0.25">
      <c r="A49" s="96">
        <f t="shared" si="0"/>
        <v>44963</v>
      </c>
      <c r="D49" s="95">
        <v>1</v>
      </c>
    </row>
    <row r="50" spans="1:4" x14ac:dyDescent="0.25">
      <c r="A50" s="96">
        <f t="shared" si="0"/>
        <v>44964</v>
      </c>
      <c r="D50" s="95">
        <v>1</v>
      </c>
    </row>
    <row r="51" spans="1:4" x14ac:dyDescent="0.25">
      <c r="A51" s="96">
        <f t="shared" si="0"/>
        <v>44965</v>
      </c>
      <c r="D51" s="95">
        <v>1</v>
      </c>
    </row>
    <row r="52" spans="1:4" x14ac:dyDescent="0.25">
      <c r="A52" s="96">
        <f t="shared" si="0"/>
        <v>44966</v>
      </c>
      <c r="D52" s="95">
        <v>1</v>
      </c>
    </row>
    <row r="53" spans="1:4" x14ac:dyDescent="0.25">
      <c r="A53" s="96">
        <f t="shared" si="0"/>
        <v>44967</v>
      </c>
      <c r="D53" s="95">
        <v>1</v>
      </c>
    </row>
    <row r="54" spans="1:4" x14ac:dyDescent="0.25">
      <c r="A54" s="96">
        <f t="shared" si="0"/>
        <v>44968</v>
      </c>
      <c r="D54" s="95">
        <v>1</v>
      </c>
    </row>
    <row r="55" spans="1:4" x14ac:dyDescent="0.25">
      <c r="A55" s="96">
        <f t="shared" si="0"/>
        <v>44969</v>
      </c>
      <c r="D55" s="95">
        <v>1</v>
      </c>
    </row>
    <row r="56" spans="1:4" x14ac:dyDescent="0.25">
      <c r="A56" s="96">
        <f t="shared" si="0"/>
        <v>44970</v>
      </c>
      <c r="D56" s="95">
        <v>1</v>
      </c>
    </row>
    <row r="57" spans="1:4" x14ac:dyDescent="0.25">
      <c r="A57" s="96">
        <f t="shared" si="0"/>
        <v>44971</v>
      </c>
      <c r="D57" s="95">
        <v>1</v>
      </c>
    </row>
    <row r="58" spans="1:4" x14ac:dyDescent="0.25">
      <c r="A58" s="96">
        <f t="shared" si="0"/>
        <v>44972</v>
      </c>
      <c r="D58" s="95">
        <v>1</v>
      </c>
    </row>
    <row r="59" spans="1:4" x14ac:dyDescent="0.25">
      <c r="A59" s="96">
        <f t="shared" si="0"/>
        <v>44973</v>
      </c>
      <c r="D59" s="95">
        <v>1</v>
      </c>
    </row>
    <row r="60" spans="1:4" x14ac:dyDescent="0.25">
      <c r="A60" s="96">
        <f t="shared" si="0"/>
        <v>44974</v>
      </c>
      <c r="D60" s="95">
        <v>1</v>
      </c>
    </row>
    <row r="61" spans="1:4" x14ac:dyDescent="0.25">
      <c r="A61" s="96">
        <f t="shared" si="0"/>
        <v>44975</v>
      </c>
      <c r="D61" s="95">
        <v>1</v>
      </c>
    </row>
    <row r="62" spans="1:4" x14ac:dyDescent="0.25">
      <c r="A62" s="96">
        <f t="shared" si="0"/>
        <v>44976</v>
      </c>
      <c r="D62" s="95">
        <v>1</v>
      </c>
    </row>
    <row r="63" spans="1:4" x14ac:dyDescent="0.25">
      <c r="A63" s="96">
        <f t="shared" si="0"/>
        <v>44977</v>
      </c>
      <c r="D63" s="95">
        <v>1</v>
      </c>
    </row>
    <row r="64" spans="1:4" x14ac:dyDescent="0.25">
      <c r="A64" s="96">
        <f t="shared" si="0"/>
        <v>44978</v>
      </c>
      <c r="D64" s="95">
        <v>1</v>
      </c>
    </row>
    <row r="65" spans="1:4" x14ac:dyDescent="0.25">
      <c r="A65" s="96">
        <f t="shared" si="0"/>
        <v>44979</v>
      </c>
      <c r="D65" s="95">
        <v>1</v>
      </c>
    </row>
    <row r="66" spans="1:4" x14ac:dyDescent="0.25">
      <c r="A66" s="96">
        <f t="shared" si="0"/>
        <v>44980</v>
      </c>
      <c r="D66" s="95">
        <v>1</v>
      </c>
    </row>
    <row r="67" spans="1:4" x14ac:dyDescent="0.25">
      <c r="A67" s="96">
        <f t="shared" si="0"/>
        <v>44981</v>
      </c>
      <c r="D67" s="95">
        <v>1</v>
      </c>
    </row>
    <row r="68" spans="1:4" x14ac:dyDescent="0.25">
      <c r="A68" s="96">
        <f t="shared" si="0"/>
        <v>44982</v>
      </c>
      <c r="D68" s="95">
        <v>1</v>
      </c>
    </row>
    <row r="69" spans="1:4" x14ac:dyDescent="0.25">
      <c r="A69" s="96">
        <f t="shared" si="0"/>
        <v>44983</v>
      </c>
      <c r="D69" s="95">
        <v>1</v>
      </c>
    </row>
    <row r="70" spans="1:4" x14ac:dyDescent="0.25">
      <c r="A70" s="96">
        <f t="shared" si="0"/>
        <v>44984</v>
      </c>
      <c r="D70" s="95">
        <v>1</v>
      </c>
    </row>
    <row r="71" spans="1:4" x14ac:dyDescent="0.25">
      <c r="A71" s="96">
        <f t="shared" si="0"/>
        <v>44985</v>
      </c>
      <c r="D71" s="95">
        <v>1</v>
      </c>
    </row>
    <row r="72" spans="1:4" x14ac:dyDescent="0.25">
      <c r="A72" s="96">
        <f t="shared" si="0"/>
        <v>44986</v>
      </c>
      <c r="D72" s="95">
        <v>1</v>
      </c>
    </row>
    <row r="73" spans="1:4" x14ac:dyDescent="0.25">
      <c r="A73" s="96">
        <f t="shared" si="0"/>
        <v>44987</v>
      </c>
      <c r="D73" s="95">
        <v>1</v>
      </c>
    </row>
    <row r="74" spans="1:4" x14ac:dyDescent="0.25">
      <c r="A74" s="96">
        <f t="shared" si="0"/>
        <v>44988</v>
      </c>
      <c r="D74" s="95">
        <v>1</v>
      </c>
    </row>
    <row r="75" spans="1:4" x14ac:dyDescent="0.25">
      <c r="A75" s="96">
        <f t="shared" si="0"/>
        <v>44989</v>
      </c>
      <c r="D75" s="95">
        <v>1</v>
      </c>
    </row>
    <row r="76" spans="1:4" x14ac:dyDescent="0.25">
      <c r="A76" s="96">
        <f t="shared" si="0"/>
        <v>44990</v>
      </c>
      <c r="D76" s="95">
        <v>1</v>
      </c>
    </row>
    <row r="77" spans="1:4" x14ac:dyDescent="0.25">
      <c r="A77" s="96">
        <f t="shared" si="0"/>
        <v>44991</v>
      </c>
      <c r="D77" s="95">
        <v>1</v>
      </c>
    </row>
    <row r="78" spans="1:4" x14ac:dyDescent="0.25">
      <c r="A78" s="96">
        <f t="shared" ref="A78:A141" si="1">A77+1</f>
        <v>44992</v>
      </c>
      <c r="D78" s="95">
        <v>1</v>
      </c>
    </row>
    <row r="79" spans="1:4" x14ac:dyDescent="0.25">
      <c r="A79" s="96">
        <f t="shared" si="1"/>
        <v>44993</v>
      </c>
      <c r="D79" s="95">
        <v>1</v>
      </c>
    </row>
    <row r="80" spans="1:4" x14ac:dyDescent="0.25">
      <c r="A80" s="96">
        <f t="shared" si="1"/>
        <v>44994</v>
      </c>
      <c r="D80" s="95">
        <v>1</v>
      </c>
    </row>
    <row r="81" spans="1:4" x14ac:dyDescent="0.25">
      <c r="A81" s="96">
        <f t="shared" si="1"/>
        <v>44995</v>
      </c>
      <c r="D81" s="95">
        <v>1</v>
      </c>
    </row>
    <row r="82" spans="1:4" x14ac:dyDescent="0.25">
      <c r="A82" s="96">
        <f t="shared" si="1"/>
        <v>44996</v>
      </c>
      <c r="D82" s="95">
        <v>1</v>
      </c>
    </row>
    <row r="83" spans="1:4" x14ac:dyDescent="0.25">
      <c r="A83" s="96">
        <f t="shared" si="1"/>
        <v>44997</v>
      </c>
      <c r="D83" s="95">
        <v>1</v>
      </c>
    </row>
    <row r="84" spans="1:4" x14ac:dyDescent="0.25">
      <c r="A84" s="96">
        <f t="shared" si="1"/>
        <v>44998</v>
      </c>
      <c r="D84" s="95">
        <v>1</v>
      </c>
    </row>
    <row r="85" spans="1:4" x14ac:dyDescent="0.25">
      <c r="A85" s="96">
        <f t="shared" si="1"/>
        <v>44999</v>
      </c>
      <c r="D85" s="95">
        <v>1</v>
      </c>
    </row>
    <row r="86" spans="1:4" x14ac:dyDescent="0.25">
      <c r="A86" s="96">
        <f t="shared" si="1"/>
        <v>45000</v>
      </c>
      <c r="D86" s="95">
        <v>1</v>
      </c>
    </row>
    <row r="87" spans="1:4" x14ac:dyDescent="0.25">
      <c r="A87" s="96">
        <f t="shared" si="1"/>
        <v>45001</v>
      </c>
      <c r="D87" s="95">
        <v>1</v>
      </c>
    </row>
    <row r="88" spans="1:4" x14ac:dyDescent="0.25">
      <c r="A88" s="96">
        <f t="shared" si="1"/>
        <v>45002</v>
      </c>
      <c r="D88" s="95">
        <v>1</v>
      </c>
    </row>
    <row r="89" spans="1:4" x14ac:dyDescent="0.25">
      <c r="A89" s="96">
        <f t="shared" si="1"/>
        <v>45003</v>
      </c>
      <c r="D89" s="95">
        <v>1</v>
      </c>
    </row>
    <row r="90" spans="1:4" x14ac:dyDescent="0.25">
      <c r="A90" s="96">
        <f t="shared" si="1"/>
        <v>45004</v>
      </c>
      <c r="D90" s="95">
        <v>1</v>
      </c>
    </row>
    <row r="91" spans="1:4" x14ac:dyDescent="0.25">
      <c r="A91" s="96">
        <f t="shared" si="1"/>
        <v>45005</v>
      </c>
      <c r="D91" s="95">
        <v>1</v>
      </c>
    </row>
    <row r="92" spans="1:4" x14ac:dyDescent="0.25">
      <c r="A92" s="96">
        <f t="shared" si="1"/>
        <v>45006</v>
      </c>
      <c r="D92" s="95">
        <v>1</v>
      </c>
    </row>
    <row r="93" spans="1:4" x14ac:dyDescent="0.25">
      <c r="A93" s="96">
        <f t="shared" si="1"/>
        <v>45007</v>
      </c>
      <c r="D93" s="95">
        <v>1</v>
      </c>
    </row>
    <row r="94" spans="1:4" x14ac:dyDescent="0.25">
      <c r="A94" s="96">
        <f t="shared" si="1"/>
        <v>45008</v>
      </c>
      <c r="D94" s="95">
        <v>1</v>
      </c>
    </row>
    <row r="95" spans="1:4" x14ac:dyDescent="0.25">
      <c r="A95" s="96">
        <f t="shared" si="1"/>
        <v>45009</v>
      </c>
      <c r="D95" s="95">
        <v>1</v>
      </c>
    </row>
    <row r="96" spans="1:4" x14ac:dyDescent="0.25">
      <c r="A96" s="96">
        <f t="shared" si="1"/>
        <v>45010</v>
      </c>
      <c r="D96" s="95">
        <v>1</v>
      </c>
    </row>
    <row r="97" spans="1:4" x14ac:dyDescent="0.25">
      <c r="A97" s="96">
        <f t="shared" si="1"/>
        <v>45011</v>
      </c>
      <c r="D97" s="95">
        <v>1</v>
      </c>
    </row>
    <row r="98" spans="1:4" x14ac:dyDescent="0.25">
      <c r="A98" s="96">
        <f t="shared" si="1"/>
        <v>45012</v>
      </c>
      <c r="D98" s="95">
        <v>1</v>
      </c>
    </row>
    <row r="99" spans="1:4" x14ac:dyDescent="0.25">
      <c r="A99" s="96">
        <f t="shared" si="1"/>
        <v>45013</v>
      </c>
      <c r="D99" s="95">
        <v>1</v>
      </c>
    </row>
    <row r="100" spans="1:4" x14ac:dyDescent="0.25">
      <c r="A100" s="96">
        <f t="shared" si="1"/>
        <v>45014</v>
      </c>
      <c r="D100" s="95">
        <v>1</v>
      </c>
    </row>
    <row r="101" spans="1:4" x14ac:dyDescent="0.25">
      <c r="A101" s="96">
        <f t="shared" si="1"/>
        <v>45015</v>
      </c>
      <c r="D101" s="95">
        <v>1</v>
      </c>
    </row>
    <row r="102" spans="1:4" x14ac:dyDescent="0.25">
      <c r="A102" s="96">
        <f t="shared" si="1"/>
        <v>45016</v>
      </c>
      <c r="D102" s="95">
        <v>1</v>
      </c>
    </row>
    <row r="103" spans="1:4" x14ac:dyDescent="0.25">
      <c r="A103" s="96">
        <f t="shared" si="1"/>
        <v>45017</v>
      </c>
      <c r="D103" s="95">
        <v>1</v>
      </c>
    </row>
    <row r="104" spans="1:4" x14ac:dyDescent="0.25">
      <c r="A104" s="96">
        <f t="shared" si="1"/>
        <v>45018</v>
      </c>
      <c r="D104" s="95">
        <v>1</v>
      </c>
    </row>
    <row r="105" spans="1:4" x14ac:dyDescent="0.25">
      <c r="A105" s="96">
        <f t="shared" si="1"/>
        <v>45019</v>
      </c>
      <c r="D105" s="95">
        <v>1</v>
      </c>
    </row>
    <row r="106" spans="1:4" x14ac:dyDescent="0.25">
      <c r="A106" s="96">
        <f t="shared" si="1"/>
        <v>45020</v>
      </c>
      <c r="D106" s="95">
        <v>1</v>
      </c>
    </row>
    <row r="107" spans="1:4" x14ac:dyDescent="0.25">
      <c r="A107" s="96">
        <f t="shared" si="1"/>
        <v>45021</v>
      </c>
      <c r="D107" s="95">
        <v>1</v>
      </c>
    </row>
    <row r="108" spans="1:4" x14ac:dyDescent="0.25">
      <c r="A108" s="96">
        <f t="shared" si="1"/>
        <v>45022</v>
      </c>
      <c r="D108" s="95">
        <v>1</v>
      </c>
    </row>
    <row r="109" spans="1:4" x14ac:dyDescent="0.25">
      <c r="A109" s="96">
        <f t="shared" si="1"/>
        <v>45023</v>
      </c>
      <c r="D109" s="95">
        <v>1</v>
      </c>
    </row>
    <row r="110" spans="1:4" x14ac:dyDescent="0.25">
      <c r="A110" s="96">
        <f t="shared" si="1"/>
        <v>45024</v>
      </c>
      <c r="D110" s="95">
        <v>1</v>
      </c>
    </row>
    <row r="111" spans="1:4" x14ac:dyDescent="0.25">
      <c r="A111" s="96">
        <f t="shared" si="1"/>
        <v>45025</v>
      </c>
      <c r="D111" s="95">
        <v>1</v>
      </c>
    </row>
    <row r="112" spans="1:4" x14ac:dyDescent="0.25">
      <c r="A112" s="96">
        <f t="shared" si="1"/>
        <v>45026</v>
      </c>
      <c r="D112" s="95">
        <v>1</v>
      </c>
    </row>
    <row r="113" spans="1:4" x14ac:dyDescent="0.25">
      <c r="A113" s="96">
        <f t="shared" si="1"/>
        <v>45027</v>
      </c>
      <c r="D113" s="95">
        <v>1</v>
      </c>
    </row>
    <row r="114" spans="1:4" x14ac:dyDescent="0.25">
      <c r="A114" s="96">
        <f t="shared" si="1"/>
        <v>45028</v>
      </c>
      <c r="D114" s="95">
        <v>1</v>
      </c>
    </row>
    <row r="115" spans="1:4" x14ac:dyDescent="0.25">
      <c r="A115" s="96">
        <f t="shared" si="1"/>
        <v>45029</v>
      </c>
      <c r="D115" s="95">
        <v>1</v>
      </c>
    </row>
    <row r="116" spans="1:4" x14ac:dyDescent="0.25">
      <c r="A116" s="96">
        <f t="shared" si="1"/>
        <v>45030</v>
      </c>
      <c r="D116" s="95">
        <v>1</v>
      </c>
    </row>
    <row r="117" spans="1:4" x14ac:dyDescent="0.25">
      <c r="A117" s="96">
        <f t="shared" si="1"/>
        <v>45031</v>
      </c>
      <c r="D117" s="95">
        <v>1</v>
      </c>
    </row>
    <row r="118" spans="1:4" x14ac:dyDescent="0.25">
      <c r="A118" s="96">
        <f t="shared" si="1"/>
        <v>45032</v>
      </c>
      <c r="D118" s="95">
        <v>1</v>
      </c>
    </row>
    <row r="119" spans="1:4" x14ac:dyDescent="0.25">
      <c r="A119" s="96">
        <f t="shared" si="1"/>
        <v>45033</v>
      </c>
      <c r="D119" s="95">
        <v>1</v>
      </c>
    </row>
    <row r="120" spans="1:4" x14ac:dyDescent="0.25">
      <c r="A120" s="96">
        <f t="shared" si="1"/>
        <v>45034</v>
      </c>
      <c r="D120" s="95">
        <v>1</v>
      </c>
    </row>
    <row r="121" spans="1:4" x14ac:dyDescent="0.25">
      <c r="A121" s="96">
        <f t="shared" si="1"/>
        <v>45035</v>
      </c>
      <c r="D121" s="95">
        <v>1</v>
      </c>
    </row>
    <row r="122" spans="1:4" x14ac:dyDescent="0.25">
      <c r="A122" s="96">
        <f t="shared" si="1"/>
        <v>45036</v>
      </c>
      <c r="D122" s="95">
        <v>1</v>
      </c>
    </row>
    <row r="123" spans="1:4" x14ac:dyDescent="0.25">
      <c r="A123" s="96">
        <f t="shared" si="1"/>
        <v>45037</v>
      </c>
      <c r="D123" s="95">
        <v>1</v>
      </c>
    </row>
    <row r="124" spans="1:4" x14ac:dyDescent="0.25">
      <c r="A124" s="96">
        <f t="shared" si="1"/>
        <v>45038</v>
      </c>
      <c r="D124" s="95">
        <v>1</v>
      </c>
    </row>
    <row r="125" spans="1:4" x14ac:dyDescent="0.25">
      <c r="A125" s="96">
        <f t="shared" si="1"/>
        <v>45039</v>
      </c>
      <c r="D125" s="95">
        <v>1</v>
      </c>
    </row>
    <row r="126" spans="1:4" x14ac:dyDescent="0.25">
      <c r="A126" s="96">
        <f t="shared" si="1"/>
        <v>45040</v>
      </c>
      <c r="D126" s="95">
        <v>1</v>
      </c>
    </row>
    <row r="127" spans="1:4" x14ac:dyDescent="0.25">
      <c r="A127" s="96">
        <f t="shared" si="1"/>
        <v>45041</v>
      </c>
      <c r="D127" s="95">
        <v>1</v>
      </c>
    </row>
    <row r="128" spans="1:4" x14ac:dyDescent="0.25">
      <c r="A128" s="96">
        <f t="shared" si="1"/>
        <v>45042</v>
      </c>
      <c r="D128" s="95">
        <v>1</v>
      </c>
    </row>
    <row r="129" spans="1:4" x14ac:dyDescent="0.25">
      <c r="A129" s="96">
        <f t="shared" si="1"/>
        <v>45043</v>
      </c>
      <c r="D129" s="95">
        <v>1</v>
      </c>
    </row>
    <row r="130" spans="1:4" x14ac:dyDescent="0.25">
      <c r="A130" s="96">
        <f t="shared" si="1"/>
        <v>45044</v>
      </c>
      <c r="D130" s="95">
        <v>1</v>
      </c>
    </row>
    <row r="131" spans="1:4" x14ac:dyDescent="0.25">
      <c r="A131" s="96">
        <f t="shared" si="1"/>
        <v>45045</v>
      </c>
      <c r="D131" s="95">
        <v>1</v>
      </c>
    </row>
    <row r="132" spans="1:4" x14ac:dyDescent="0.25">
      <c r="A132" s="96">
        <f t="shared" si="1"/>
        <v>45046</v>
      </c>
      <c r="D132" s="95">
        <v>1</v>
      </c>
    </row>
    <row r="133" spans="1:4" x14ac:dyDescent="0.25">
      <c r="A133" s="96">
        <f t="shared" si="1"/>
        <v>45047</v>
      </c>
      <c r="D133" s="95">
        <v>1</v>
      </c>
    </row>
    <row r="134" spans="1:4" x14ac:dyDescent="0.25">
      <c r="A134" s="96">
        <f t="shared" si="1"/>
        <v>45048</v>
      </c>
      <c r="D134" s="95">
        <v>1</v>
      </c>
    </row>
    <row r="135" spans="1:4" x14ac:dyDescent="0.25">
      <c r="A135" s="96">
        <f t="shared" si="1"/>
        <v>45049</v>
      </c>
      <c r="D135" s="95">
        <v>1</v>
      </c>
    </row>
    <row r="136" spans="1:4" x14ac:dyDescent="0.25">
      <c r="A136" s="96">
        <f t="shared" si="1"/>
        <v>45050</v>
      </c>
      <c r="D136" s="95">
        <v>1</v>
      </c>
    </row>
    <row r="137" spans="1:4" x14ac:dyDescent="0.25">
      <c r="A137" s="96">
        <f t="shared" si="1"/>
        <v>45051</v>
      </c>
      <c r="D137" s="95">
        <v>1</v>
      </c>
    </row>
    <row r="138" spans="1:4" x14ac:dyDescent="0.25">
      <c r="A138" s="96">
        <f t="shared" si="1"/>
        <v>45052</v>
      </c>
      <c r="D138" s="95">
        <v>1</v>
      </c>
    </row>
    <row r="139" spans="1:4" x14ac:dyDescent="0.25">
      <c r="A139" s="96">
        <f t="shared" si="1"/>
        <v>45053</v>
      </c>
      <c r="D139" s="95">
        <v>1</v>
      </c>
    </row>
    <row r="140" spans="1:4" x14ac:dyDescent="0.25">
      <c r="A140" s="96">
        <f t="shared" si="1"/>
        <v>45054</v>
      </c>
      <c r="D140" s="95">
        <v>1</v>
      </c>
    </row>
    <row r="141" spans="1:4" x14ac:dyDescent="0.25">
      <c r="A141" s="96">
        <f t="shared" si="1"/>
        <v>45055</v>
      </c>
      <c r="D141" s="95">
        <v>1</v>
      </c>
    </row>
    <row r="142" spans="1:4" x14ac:dyDescent="0.25">
      <c r="A142" s="96">
        <f t="shared" ref="A142:A205" si="2">A141+1</f>
        <v>45056</v>
      </c>
      <c r="D142" s="95">
        <v>1</v>
      </c>
    </row>
    <row r="143" spans="1:4" x14ac:dyDescent="0.25">
      <c r="A143" s="96">
        <f t="shared" si="2"/>
        <v>45057</v>
      </c>
      <c r="D143" s="95">
        <v>1</v>
      </c>
    </row>
    <row r="144" spans="1:4" x14ac:dyDescent="0.25">
      <c r="A144" s="96">
        <f t="shared" si="2"/>
        <v>45058</v>
      </c>
      <c r="D144" s="95">
        <v>1</v>
      </c>
    </row>
    <row r="145" spans="1:4" x14ac:dyDescent="0.25">
      <c r="A145" s="96">
        <f t="shared" si="2"/>
        <v>45059</v>
      </c>
      <c r="D145" s="95">
        <v>1</v>
      </c>
    </row>
    <row r="146" spans="1:4" x14ac:dyDescent="0.25">
      <c r="A146" s="96">
        <f t="shared" si="2"/>
        <v>45060</v>
      </c>
      <c r="D146" s="95">
        <v>1</v>
      </c>
    </row>
    <row r="147" spans="1:4" x14ac:dyDescent="0.25">
      <c r="A147" s="96">
        <f t="shared" si="2"/>
        <v>45061</v>
      </c>
      <c r="D147" s="95">
        <v>1</v>
      </c>
    </row>
    <row r="148" spans="1:4" x14ac:dyDescent="0.25">
      <c r="A148" s="96">
        <f t="shared" si="2"/>
        <v>45062</v>
      </c>
      <c r="D148" s="95">
        <v>1</v>
      </c>
    </row>
    <row r="149" spans="1:4" x14ac:dyDescent="0.25">
      <c r="A149" s="96">
        <f t="shared" si="2"/>
        <v>45063</v>
      </c>
      <c r="D149" s="95">
        <v>1</v>
      </c>
    </row>
    <row r="150" spans="1:4" x14ac:dyDescent="0.25">
      <c r="A150" s="96">
        <f t="shared" si="2"/>
        <v>45064</v>
      </c>
      <c r="D150" s="95">
        <v>1</v>
      </c>
    </row>
    <row r="151" spans="1:4" x14ac:dyDescent="0.25">
      <c r="A151" s="96">
        <f t="shared" si="2"/>
        <v>45065</v>
      </c>
      <c r="D151" s="95">
        <v>1</v>
      </c>
    </row>
    <row r="152" spans="1:4" x14ac:dyDescent="0.25">
      <c r="A152" s="96">
        <f t="shared" si="2"/>
        <v>45066</v>
      </c>
      <c r="D152" s="95">
        <v>1</v>
      </c>
    </row>
    <row r="153" spans="1:4" x14ac:dyDescent="0.25">
      <c r="A153" s="96">
        <f t="shared" si="2"/>
        <v>45067</v>
      </c>
      <c r="D153" s="95">
        <v>1</v>
      </c>
    </row>
    <row r="154" spans="1:4" x14ac:dyDescent="0.25">
      <c r="A154" s="96">
        <f t="shared" si="2"/>
        <v>45068</v>
      </c>
      <c r="D154" s="95">
        <v>1</v>
      </c>
    </row>
    <row r="155" spans="1:4" x14ac:dyDescent="0.25">
      <c r="A155" s="96">
        <f t="shared" si="2"/>
        <v>45069</v>
      </c>
      <c r="D155" s="95">
        <v>1</v>
      </c>
    </row>
    <row r="156" spans="1:4" x14ac:dyDescent="0.25">
      <c r="A156" s="96">
        <f t="shared" si="2"/>
        <v>45070</v>
      </c>
      <c r="D156" s="95">
        <v>1</v>
      </c>
    </row>
    <row r="157" spans="1:4" x14ac:dyDescent="0.25">
      <c r="A157" s="96">
        <f t="shared" si="2"/>
        <v>45071</v>
      </c>
      <c r="D157" s="95">
        <v>1</v>
      </c>
    </row>
    <row r="158" spans="1:4" x14ac:dyDescent="0.25">
      <c r="A158" s="96">
        <f t="shared" si="2"/>
        <v>45072</v>
      </c>
      <c r="D158" s="95">
        <v>1</v>
      </c>
    </row>
    <row r="159" spans="1:4" x14ac:dyDescent="0.25">
      <c r="A159" s="96">
        <f t="shared" si="2"/>
        <v>45073</v>
      </c>
      <c r="D159" s="95">
        <v>1</v>
      </c>
    </row>
    <row r="160" spans="1:4" x14ac:dyDescent="0.25">
      <c r="A160" s="96">
        <f t="shared" si="2"/>
        <v>45074</v>
      </c>
      <c r="D160" s="95">
        <v>1</v>
      </c>
    </row>
    <row r="161" spans="1:4" x14ac:dyDescent="0.25">
      <c r="A161" s="96">
        <f t="shared" si="2"/>
        <v>45075</v>
      </c>
      <c r="D161" s="95">
        <v>1</v>
      </c>
    </row>
    <row r="162" spans="1:4" x14ac:dyDescent="0.25">
      <c r="A162" s="96">
        <f t="shared" si="2"/>
        <v>45076</v>
      </c>
      <c r="D162" s="95">
        <v>1</v>
      </c>
    </row>
    <row r="163" spans="1:4" x14ac:dyDescent="0.25">
      <c r="A163" s="96">
        <f t="shared" si="2"/>
        <v>45077</v>
      </c>
      <c r="D163" s="95">
        <v>1</v>
      </c>
    </row>
    <row r="164" spans="1:4" x14ac:dyDescent="0.25">
      <c r="A164" s="96">
        <f t="shared" si="2"/>
        <v>45078</v>
      </c>
      <c r="D164" s="95">
        <v>1</v>
      </c>
    </row>
    <row r="165" spans="1:4" x14ac:dyDescent="0.25">
      <c r="A165" s="96">
        <f t="shared" si="2"/>
        <v>45079</v>
      </c>
      <c r="D165" s="95">
        <v>1</v>
      </c>
    </row>
    <row r="166" spans="1:4" x14ac:dyDescent="0.25">
      <c r="A166" s="96">
        <f t="shared" si="2"/>
        <v>45080</v>
      </c>
      <c r="D166" s="95">
        <v>1</v>
      </c>
    </row>
    <row r="167" spans="1:4" x14ac:dyDescent="0.25">
      <c r="A167" s="96">
        <f t="shared" si="2"/>
        <v>45081</v>
      </c>
      <c r="D167" s="95">
        <v>1</v>
      </c>
    </row>
    <row r="168" spans="1:4" x14ac:dyDescent="0.25">
      <c r="A168" s="96">
        <f t="shared" si="2"/>
        <v>45082</v>
      </c>
      <c r="D168" s="95">
        <v>1</v>
      </c>
    </row>
    <row r="169" spans="1:4" x14ac:dyDescent="0.25">
      <c r="A169" s="96">
        <f t="shared" si="2"/>
        <v>45083</v>
      </c>
      <c r="D169" s="95">
        <v>1</v>
      </c>
    </row>
    <row r="170" spans="1:4" x14ac:dyDescent="0.25">
      <c r="A170" s="96">
        <f t="shared" si="2"/>
        <v>45084</v>
      </c>
      <c r="D170" s="95">
        <v>1</v>
      </c>
    </row>
    <row r="171" spans="1:4" x14ac:dyDescent="0.25">
      <c r="A171" s="96">
        <f t="shared" si="2"/>
        <v>45085</v>
      </c>
      <c r="D171" s="95">
        <v>1</v>
      </c>
    </row>
    <row r="172" spans="1:4" x14ac:dyDescent="0.25">
      <c r="A172" s="96">
        <f t="shared" si="2"/>
        <v>45086</v>
      </c>
      <c r="D172" s="95">
        <v>1</v>
      </c>
    </row>
    <row r="173" spans="1:4" x14ac:dyDescent="0.25">
      <c r="A173" s="96">
        <f t="shared" si="2"/>
        <v>45087</v>
      </c>
      <c r="D173" s="95">
        <v>1</v>
      </c>
    </row>
    <row r="174" spans="1:4" x14ac:dyDescent="0.25">
      <c r="A174" s="96">
        <f t="shared" si="2"/>
        <v>45088</v>
      </c>
      <c r="D174" s="95">
        <v>1</v>
      </c>
    </row>
    <row r="175" spans="1:4" x14ac:dyDescent="0.25">
      <c r="A175" s="96">
        <f t="shared" si="2"/>
        <v>45089</v>
      </c>
      <c r="D175" s="95">
        <v>1</v>
      </c>
    </row>
    <row r="176" spans="1:4" x14ac:dyDescent="0.25">
      <c r="A176" s="96">
        <f t="shared" si="2"/>
        <v>45090</v>
      </c>
      <c r="D176" s="95">
        <v>1</v>
      </c>
    </row>
    <row r="177" spans="1:4" x14ac:dyDescent="0.25">
      <c r="A177" s="96">
        <f t="shared" si="2"/>
        <v>45091</v>
      </c>
      <c r="D177" s="95">
        <v>1</v>
      </c>
    </row>
    <row r="178" spans="1:4" x14ac:dyDescent="0.25">
      <c r="A178" s="96">
        <f t="shared" si="2"/>
        <v>45092</v>
      </c>
      <c r="D178" s="95">
        <v>1</v>
      </c>
    </row>
    <row r="179" spans="1:4" x14ac:dyDescent="0.25">
      <c r="A179" s="96">
        <f t="shared" si="2"/>
        <v>45093</v>
      </c>
      <c r="D179" s="95">
        <v>1</v>
      </c>
    </row>
    <row r="180" spans="1:4" x14ac:dyDescent="0.25">
      <c r="A180" s="96">
        <f t="shared" si="2"/>
        <v>45094</v>
      </c>
      <c r="D180" s="95">
        <v>1</v>
      </c>
    </row>
    <row r="181" spans="1:4" x14ac:dyDescent="0.25">
      <c r="A181" s="96">
        <f t="shared" si="2"/>
        <v>45095</v>
      </c>
      <c r="D181" s="95">
        <v>1</v>
      </c>
    </row>
    <row r="182" spans="1:4" x14ac:dyDescent="0.25">
      <c r="A182" s="96">
        <f t="shared" si="2"/>
        <v>45096</v>
      </c>
      <c r="D182" s="95">
        <v>1</v>
      </c>
    </row>
    <row r="183" spans="1:4" x14ac:dyDescent="0.25">
      <c r="A183" s="96">
        <f t="shared" si="2"/>
        <v>45097</v>
      </c>
      <c r="D183" s="95">
        <v>1</v>
      </c>
    </row>
    <row r="184" spans="1:4" x14ac:dyDescent="0.25">
      <c r="A184" s="96">
        <f t="shared" si="2"/>
        <v>45098</v>
      </c>
      <c r="D184" s="95">
        <v>1</v>
      </c>
    </row>
    <row r="185" spans="1:4" x14ac:dyDescent="0.25">
      <c r="A185" s="96">
        <f t="shared" si="2"/>
        <v>45099</v>
      </c>
      <c r="D185" s="95">
        <v>1</v>
      </c>
    </row>
    <row r="186" spans="1:4" x14ac:dyDescent="0.25">
      <c r="A186" s="96">
        <f t="shared" si="2"/>
        <v>45100</v>
      </c>
      <c r="D186" s="95">
        <v>1</v>
      </c>
    </row>
    <row r="187" spans="1:4" x14ac:dyDescent="0.25">
      <c r="A187" s="96">
        <f t="shared" si="2"/>
        <v>45101</v>
      </c>
      <c r="D187" s="95">
        <v>1</v>
      </c>
    </row>
    <row r="188" spans="1:4" x14ac:dyDescent="0.25">
      <c r="A188" s="96">
        <f t="shared" si="2"/>
        <v>45102</v>
      </c>
      <c r="D188" s="95">
        <v>1</v>
      </c>
    </row>
    <row r="189" spans="1:4" x14ac:dyDescent="0.25">
      <c r="A189" s="96">
        <f t="shared" si="2"/>
        <v>45103</v>
      </c>
      <c r="D189" s="95">
        <v>1</v>
      </c>
    </row>
    <row r="190" spans="1:4" x14ac:dyDescent="0.25">
      <c r="A190" s="96">
        <f t="shared" si="2"/>
        <v>45104</v>
      </c>
      <c r="D190" s="95">
        <v>1</v>
      </c>
    </row>
    <row r="191" spans="1:4" x14ac:dyDescent="0.25">
      <c r="A191" s="96">
        <f t="shared" si="2"/>
        <v>45105</v>
      </c>
      <c r="D191" s="95">
        <v>1</v>
      </c>
    </row>
    <row r="192" spans="1:4" x14ac:dyDescent="0.25">
      <c r="A192" s="96">
        <f t="shared" si="2"/>
        <v>45106</v>
      </c>
      <c r="D192" s="95">
        <v>1</v>
      </c>
    </row>
    <row r="193" spans="1:4" x14ac:dyDescent="0.25">
      <c r="A193" s="96">
        <f t="shared" si="2"/>
        <v>45107</v>
      </c>
      <c r="D193" s="95">
        <v>1</v>
      </c>
    </row>
    <row r="194" spans="1:4" x14ac:dyDescent="0.25">
      <c r="A194" s="96">
        <f t="shared" si="2"/>
        <v>45108</v>
      </c>
      <c r="D194" s="95">
        <v>1</v>
      </c>
    </row>
    <row r="195" spans="1:4" x14ac:dyDescent="0.25">
      <c r="A195" s="96">
        <f t="shared" si="2"/>
        <v>45109</v>
      </c>
      <c r="D195" s="95">
        <v>1</v>
      </c>
    </row>
    <row r="196" spans="1:4" x14ac:dyDescent="0.25">
      <c r="A196" s="96">
        <f t="shared" si="2"/>
        <v>45110</v>
      </c>
      <c r="D196" s="95">
        <v>1</v>
      </c>
    </row>
    <row r="197" spans="1:4" x14ac:dyDescent="0.25">
      <c r="A197" s="96">
        <f t="shared" si="2"/>
        <v>45111</v>
      </c>
      <c r="D197" s="95">
        <v>1</v>
      </c>
    </row>
    <row r="198" spans="1:4" x14ac:dyDescent="0.25">
      <c r="A198" s="96">
        <f t="shared" si="2"/>
        <v>45112</v>
      </c>
      <c r="D198" s="95">
        <v>1</v>
      </c>
    </row>
    <row r="199" spans="1:4" x14ac:dyDescent="0.25">
      <c r="A199" s="96">
        <f t="shared" si="2"/>
        <v>45113</v>
      </c>
      <c r="D199" s="95">
        <v>1</v>
      </c>
    </row>
    <row r="200" spans="1:4" x14ac:dyDescent="0.25">
      <c r="A200" s="96">
        <f t="shared" si="2"/>
        <v>45114</v>
      </c>
      <c r="D200" s="95">
        <v>1</v>
      </c>
    </row>
    <row r="201" spans="1:4" x14ac:dyDescent="0.25">
      <c r="A201" s="96">
        <f t="shared" si="2"/>
        <v>45115</v>
      </c>
      <c r="D201" s="95">
        <v>1</v>
      </c>
    </row>
    <row r="202" spans="1:4" x14ac:dyDescent="0.25">
      <c r="A202" s="96">
        <f t="shared" si="2"/>
        <v>45116</v>
      </c>
      <c r="D202" s="95">
        <v>1</v>
      </c>
    </row>
    <row r="203" spans="1:4" x14ac:dyDescent="0.25">
      <c r="A203" s="96">
        <f t="shared" si="2"/>
        <v>45117</v>
      </c>
      <c r="D203" s="95">
        <v>1</v>
      </c>
    </row>
    <row r="204" spans="1:4" x14ac:dyDescent="0.25">
      <c r="A204" s="96">
        <f t="shared" si="2"/>
        <v>45118</v>
      </c>
      <c r="D204" s="95">
        <v>1</v>
      </c>
    </row>
    <row r="205" spans="1:4" x14ac:dyDescent="0.25">
      <c r="A205" s="96">
        <f t="shared" si="2"/>
        <v>45119</v>
      </c>
      <c r="D205" s="95">
        <v>1</v>
      </c>
    </row>
    <row r="206" spans="1:4" x14ac:dyDescent="0.25">
      <c r="A206" s="96">
        <f t="shared" ref="A206:A269" si="3">A205+1</f>
        <v>45120</v>
      </c>
      <c r="D206" s="95">
        <v>1</v>
      </c>
    </row>
    <row r="207" spans="1:4" x14ac:dyDescent="0.25">
      <c r="A207" s="96">
        <f t="shared" si="3"/>
        <v>45121</v>
      </c>
      <c r="D207" s="95">
        <v>1</v>
      </c>
    </row>
    <row r="208" spans="1:4" x14ac:dyDescent="0.25">
      <c r="A208" s="96">
        <f t="shared" si="3"/>
        <v>45122</v>
      </c>
      <c r="D208" s="95">
        <v>1</v>
      </c>
    </row>
    <row r="209" spans="1:4" x14ac:dyDescent="0.25">
      <c r="A209" s="96">
        <f t="shared" si="3"/>
        <v>45123</v>
      </c>
      <c r="D209" s="95">
        <v>1</v>
      </c>
    </row>
    <row r="210" spans="1:4" x14ac:dyDescent="0.25">
      <c r="A210" s="96">
        <f t="shared" si="3"/>
        <v>45124</v>
      </c>
      <c r="D210" s="95">
        <v>1</v>
      </c>
    </row>
    <row r="211" spans="1:4" x14ac:dyDescent="0.25">
      <c r="A211" s="96">
        <f t="shared" si="3"/>
        <v>45125</v>
      </c>
      <c r="D211" s="95">
        <v>1</v>
      </c>
    </row>
    <row r="212" spans="1:4" x14ac:dyDescent="0.25">
      <c r="A212" s="96">
        <f t="shared" si="3"/>
        <v>45126</v>
      </c>
      <c r="D212" s="95">
        <v>1</v>
      </c>
    </row>
    <row r="213" spans="1:4" x14ac:dyDescent="0.25">
      <c r="A213" s="96">
        <f t="shared" si="3"/>
        <v>45127</v>
      </c>
      <c r="D213" s="95">
        <v>1</v>
      </c>
    </row>
    <row r="214" spans="1:4" x14ac:dyDescent="0.25">
      <c r="A214" s="96">
        <f t="shared" si="3"/>
        <v>45128</v>
      </c>
      <c r="D214" s="95">
        <v>1</v>
      </c>
    </row>
    <row r="215" spans="1:4" x14ac:dyDescent="0.25">
      <c r="A215" s="96">
        <f t="shared" si="3"/>
        <v>45129</v>
      </c>
      <c r="D215" s="95">
        <v>1</v>
      </c>
    </row>
    <row r="216" spans="1:4" x14ac:dyDescent="0.25">
      <c r="A216" s="96">
        <f t="shared" si="3"/>
        <v>45130</v>
      </c>
      <c r="D216" s="95">
        <v>1</v>
      </c>
    </row>
    <row r="217" spans="1:4" x14ac:dyDescent="0.25">
      <c r="A217" s="96">
        <f t="shared" si="3"/>
        <v>45131</v>
      </c>
      <c r="D217" s="95">
        <v>1</v>
      </c>
    </row>
    <row r="218" spans="1:4" x14ac:dyDescent="0.25">
      <c r="A218" s="96">
        <f t="shared" si="3"/>
        <v>45132</v>
      </c>
      <c r="D218" s="95">
        <v>1</v>
      </c>
    </row>
    <row r="219" spans="1:4" x14ac:dyDescent="0.25">
      <c r="A219" s="96">
        <f t="shared" si="3"/>
        <v>45133</v>
      </c>
      <c r="D219" s="95">
        <v>1</v>
      </c>
    </row>
    <row r="220" spans="1:4" x14ac:dyDescent="0.25">
      <c r="A220" s="96">
        <f t="shared" si="3"/>
        <v>45134</v>
      </c>
      <c r="D220" s="95">
        <v>1</v>
      </c>
    </row>
    <row r="221" spans="1:4" x14ac:dyDescent="0.25">
      <c r="A221" s="96">
        <f t="shared" si="3"/>
        <v>45135</v>
      </c>
      <c r="D221" s="95">
        <v>1</v>
      </c>
    </row>
    <row r="222" spans="1:4" x14ac:dyDescent="0.25">
      <c r="A222" s="96">
        <f t="shared" si="3"/>
        <v>45136</v>
      </c>
      <c r="D222" s="95">
        <v>1</v>
      </c>
    </row>
    <row r="223" spans="1:4" x14ac:dyDescent="0.25">
      <c r="A223" s="96">
        <f t="shared" si="3"/>
        <v>45137</v>
      </c>
      <c r="D223" s="95">
        <v>1</v>
      </c>
    </row>
    <row r="224" spans="1:4" x14ac:dyDescent="0.25">
      <c r="A224" s="96">
        <f t="shared" si="3"/>
        <v>45138</v>
      </c>
      <c r="D224" s="95">
        <v>1</v>
      </c>
    </row>
    <row r="225" spans="1:4" x14ac:dyDescent="0.25">
      <c r="A225" s="96">
        <f t="shared" si="3"/>
        <v>45139</v>
      </c>
      <c r="D225" s="95">
        <v>1</v>
      </c>
    </row>
    <row r="226" spans="1:4" x14ac:dyDescent="0.25">
      <c r="A226" s="96">
        <f t="shared" si="3"/>
        <v>45140</v>
      </c>
      <c r="D226" s="95">
        <v>1</v>
      </c>
    </row>
    <row r="227" spans="1:4" x14ac:dyDescent="0.25">
      <c r="A227" s="96">
        <f t="shared" si="3"/>
        <v>45141</v>
      </c>
      <c r="D227" s="95">
        <v>1</v>
      </c>
    </row>
    <row r="228" spans="1:4" x14ac:dyDescent="0.25">
      <c r="A228" s="96">
        <f t="shared" si="3"/>
        <v>45142</v>
      </c>
      <c r="D228" s="95">
        <v>1</v>
      </c>
    </row>
    <row r="229" spans="1:4" x14ac:dyDescent="0.25">
      <c r="A229" s="96">
        <f t="shared" si="3"/>
        <v>45143</v>
      </c>
      <c r="D229" s="95">
        <v>1</v>
      </c>
    </row>
    <row r="230" spans="1:4" x14ac:dyDescent="0.25">
      <c r="A230" s="96">
        <f t="shared" si="3"/>
        <v>45144</v>
      </c>
      <c r="D230" s="95">
        <v>1</v>
      </c>
    </row>
    <row r="231" spans="1:4" x14ac:dyDescent="0.25">
      <c r="A231" s="96">
        <f t="shared" si="3"/>
        <v>45145</v>
      </c>
      <c r="D231" s="95">
        <v>1</v>
      </c>
    </row>
    <row r="232" spans="1:4" x14ac:dyDescent="0.25">
      <c r="A232" s="96">
        <f t="shared" si="3"/>
        <v>45146</v>
      </c>
      <c r="D232" s="95">
        <v>1</v>
      </c>
    </row>
    <row r="233" spans="1:4" x14ac:dyDescent="0.25">
      <c r="A233" s="96">
        <f t="shared" si="3"/>
        <v>45147</v>
      </c>
      <c r="D233" s="95">
        <v>1</v>
      </c>
    </row>
    <row r="234" spans="1:4" x14ac:dyDescent="0.25">
      <c r="A234" s="96">
        <f t="shared" si="3"/>
        <v>45148</v>
      </c>
      <c r="D234" s="95">
        <v>1</v>
      </c>
    </row>
    <row r="235" spans="1:4" x14ac:dyDescent="0.25">
      <c r="A235" s="96">
        <f t="shared" si="3"/>
        <v>45149</v>
      </c>
      <c r="D235" s="95">
        <v>1</v>
      </c>
    </row>
    <row r="236" spans="1:4" x14ac:dyDescent="0.25">
      <c r="A236" s="96">
        <f t="shared" si="3"/>
        <v>45150</v>
      </c>
      <c r="D236" s="95">
        <v>1</v>
      </c>
    </row>
    <row r="237" spans="1:4" x14ac:dyDescent="0.25">
      <c r="A237" s="96">
        <f t="shared" si="3"/>
        <v>45151</v>
      </c>
      <c r="D237" s="95">
        <v>1</v>
      </c>
    </row>
    <row r="238" spans="1:4" x14ac:dyDescent="0.25">
      <c r="A238" s="96">
        <f t="shared" si="3"/>
        <v>45152</v>
      </c>
      <c r="D238" s="95">
        <v>1</v>
      </c>
    </row>
    <row r="239" spans="1:4" x14ac:dyDescent="0.25">
      <c r="A239" s="96">
        <f t="shared" si="3"/>
        <v>45153</v>
      </c>
      <c r="D239" s="95">
        <v>1</v>
      </c>
    </row>
    <row r="240" spans="1:4" x14ac:dyDescent="0.25">
      <c r="A240" s="96">
        <f t="shared" si="3"/>
        <v>45154</v>
      </c>
      <c r="D240" s="95">
        <v>1</v>
      </c>
    </row>
    <row r="241" spans="1:4" x14ac:dyDescent="0.25">
      <c r="A241" s="96">
        <f t="shared" si="3"/>
        <v>45155</v>
      </c>
      <c r="D241" s="95">
        <v>1</v>
      </c>
    </row>
    <row r="242" spans="1:4" x14ac:dyDescent="0.25">
      <c r="A242" s="96">
        <f t="shared" si="3"/>
        <v>45156</v>
      </c>
      <c r="D242" s="95">
        <v>1</v>
      </c>
    </row>
    <row r="243" spans="1:4" x14ac:dyDescent="0.25">
      <c r="A243" s="96">
        <f t="shared" si="3"/>
        <v>45157</v>
      </c>
      <c r="D243" s="95">
        <v>1</v>
      </c>
    </row>
    <row r="244" spans="1:4" x14ac:dyDescent="0.25">
      <c r="A244" s="96">
        <f t="shared" si="3"/>
        <v>45158</v>
      </c>
      <c r="D244" s="95">
        <v>1</v>
      </c>
    </row>
    <row r="245" spans="1:4" x14ac:dyDescent="0.25">
      <c r="A245" s="96">
        <f t="shared" si="3"/>
        <v>45159</v>
      </c>
      <c r="D245" s="95">
        <v>1</v>
      </c>
    </row>
    <row r="246" spans="1:4" x14ac:dyDescent="0.25">
      <c r="A246" s="96">
        <f t="shared" si="3"/>
        <v>45160</v>
      </c>
      <c r="D246" s="95">
        <v>1</v>
      </c>
    </row>
    <row r="247" spans="1:4" x14ac:dyDescent="0.25">
      <c r="A247" s="96">
        <f t="shared" si="3"/>
        <v>45161</v>
      </c>
      <c r="D247" s="95">
        <v>1</v>
      </c>
    </row>
    <row r="248" spans="1:4" x14ac:dyDescent="0.25">
      <c r="A248" s="96">
        <f t="shared" si="3"/>
        <v>45162</v>
      </c>
      <c r="D248" s="95">
        <v>1</v>
      </c>
    </row>
    <row r="249" spans="1:4" x14ac:dyDescent="0.25">
      <c r="A249" s="96">
        <f t="shared" si="3"/>
        <v>45163</v>
      </c>
      <c r="D249" s="95">
        <v>1</v>
      </c>
    </row>
    <row r="250" spans="1:4" x14ac:dyDescent="0.25">
      <c r="A250" s="96">
        <f t="shared" si="3"/>
        <v>45164</v>
      </c>
      <c r="D250" s="95">
        <v>1</v>
      </c>
    </row>
    <row r="251" spans="1:4" x14ac:dyDescent="0.25">
      <c r="A251" s="96">
        <f t="shared" si="3"/>
        <v>45165</v>
      </c>
      <c r="D251" s="95">
        <v>1</v>
      </c>
    </row>
    <row r="252" spans="1:4" x14ac:dyDescent="0.25">
      <c r="A252" s="96">
        <f t="shared" si="3"/>
        <v>45166</v>
      </c>
      <c r="D252" s="95">
        <v>1</v>
      </c>
    </row>
    <row r="253" spans="1:4" x14ac:dyDescent="0.25">
      <c r="A253" s="96">
        <f t="shared" si="3"/>
        <v>45167</v>
      </c>
      <c r="D253" s="95">
        <v>1</v>
      </c>
    </row>
    <row r="254" spans="1:4" x14ac:dyDescent="0.25">
      <c r="A254" s="96">
        <f t="shared" si="3"/>
        <v>45168</v>
      </c>
      <c r="D254" s="95">
        <v>1</v>
      </c>
    </row>
    <row r="255" spans="1:4" x14ac:dyDescent="0.25">
      <c r="A255" s="96">
        <f t="shared" si="3"/>
        <v>45169</v>
      </c>
      <c r="D255" s="95">
        <v>1</v>
      </c>
    </row>
    <row r="256" spans="1:4" x14ac:dyDescent="0.25">
      <c r="A256" s="96">
        <f t="shared" si="3"/>
        <v>45170</v>
      </c>
      <c r="D256" s="95">
        <v>1</v>
      </c>
    </row>
    <row r="257" spans="1:4" x14ac:dyDescent="0.25">
      <c r="A257" s="96">
        <f t="shared" si="3"/>
        <v>45171</v>
      </c>
      <c r="D257" s="95">
        <v>1</v>
      </c>
    </row>
    <row r="258" spans="1:4" x14ac:dyDescent="0.25">
      <c r="A258" s="96">
        <f t="shared" si="3"/>
        <v>45172</v>
      </c>
      <c r="D258" s="95">
        <v>1</v>
      </c>
    </row>
    <row r="259" spans="1:4" x14ac:dyDescent="0.25">
      <c r="A259" s="96">
        <f t="shared" si="3"/>
        <v>45173</v>
      </c>
      <c r="D259" s="95">
        <v>1</v>
      </c>
    </row>
    <row r="260" spans="1:4" x14ac:dyDescent="0.25">
      <c r="A260" s="96">
        <f t="shared" si="3"/>
        <v>45174</v>
      </c>
      <c r="D260" s="95">
        <v>1</v>
      </c>
    </row>
    <row r="261" spans="1:4" x14ac:dyDescent="0.25">
      <c r="A261" s="96">
        <f t="shared" si="3"/>
        <v>45175</v>
      </c>
      <c r="D261" s="95">
        <v>1</v>
      </c>
    </row>
    <row r="262" spans="1:4" x14ac:dyDescent="0.25">
      <c r="A262" s="96">
        <f t="shared" si="3"/>
        <v>45176</v>
      </c>
      <c r="D262" s="95">
        <v>1</v>
      </c>
    </row>
    <row r="263" spans="1:4" x14ac:dyDescent="0.25">
      <c r="A263" s="96">
        <f t="shared" si="3"/>
        <v>45177</v>
      </c>
      <c r="D263" s="95">
        <v>1</v>
      </c>
    </row>
    <row r="264" spans="1:4" x14ac:dyDescent="0.25">
      <c r="A264" s="96">
        <f t="shared" si="3"/>
        <v>45178</v>
      </c>
      <c r="D264" s="95">
        <v>1</v>
      </c>
    </row>
    <row r="265" spans="1:4" x14ac:dyDescent="0.25">
      <c r="A265" s="96">
        <f t="shared" si="3"/>
        <v>45179</v>
      </c>
      <c r="D265" s="95">
        <v>1</v>
      </c>
    </row>
    <row r="266" spans="1:4" x14ac:dyDescent="0.25">
      <c r="A266" s="96">
        <f t="shared" si="3"/>
        <v>45180</v>
      </c>
      <c r="D266" s="95">
        <v>1</v>
      </c>
    </row>
    <row r="267" spans="1:4" x14ac:dyDescent="0.25">
      <c r="A267" s="96">
        <f t="shared" si="3"/>
        <v>45181</v>
      </c>
      <c r="D267" s="95">
        <v>1</v>
      </c>
    </row>
    <row r="268" spans="1:4" x14ac:dyDescent="0.25">
      <c r="A268" s="96">
        <f t="shared" si="3"/>
        <v>45182</v>
      </c>
      <c r="D268" s="95">
        <v>1</v>
      </c>
    </row>
    <row r="269" spans="1:4" x14ac:dyDescent="0.25">
      <c r="A269" s="96">
        <f t="shared" si="3"/>
        <v>45183</v>
      </c>
      <c r="D269" s="95">
        <v>1</v>
      </c>
    </row>
    <row r="270" spans="1:4" x14ac:dyDescent="0.25">
      <c r="A270" s="96">
        <f t="shared" ref="A270:A333" si="4">A269+1</f>
        <v>45184</v>
      </c>
      <c r="D270" s="95">
        <v>1</v>
      </c>
    </row>
    <row r="271" spans="1:4" x14ac:dyDescent="0.25">
      <c r="A271" s="96">
        <f t="shared" si="4"/>
        <v>45185</v>
      </c>
      <c r="D271" s="95">
        <v>1</v>
      </c>
    </row>
    <row r="272" spans="1:4" x14ac:dyDescent="0.25">
      <c r="A272" s="96">
        <f t="shared" si="4"/>
        <v>45186</v>
      </c>
      <c r="D272" s="95">
        <v>1</v>
      </c>
    </row>
    <row r="273" spans="1:4" x14ac:dyDescent="0.25">
      <c r="A273" s="96">
        <f t="shared" si="4"/>
        <v>45187</v>
      </c>
      <c r="D273" s="95">
        <v>1</v>
      </c>
    </row>
    <row r="274" spans="1:4" x14ac:dyDescent="0.25">
      <c r="A274" s="96">
        <f t="shared" si="4"/>
        <v>45188</v>
      </c>
      <c r="D274" s="95">
        <v>1</v>
      </c>
    </row>
    <row r="275" spans="1:4" x14ac:dyDescent="0.25">
      <c r="A275" s="96">
        <f t="shared" si="4"/>
        <v>45189</v>
      </c>
      <c r="D275" s="95">
        <v>1</v>
      </c>
    </row>
    <row r="276" spans="1:4" x14ac:dyDescent="0.25">
      <c r="A276" s="96">
        <f t="shared" si="4"/>
        <v>45190</v>
      </c>
      <c r="D276" s="95">
        <v>1</v>
      </c>
    </row>
    <row r="277" spans="1:4" x14ac:dyDescent="0.25">
      <c r="A277" s="96">
        <f t="shared" si="4"/>
        <v>45191</v>
      </c>
      <c r="D277" s="95">
        <v>1</v>
      </c>
    </row>
    <row r="278" spans="1:4" x14ac:dyDescent="0.25">
      <c r="A278" s="96">
        <f t="shared" si="4"/>
        <v>45192</v>
      </c>
      <c r="D278" s="95">
        <v>1</v>
      </c>
    </row>
    <row r="279" spans="1:4" x14ac:dyDescent="0.25">
      <c r="A279" s="96">
        <f t="shared" si="4"/>
        <v>45193</v>
      </c>
      <c r="D279" s="95">
        <v>1</v>
      </c>
    </row>
    <row r="280" spans="1:4" x14ac:dyDescent="0.25">
      <c r="A280" s="96">
        <f t="shared" si="4"/>
        <v>45194</v>
      </c>
      <c r="D280" s="95">
        <v>1</v>
      </c>
    </row>
    <row r="281" spans="1:4" x14ac:dyDescent="0.25">
      <c r="A281" s="96">
        <f t="shared" si="4"/>
        <v>45195</v>
      </c>
      <c r="D281" s="95">
        <v>1</v>
      </c>
    </row>
    <row r="282" spans="1:4" x14ac:dyDescent="0.25">
      <c r="A282" s="96">
        <f t="shared" si="4"/>
        <v>45196</v>
      </c>
      <c r="D282" s="95">
        <v>1</v>
      </c>
    </row>
    <row r="283" spans="1:4" x14ac:dyDescent="0.25">
      <c r="A283" s="96">
        <f t="shared" si="4"/>
        <v>45197</v>
      </c>
      <c r="D283" s="95">
        <v>1</v>
      </c>
    </row>
    <row r="284" spans="1:4" x14ac:dyDescent="0.25">
      <c r="A284" s="96">
        <f t="shared" si="4"/>
        <v>45198</v>
      </c>
      <c r="D284" s="95">
        <v>1</v>
      </c>
    </row>
    <row r="285" spans="1:4" x14ac:dyDescent="0.25">
      <c r="A285" s="96">
        <f t="shared" si="4"/>
        <v>45199</v>
      </c>
      <c r="D285" s="95">
        <v>1</v>
      </c>
    </row>
    <row r="286" spans="1:4" x14ac:dyDescent="0.25">
      <c r="A286" s="96">
        <f t="shared" si="4"/>
        <v>45200</v>
      </c>
      <c r="D286" s="95">
        <v>1</v>
      </c>
    </row>
    <row r="287" spans="1:4" x14ac:dyDescent="0.25">
      <c r="A287" s="96">
        <f t="shared" si="4"/>
        <v>45201</v>
      </c>
      <c r="D287" s="95">
        <v>1</v>
      </c>
    </row>
    <row r="288" spans="1:4" x14ac:dyDescent="0.25">
      <c r="A288" s="96">
        <f t="shared" si="4"/>
        <v>45202</v>
      </c>
      <c r="D288" s="95">
        <v>1</v>
      </c>
    </row>
    <row r="289" spans="1:4" x14ac:dyDescent="0.25">
      <c r="A289" s="96">
        <f t="shared" si="4"/>
        <v>45203</v>
      </c>
      <c r="D289" s="95">
        <v>1</v>
      </c>
    </row>
    <row r="290" spans="1:4" x14ac:dyDescent="0.25">
      <c r="A290" s="96">
        <f t="shared" si="4"/>
        <v>45204</v>
      </c>
      <c r="D290" s="95">
        <v>1</v>
      </c>
    </row>
    <row r="291" spans="1:4" x14ac:dyDescent="0.25">
      <c r="A291" s="96">
        <f t="shared" si="4"/>
        <v>45205</v>
      </c>
      <c r="D291" s="95">
        <v>1</v>
      </c>
    </row>
    <row r="292" spans="1:4" x14ac:dyDescent="0.25">
      <c r="A292" s="96">
        <f t="shared" si="4"/>
        <v>45206</v>
      </c>
      <c r="D292" s="95">
        <v>1</v>
      </c>
    </row>
    <row r="293" spans="1:4" x14ac:dyDescent="0.25">
      <c r="A293" s="96">
        <f t="shared" si="4"/>
        <v>45207</v>
      </c>
      <c r="D293" s="95">
        <v>1</v>
      </c>
    </row>
    <row r="294" spans="1:4" x14ac:dyDescent="0.25">
      <c r="A294" s="96">
        <f t="shared" si="4"/>
        <v>45208</v>
      </c>
      <c r="D294" s="95">
        <v>1</v>
      </c>
    </row>
    <row r="295" spans="1:4" x14ac:dyDescent="0.25">
      <c r="A295" s="96">
        <f t="shared" si="4"/>
        <v>45209</v>
      </c>
      <c r="D295" s="95">
        <v>1</v>
      </c>
    </row>
    <row r="296" spans="1:4" x14ac:dyDescent="0.25">
      <c r="A296" s="96">
        <f t="shared" si="4"/>
        <v>45210</v>
      </c>
      <c r="D296" s="95">
        <v>1</v>
      </c>
    </row>
    <row r="297" spans="1:4" x14ac:dyDescent="0.25">
      <c r="A297" s="96">
        <f t="shared" si="4"/>
        <v>45211</v>
      </c>
      <c r="D297" s="95">
        <v>1</v>
      </c>
    </row>
    <row r="298" spans="1:4" x14ac:dyDescent="0.25">
      <c r="A298" s="96">
        <f t="shared" si="4"/>
        <v>45212</v>
      </c>
      <c r="D298" s="95">
        <v>1</v>
      </c>
    </row>
    <row r="299" spans="1:4" x14ac:dyDescent="0.25">
      <c r="A299" s="96">
        <f t="shared" si="4"/>
        <v>45213</v>
      </c>
      <c r="D299" s="95">
        <v>1</v>
      </c>
    </row>
    <row r="300" spans="1:4" x14ac:dyDescent="0.25">
      <c r="A300" s="96">
        <f t="shared" si="4"/>
        <v>45214</v>
      </c>
      <c r="D300" s="95">
        <v>1</v>
      </c>
    </row>
    <row r="301" spans="1:4" x14ac:dyDescent="0.25">
      <c r="A301" s="96">
        <f t="shared" si="4"/>
        <v>45215</v>
      </c>
      <c r="D301" s="95">
        <v>1</v>
      </c>
    </row>
    <row r="302" spans="1:4" x14ac:dyDescent="0.25">
      <c r="A302" s="96">
        <f t="shared" si="4"/>
        <v>45216</v>
      </c>
      <c r="D302" s="95">
        <v>1</v>
      </c>
    </row>
    <row r="303" spans="1:4" x14ac:dyDescent="0.25">
      <c r="A303" s="96">
        <f t="shared" si="4"/>
        <v>45217</v>
      </c>
      <c r="D303" s="95">
        <v>1</v>
      </c>
    </row>
    <row r="304" spans="1:4" x14ac:dyDescent="0.25">
      <c r="A304" s="96">
        <f t="shared" si="4"/>
        <v>45218</v>
      </c>
      <c r="D304" s="95">
        <v>1</v>
      </c>
    </row>
    <row r="305" spans="1:4" x14ac:dyDescent="0.25">
      <c r="A305" s="96">
        <f t="shared" si="4"/>
        <v>45219</v>
      </c>
      <c r="D305" s="95">
        <v>1</v>
      </c>
    </row>
    <row r="306" spans="1:4" x14ac:dyDescent="0.25">
      <c r="A306" s="96">
        <f t="shared" si="4"/>
        <v>45220</v>
      </c>
      <c r="D306" s="95">
        <v>1</v>
      </c>
    </row>
    <row r="307" spans="1:4" x14ac:dyDescent="0.25">
      <c r="A307" s="96">
        <f t="shared" si="4"/>
        <v>45221</v>
      </c>
      <c r="D307" s="95">
        <v>1</v>
      </c>
    </row>
    <row r="308" spans="1:4" x14ac:dyDescent="0.25">
      <c r="A308" s="96">
        <f t="shared" si="4"/>
        <v>45222</v>
      </c>
      <c r="D308" s="95">
        <v>1</v>
      </c>
    </row>
    <row r="309" spans="1:4" x14ac:dyDescent="0.25">
      <c r="A309" s="96">
        <f t="shared" si="4"/>
        <v>45223</v>
      </c>
      <c r="D309" s="95">
        <v>1</v>
      </c>
    </row>
    <row r="310" spans="1:4" x14ac:dyDescent="0.25">
      <c r="A310" s="96">
        <f t="shared" si="4"/>
        <v>45224</v>
      </c>
      <c r="D310" s="95">
        <v>1</v>
      </c>
    </row>
    <row r="311" spans="1:4" x14ac:dyDescent="0.25">
      <c r="A311" s="96">
        <f t="shared" si="4"/>
        <v>45225</v>
      </c>
      <c r="D311" s="95">
        <v>1</v>
      </c>
    </row>
    <row r="312" spans="1:4" x14ac:dyDescent="0.25">
      <c r="A312" s="96">
        <f t="shared" si="4"/>
        <v>45226</v>
      </c>
      <c r="D312" s="95">
        <v>1</v>
      </c>
    </row>
    <row r="313" spans="1:4" x14ac:dyDescent="0.25">
      <c r="A313" s="96">
        <f t="shared" si="4"/>
        <v>45227</v>
      </c>
      <c r="D313" s="95">
        <v>1</v>
      </c>
    </row>
    <row r="314" spans="1:4" x14ac:dyDescent="0.25">
      <c r="A314" s="96">
        <f t="shared" si="4"/>
        <v>45228</v>
      </c>
      <c r="D314" s="95">
        <v>1</v>
      </c>
    </row>
    <row r="315" spans="1:4" x14ac:dyDescent="0.25">
      <c r="A315" s="96">
        <f t="shared" si="4"/>
        <v>45229</v>
      </c>
      <c r="D315" s="95">
        <v>1</v>
      </c>
    </row>
    <row r="316" spans="1:4" x14ac:dyDescent="0.25">
      <c r="A316" s="96">
        <f t="shared" si="4"/>
        <v>45230</v>
      </c>
      <c r="D316" s="95">
        <v>1</v>
      </c>
    </row>
    <row r="317" spans="1:4" x14ac:dyDescent="0.25">
      <c r="A317" s="96">
        <f t="shared" si="4"/>
        <v>45231</v>
      </c>
      <c r="D317" s="95">
        <v>1</v>
      </c>
    </row>
    <row r="318" spans="1:4" x14ac:dyDescent="0.25">
      <c r="A318" s="96">
        <f t="shared" si="4"/>
        <v>45232</v>
      </c>
      <c r="D318" s="95">
        <v>1</v>
      </c>
    </row>
    <row r="319" spans="1:4" x14ac:dyDescent="0.25">
      <c r="A319" s="96">
        <f t="shared" si="4"/>
        <v>45233</v>
      </c>
      <c r="D319" s="95">
        <v>1</v>
      </c>
    </row>
    <row r="320" spans="1:4" x14ac:dyDescent="0.25">
      <c r="A320" s="96">
        <f t="shared" si="4"/>
        <v>45234</v>
      </c>
      <c r="D320" s="95">
        <v>1</v>
      </c>
    </row>
    <row r="321" spans="1:4" x14ac:dyDescent="0.25">
      <c r="A321" s="96">
        <f t="shared" si="4"/>
        <v>45235</v>
      </c>
      <c r="D321" s="95">
        <v>1</v>
      </c>
    </row>
    <row r="322" spans="1:4" x14ac:dyDescent="0.25">
      <c r="A322" s="96">
        <f t="shared" si="4"/>
        <v>45236</v>
      </c>
      <c r="D322" s="95">
        <v>1</v>
      </c>
    </row>
    <row r="323" spans="1:4" x14ac:dyDescent="0.25">
      <c r="A323" s="96">
        <f t="shared" si="4"/>
        <v>45237</v>
      </c>
      <c r="D323" s="95">
        <v>1</v>
      </c>
    </row>
    <row r="324" spans="1:4" x14ac:dyDescent="0.25">
      <c r="A324" s="96">
        <f t="shared" si="4"/>
        <v>45238</v>
      </c>
      <c r="D324" s="95">
        <v>1</v>
      </c>
    </row>
    <row r="325" spans="1:4" x14ac:dyDescent="0.25">
      <c r="A325" s="96">
        <f t="shared" si="4"/>
        <v>45239</v>
      </c>
      <c r="D325" s="95">
        <v>1</v>
      </c>
    </row>
    <row r="326" spans="1:4" x14ac:dyDescent="0.25">
      <c r="A326" s="96">
        <f t="shared" si="4"/>
        <v>45240</v>
      </c>
      <c r="D326" s="95">
        <v>1</v>
      </c>
    </row>
    <row r="327" spans="1:4" x14ac:dyDescent="0.25">
      <c r="A327" s="96">
        <f t="shared" si="4"/>
        <v>45241</v>
      </c>
      <c r="D327" s="95">
        <v>1</v>
      </c>
    </row>
    <row r="328" spans="1:4" x14ac:dyDescent="0.25">
      <c r="A328" s="96">
        <f t="shared" si="4"/>
        <v>45242</v>
      </c>
      <c r="D328" s="95">
        <v>1</v>
      </c>
    </row>
    <row r="329" spans="1:4" x14ac:dyDescent="0.25">
      <c r="A329" s="96">
        <f t="shared" si="4"/>
        <v>45243</v>
      </c>
      <c r="D329" s="95">
        <v>1</v>
      </c>
    </row>
    <row r="330" spans="1:4" x14ac:dyDescent="0.25">
      <c r="A330" s="96">
        <f t="shared" si="4"/>
        <v>45244</v>
      </c>
      <c r="D330" s="95">
        <v>1</v>
      </c>
    </row>
    <row r="331" spans="1:4" x14ac:dyDescent="0.25">
      <c r="A331" s="96">
        <f t="shared" si="4"/>
        <v>45245</v>
      </c>
      <c r="D331" s="95">
        <v>1</v>
      </c>
    </row>
    <row r="332" spans="1:4" x14ac:dyDescent="0.25">
      <c r="A332" s="96">
        <f t="shared" si="4"/>
        <v>45246</v>
      </c>
      <c r="D332" s="95">
        <v>1</v>
      </c>
    </row>
    <row r="333" spans="1:4" x14ac:dyDescent="0.25">
      <c r="A333" s="96">
        <f t="shared" si="4"/>
        <v>45247</v>
      </c>
      <c r="D333" s="95">
        <v>1</v>
      </c>
    </row>
    <row r="334" spans="1:4" x14ac:dyDescent="0.25">
      <c r="A334" s="96">
        <f t="shared" ref="A334:A377" si="5">A333+1</f>
        <v>45248</v>
      </c>
      <c r="D334" s="95">
        <v>1</v>
      </c>
    </row>
    <row r="335" spans="1:4" x14ac:dyDescent="0.25">
      <c r="A335" s="96">
        <f t="shared" si="5"/>
        <v>45249</v>
      </c>
      <c r="D335" s="95">
        <v>1</v>
      </c>
    </row>
    <row r="336" spans="1:4" x14ac:dyDescent="0.25">
      <c r="A336" s="96">
        <f t="shared" si="5"/>
        <v>45250</v>
      </c>
      <c r="D336" s="95">
        <v>1</v>
      </c>
    </row>
    <row r="337" spans="1:4" x14ac:dyDescent="0.25">
      <c r="A337" s="96">
        <f t="shared" si="5"/>
        <v>45251</v>
      </c>
      <c r="D337" s="95">
        <v>1</v>
      </c>
    </row>
    <row r="338" spans="1:4" x14ac:dyDescent="0.25">
      <c r="A338" s="96">
        <f t="shared" si="5"/>
        <v>45252</v>
      </c>
      <c r="D338" s="95">
        <v>1</v>
      </c>
    </row>
    <row r="339" spans="1:4" x14ac:dyDescent="0.25">
      <c r="A339" s="96">
        <f t="shared" si="5"/>
        <v>45253</v>
      </c>
      <c r="D339" s="95">
        <v>1</v>
      </c>
    </row>
    <row r="340" spans="1:4" x14ac:dyDescent="0.25">
      <c r="A340" s="96">
        <f t="shared" si="5"/>
        <v>45254</v>
      </c>
      <c r="D340" s="95">
        <v>1</v>
      </c>
    </row>
    <row r="341" spans="1:4" x14ac:dyDescent="0.25">
      <c r="A341" s="96">
        <f t="shared" si="5"/>
        <v>45255</v>
      </c>
      <c r="D341" s="95">
        <v>1</v>
      </c>
    </row>
    <row r="342" spans="1:4" x14ac:dyDescent="0.25">
      <c r="A342" s="96">
        <f t="shared" si="5"/>
        <v>45256</v>
      </c>
      <c r="D342" s="95">
        <v>1</v>
      </c>
    </row>
    <row r="343" spans="1:4" x14ac:dyDescent="0.25">
      <c r="A343" s="96">
        <f t="shared" si="5"/>
        <v>45257</v>
      </c>
      <c r="D343" s="95">
        <v>1</v>
      </c>
    </row>
    <row r="344" spans="1:4" x14ac:dyDescent="0.25">
      <c r="A344" s="96">
        <f t="shared" si="5"/>
        <v>45258</v>
      </c>
      <c r="D344" s="95">
        <v>1</v>
      </c>
    </row>
    <row r="345" spans="1:4" x14ac:dyDescent="0.25">
      <c r="A345" s="96">
        <f t="shared" si="5"/>
        <v>45259</v>
      </c>
      <c r="D345" s="95">
        <v>1</v>
      </c>
    </row>
    <row r="346" spans="1:4" x14ac:dyDescent="0.25">
      <c r="A346" s="96">
        <f t="shared" si="5"/>
        <v>45260</v>
      </c>
      <c r="D346" s="95">
        <v>1</v>
      </c>
    </row>
    <row r="347" spans="1:4" x14ac:dyDescent="0.25">
      <c r="A347" s="96">
        <f t="shared" si="5"/>
        <v>45261</v>
      </c>
      <c r="D347" s="95">
        <v>1</v>
      </c>
    </row>
    <row r="348" spans="1:4" x14ac:dyDescent="0.25">
      <c r="A348" s="96">
        <f t="shared" si="5"/>
        <v>45262</v>
      </c>
      <c r="D348" s="95">
        <v>1</v>
      </c>
    </row>
    <row r="349" spans="1:4" x14ac:dyDescent="0.25">
      <c r="A349" s="96">
        <f t="shared" si="5"/>
        <v>45263</v>
      </c>
      <c r="D349" s="95">
        <v>1</v>
      </c>
    </row>
    <row r="350" spans="1:4" x14ac:dyDescent="0.25">
      <c r="A350" s="96">
        <f t="shared" si="5"/>
        <v>45264</v>
      </c>
      <c r="D350" s="95">
        <v>1</v>
      </c>
    </row>
    <row r="351" spans="1:4" x14ac:dyDescent="0.25">
      <c r="A351" s="96">
        <f t="shared" si="5"/>
        <v>45265</v>
      </c>
      <c r="D351" s="95">
        <v>1</v>
      </c>
    </row>
    <row r="352" spans="1:4" x14ac:dyDescent="0.25">
      <c r="A352" s="96">
        <f t="shared" si="5"/>
        <v>45266</v>
      </c>
      <c r="D352" s="95">
        <v>1</v>
      </c>
    </row>
    <row r="353" spans="1:4" x14ac:dyDescent="0.25">
      <c r="A353" s="96">
        <f t="shared" si="5"/>
        <v>45267</v>
      </c>
      <c r="D353" s="95">
        <v>1</v>
      </c>
    </row>
    <row r="354" spans="1:4" x14ac:dyDescent="0.25">
      <c r="A354" s="96">
        <f t="shared" si="5"/>
        <v>45268</v>
      </c>
      <c r="D354" s="95">
        <v>1</v>
      </c>
    </row>
    <row r="355" spans="1:4" x14ac:dyDescent="0.25">
      <c r="A355" s="96">
        <f t="shared" si="5"/>
        <v>45269</v>
      </c>
      <c r="D355" s="95">
        <v>1</v>
      </c>
    </row>
    <row r="356" spans="1:4" x14ac:dyDescent="0.25">
      <c r="A356" s="96">
        <f t="shared" si="5"/>
        <v>45270</v>
      </c>
      <c r="D356" s="95">
        <v>1</v>
      </c>
    </row>
    <row r="357" spans="1:4" x14ac:dyDescent="0.25">
      <c r="A357" s="96">
        <f t="shared" si="5"/>
        <v>45271</v>
      </c>
      <c r="D357" s="95">
        <v>1</v>
      </c>
    </row>
    <row r="358" spans="1:4" x14ac:dyDescent="0.25">
      <c r="A358" s="96">
        <f t="shared" si="5"/>
        <v>45272</v>
      </c>
      <c r="D358" s="95">
        <v>1</v>
      </c>
    </row>
    <row r="359" spans="1:4" x14ac:dyDescent="0.25">
      <c r="A359" s="96">
        <f t="shared" si="5"/>
        <v>45273</v>
      </c>
      <c r="D359" s="95">
        <v>1</v>
      </c>
    </row>
    <row r="360" spans="1:4" x14ac:dyDescent="0.25">
      <c r="A360" s="96">
        <f t="shared" si="5"/>
        <v>45274</v>
      </c>
      <c r="D360" s="95">
        <v>1</v>
      </c>
    </row>
    <row r="361" spans="1:4" x14ac:dyDescent="0.25">
      <c r="A361" s="96">
        <f t="shared" si="5"/>
        <v>45275</v>
      </c>
      <c r="D361" s="95">
        <v>1</v>
      </c>
    </row>
    <row r="362" spans="1:4" x14ac:dyDescent="0.25">
      <c r="A362" s="96">
        <f t="shared" si="5"/>
        <v>45276</v>
      </c>
      <c r="D362" s="95">
        <v>1</v>
      </c>
    </row>
    <row r="363" spans="1:4" x14ac:dyDescent="0.25">
      <c r="A363" s="96">
        <f t="shared" si="5"/>
        <v>45277</v>
      </c>
      <c r="D363" s="95">
        <v>1</v>
      </c>
    </row>
    <row r="364" spans="1:4" x14ac:dyDescent="0.25">
      <c r="A364" s="96">
        <f t="shared" si="5"/>
        <v>45278</v>
      </c>
      <c r="D364" s="95">
        <v>1</v>
      </c>
    </row>
    <row r="365" spans="1:4" x14ac:dyDescent="0.25">
      <c r="A365" s="96">
        <f t="shared" si="5"/>
        <v>45279</v>
      </c>
      <c r="D365" s="95">
        <v>1</v>
      </c>
    </row>
    <row r="366" spans="1:4" x14ac:dyDescent="0.25">
      <c r="A366" s="96">
        <f t="shared" si="5"/>
        <v>45280</v>
      </c>
      <c r="D366" s="95">
        <v>1</v>
      </c>
    </row>
    <row r="367" spans="1:4" x14ac:dyDescent="0.25">
      <c r="A367" s="96">
        <f t="shared" si="5"/>
        <v>45281</v>
      </c>
      <c r="D367" s="95">
        <v>1</v>
      </c>
    </row>
    <row r="368" spans="1:4" x14ac:dyDescent="0.25">
      <c r="A368" s="96">
        <f t="shared" si="5"/>
        <v>45282</v>
      </c>
      <c r="D368" s="95">
        <v>1</v>
      </c>
    </row>
    <row r="369" spans="1:4" x14ac:dyDescent="0.25">
      <c r="A369" s="96">
        <f t="shared" si="5"/>
        <v>45283</v>
      </c>
      <c r="D369" s="95">
        <v>1</v>
      </c>
    </row>
    <row r="370" spans="1:4" x14ac:dyDescent="0.25">
      <c r="A370" s="96">
        <f t="shared" si="5"/>
        <v>45284</v>
      </c>
      <c r="D370" s="95">
        <v>1</v>
      </c>
    </row>
    <row r="371" spans="1:4" x14ac:dyDescent="0.25">
      <c r="A371" s="96">
        <f t="shared" si="5"/>
        <v>45285</v>
      </c>
      <c r="D371" s="95">
        <v>1</v>
      </c>
    </row>
    <row r="372" spans="1:4" x14ac:dyDescent="0.25">
      <c r="A372" s="96">
        <f t="shared" si="5"/>
        <v>45286</v>
      </c>
      <c r="D372" s="95">
        <v>1</v>
      </c>
    </row>
    <row r="373" spans="1:4" x14ac:dyDescent="0.25">
      <c r="A373" s="96">
        <f t="shared" si="5"/>
        <v>45287</v>
      </c>
      <c r="D373" s="95">
        <v>1</v>
      </c>
    </row>
    <row r="374" spans="1:4" x14ac:dyDescent="0.25">
      <c r="A374" s="96">
        <f t="shared" si="5"/>
        <v>45288</v>
      </c>
      <c r="D374" s="95">
        <v>1</v>
      </c>
    </row>
    <row r="375" spans="1:4" x14ac:dyDescent="0.25">
      <c r="A375" s="96">
        <f t="shared" si="5"/>
        <v>45289</v>
      </c>
      <c r="D375" s="95">
        <v>1</v>
      </c>
    </row>
    <row r="376" spans="1:4" x14ac:dyDescent="0.25">
      <c r="A376" s="96">
        <f t="shared" si="5"/>
        <v>45290</v>
      </c>
      <c r="D376" s="95">
        <v>1</v>
      </c>
    </row>
    <row r="377" spans="1:4" x14ac:dyDescent="0.25">
      <c r="A377" s="96">
        <f t="shared" si="5"/>
        <v>45291</v>
      </c>
      <c r="D377" s="95">
        <v>1</v>
      </c>
    </row>
    <row r="378" spans="1:4" x14ac:dyDescent="0.25">
      <c r="A378" s="96"/>
    </row>
  </sheetData>
  <mergeCells count="1">
    <mergeCell ref="A6:B6"/>
  </mergeCells>
  <pageMargins left="0.75" right="0.75" top="0.48" bottom="0.49" header="0.5" footer="0.5"/>
  <pageSetup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1DADFFABED924E9EAEB1D9FBA126FD" ma:contentTypeVersion="11" ma:contentTypeDescription="Create a new document." ma:contentTypeScope="" ma:versionID="634317d9074d6a66af83346e7984e594">
  <xsd:schema xmlns:xsd="http://www.w3.org/2001/XMLSchema" xmlns:xs="http://www.w3.org/2001/XMLSchema" xmlns:p="http://schemas.microsoft.com/office/2006/metadata/properties" xmlns:ns2="4f0546a2-152e-425b-b23b-2f961780a172" xmlns:ns3="35ed2041-3a60-4f67-a0af-296a07368cbe" targetNamespace="http://schemas.microsoft.com/office/2006/metadata/properties" ma:root="true" ma:fieldsID="913026b1f99393e3d3a89b18f328142a" ns2:_="" ns3:_="">
    <xsd:import namespace="4f0546a2-152e-425b-b23b-2f961780a172"/>
    <xsd:import namespace="35ed2041-3a60-4f67-a0af-296a07368c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546a2-152e-425b-b23b-2f961780a1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58fa952-3ede-49e6-8e96-45fc50a44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d2041-3a60-4f67-a0af-296a07368c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eddeb50-8193-4049-90fe-49c0669fdc9d}" ma:internalName="TaxCatchAll" ma:showField="CatchAllData" ma:web="35ed2041-3a60-4f67-a0af-296a07368c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ed2041-3a60-4f67-a0af-296a07368cbe" xsi:nil="true"/>
    <lcf76f155ced4ddcb4097134ff3c332f xmlns="4f0546a2-152e-425b-b23b-2f961780a17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9D32F6-838C-4E37-A551-D7AA842828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0546a2-152e-425b-b23b-2f961780a172"/>
    <ds:schemaRef ds:uri="35ed2041-3a60-4f67-a0af-296a07368c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F561D2-78EB-4E7F-8897-871A6B942E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E5DCD5-A38C-43D1-A326-55C0974A004B}">
  <ds:schemaRefs>
    <ds:schemaRef ds:uri="http://schemas.microsoft.com/office/2006/metadata/properties"/>
    <ds:schemaRef ds:uri="http://schemas.microsoft.com/office/infopath/2007/PartnerControls"/>
    <ds:schemaRef ds:uri="35ed2041-3a60-4f67-a0af-296a07368cbe"/>
    <ds:schemaRef ds:uri="92289144-a80d-45d7-b6e3-4f37f3705d08"/>
    <ds:schemaRef ds:uri="4f0546a2-152e-425b-b23b-2f961780a1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Instructions</vt:lpstr>
      <vt:lpstr>Summary</vt:lpstr>
      <vt:lpstr>Income</vt:lpstr>
      <vt:lpstr>CommodityPurchases</vt:lpstr>
      <vt:lpstr>AllowableExps</vt:lpstr>
      <vt:lpstr>NonAllowableExps</vt:lpstr>
      <vt:lpstr>HomeOfficeExps</vt:lpstr>
      <vt:lpstr>VehicleExps</vt:lpstr>
      <vt:lpstr>AutomobileLog</vt:lpstr>
      <vt:lpstr>GSTHST</vt:lpstr>
      <vt:lpstr>Export</vt:lpstr>
      <vt:lpstr>Commodity List</vt:lpstr>
      <vt:lpstr>Commodity Types</vt:lpstr>
      <vt:lpstr>AutomobileLog!Print_Area</vt:lpstr>
      <vt:lpstr>GSTHST!Print_Area</vt:lpstr>
      <vt:lpstr>VehicleExps!Print_Area</vt:lpstr>
      <vt:lpstr>AutomobileLog!Print_Titles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Vet</dc:creator>
  <cp:lastModifiedBy>Paul Vet</cp:lastModifiedBy>
  <dcterms:created xsi:type="dcterms:W3CDTF">2025-05-21T23:05:14Z</dcterms:created>
  <dcterms:modified xsi:type="dcterms:W3CDTF">2026-03-02T13:57:44Z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0x010100741DADFFABED924E9EAEB1D9FBA126FD</vt:lpwstr>
  </property>
  <property fmtid="{D5CDD505-2E9C-101B-9397-08002B2CF9AE}" pid="3" name="MediaServiceImageTags">
    <vt:lpwstr/>
  </property>
</Properties>
</file>