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23" documentId="13_ncr:1_{0C2B9E17-3B1E-4520-8C29-125289D78A43}" xr6:coauthVersionLast="47" xr6:coauthVersionMax="47" xr10:uidLastSave="{5208C419-876C-4B35-8E37-871C5D9923AE}"/>
  <bookViews>
    <workbookView xWindow="-108" yWindow="-108" windowWidth="23256" windowHeight="12456" activeTab="1" xr2:uid="{00000000-000D-0000-FFFF-FFFF00000000}"/>
  </bookViews>
  <sheets>
    <sheet name="GRP VOLUMES" sheetId="9" r:id="rId1"/>
    <sheet name="PE HOLDS" sheetId="10" r:id="rId2"/>
    <sheet name="ORDER SU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9" i="9" l="1"/>
  <c r="F312" i="9"/>
  <c r="F235" i="9"/>
  <c r="F184" i="9"/>
  <c r="F326" i="9" l="1"/>
  <c r="F379" i="9" l="1"/>
  <c r="F364" i="9"/>
  <c r="F359" i="9"/>
  <c r="F343" i="9"/>
  <c r="F171" i="9" l="1"/>
  <c r="F165" i="9"/>
  <c r="T1" i="9" l="1"/>
  <c r="S1" i="9"/>
  <c r="R1" i="9"/>
  <c r="Q1" i="9"/>
  <c r="P1" i="9"/>
  <c r="O1" i="9"/>
  <c r="N1" i="9"/>
  <c r="M1" i="9"/>
  <c r="L1" i="9"/>
  <c r="K1" i="9"/>
  <c r="J1" i="9"/>
  <c r="I1" i="9"/>
  <c r="H1" i="9"/>
  <c r="G1" i="9"/>
  <c r="F121" i="9" l="1"/>
  <c r="F127" i="9"/>
  <c r="F110" i="9"/>
  <c r="F104" i="9"/>
  <c r="F88" i="9"/>
  <c r="F93" i="9"/>
  <c r="F98" i="9"/>
  <c r="F69" i="9"/>
  <c r="F31" i="9"/>
  <c r="F38" i="9"/>
  <c r="F27" i="9"/>
  <c r="F21" i="9"/>
  <c r="U13" i="9"/>
  <c r="V13" i="9" s="1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F386" i="9"/>
  <c r="T294" i="10" l="1"/>
  <c r="V294" i="10" s="1"/>
  <c r="F204" i="9"/>
  <c r="F198" i="9"/>
  <c r="F177" i="9"/>
  <c r="F159" i="9"/>
  <c r="F142" i="9"/>
  <c r="U294" i="10" l="1"/>
  <c r="U375" i="9" l="1"/>
  <c r="W375" i="9" s="1"/>
  <c r="U370" i="9"/>
  <c r="W370" i="9" s="1"/>
  <c r="V392" i="9"/>
  <c r="W392" i="9" s="1"/>
  <c r="V391" i="9"/>
  <c r="W391" i="9" s="1"/>
  <c r="V390" i="9"/>
  <c r="W390" i="9" s="1"/>
  <c r="V389" i="9"/>
  <c r="W389" i="9" s="1"/>
  <c r="V388" i="9"/>
  <c r="W388" i="9" s="1"/>
  <c r="U386" i="9"/>
  <c r="V386" i="9" s="1"/>
  <c r="V367" i="9"/>
  <c r="W367" i="9" s="1"/>
  <c r="V366" i="9"/>
  <c r="W366" i="9" s="1"/>
  <c r="U364" i="9"/>
  <c r="V364" i="9" s="1"/>
  <c r="V362" i="9"/>
  <c r="W362" i="9" s="1"/>
  <c r="V361" i="9"/>
  <c r="W361" i="9" s="1"/>
  <c r="U359" i="9"/>
  <c r="W359" i="9" s="1"/>
  <c r="V358" i="9"/>
  <c r="W358" i="9" s="1"/>
  <c r="V356" i="9"/>
  <c r="W356" i="9" s="1"/>
  <c r="V355" i="9"/>
  <c r="W355" i="9" s="1"/>
  <c r="V354" i="9"/>
  <c r="W354" i="9" s="1"/>
  <c r="V353" i="9"/>
  <c r="W353" i="9" s="1"/>
  <c r="U351" i="9"/>
  <c r="V351" i="9" s="1"/>
  <c r="F351" i="9"/>
  <c r="V350" i="9"/>
  <c r="W350" i="9" s="1"/>
  <c r="V349" i="9"/>
  <c r="W349" i="9" s="1"/>
  <c r="V348" i="9"/>
  <c r="W348" i="9" s="1"/>
  <c r="V347" i="9"/>
  <c r="W347" i="9" s="1"/>
  <c r="V346" i="9"/>
  <c r="W346" i="9" s="1"/>
  <c r="V345" i="9"/>
  <c r="W345" i="9" s="1"/>
  <c r="U343" i="9"/>
  <c r="U5" i="9"/>
  <c r="W364" i="9" l="1"/>
  <c r="W386" i="9"/>
  <c r="W351" i="9"/>
  <c r="V375" i="9"/>
  <c r="V370" i="9"/>
  <c r="V359" i="9"/>
  <c r="W343" i="9"/>
  <c r="V343" i="9"/>
  <c r="V385" i="9"/>
  <c r="W385" i="9" s="1"/>
  <c r="V384" i="9"/>
  <c r="W384" i="9" s="1"/>
  <c r="V383" i="9"/>
  <c r="W383" i="9" s="1"/>
  <c r="V382" i="9"/>
  <c r="W382" i="9" s="1"/>
  <c r="V381" i="9"/>
  <c r="W381" i="9" s="1"/>
  <c r="U379" i="9"/>
  <c r="V379" i="9" s="1"/>
  <c r="W379" i="9" l="1"/>
  <c r="T208" i="10" l="1"/>
  <c r="V208" i="10" l="1"/>
  <c r="U208" i="10"/>
  <c r="T281" i="10" l="1"/>
  <c r="U281" i="10" s="1"/>
  <c r="T285" i="10"/>
  <c r="U285" i="10" s="1"/>
  <c r="T277" i="10"/>
  <c r="V277" i="10" s="1"/>
  <c r="T273" i="10"/>
  <c r="U273" i="10" s="1"/>
  <c r="U277" i="10" l="1"/>
  <c r="V281" i="10"/>
  <c r="V285" i="10"/>
  <c r="V273" i="10"/>
  <c r="V277" i="9"/>
  <c r="W277" i="9" s="1"/>
  <c r="V276" i="9"/>
  <c r="W276" i="9" s="1"/>
  <c r="V275" i="9"/>
  <c r="W275" i="9" s="1"/>
  <c r="U273" i="9"/>
  <c r="F273" i="9"/>
  <c r="V272" i="9"/>
  <c r="W272" i="9" s="1"/>
  <c r="V271" i="9"/>
  <c r="W271" i="9" s="1"/>
  <c r="V270" i="9"/>
  <c r="W270" i="9" s="1"/>
  <c r="U268" i="9"/>
  <c r="V268" i="9" s="1"/>
  <c r="F268" i="9"/>
  <c r="W273" i="9" l="1"/>
  <c r="W268" i="9"/>
  <c r="V273" i="9"/>
  <c r="T268" i="10"/>
  <c r="V268" i="10" s="1"/>
  <c r="T264" i="10"/>
  <c r="V264" i="10" s="1"/>
  <c r="T260" i="10"/>
  <c r="V260" i="10" s="1"/>
  <c r="T256" i="10"/>
  <c r="V256" i="10" s="1"/>
  <c r="T252" i="10"/>
  <c r="V252" i="10" s="1"/>
  <c r="T248" i="10"/>
  <c r="V248" i="10" s="1"/>
  <c r="T244" i="10"/>
  <c r="V244" i="10" s="1"/>
  <c r="T240" i="10"/>
  <c r="V240" i="10" s="1"/>
  <c r="T236" i="10"/>
  <c r="T232" i="10"/>
  <c r="V232" i="10" s="1"/>
  <c r="T228" i="10"/>
  <c r="V228" i="10" s="1"/>
  <c r="T224" i="10"/>
  <c r="U224" i="10" s="1"/>
  <c r="T220" i="10"/>
  <c r="V220" i="10" s="1"/>
  <c r="T216" i="10"/>
  <c r="U216" i="10" s="1"/>
  <c r="T212" i="10"/>
  <c r="U339" i="9"/>
  <c r="W339" i="9" s="1"/>
  <c r="V337" i="9"/>
  <c r="W337" i="9" s="1"/>
  <c r="V336" i="9"/>
  <c r="W336" i="9" s="1"/>
  <c r="V335" i="9"/>
  <c r="W335" i="9" s="1"/>
  <c r="V334" i="9"/>
  <c r="W334" i="9" s="1"/>
  <c r="U332" i="9"/>
  <c r="V331" i="9"/>
  <c r="W331" i="9" s="1"/>
  <c r="V330" i="9"/>
  <c r="W330" i="9" s="1"/>
  <c r="V329" i="9"/>
  <c r="W329" i="9" s="1"/>
  <c r="V328" i="9"/>
  <c r="W328" i="9" s="1"/>
  <c r="U326" i="9"/>
  <c r="W326" i="9" s="1"/>
  <c r="U308" i="9"/>
  <c r="W308" i="9" s="1"/>
  <c r="U304" i="9"/>
  <c r="W304" i="9" s="1"/>
  <c r="U283" i="9"/>
  <c r="W283" i="9" s="1"/>
  <c r="U279" i="9"/>
  <c r="W279" i="9" s="1"/>
  <c r="V236" i="10" l="1"/>
  <c r="W332" i="9"/>
  <c r="V224" i="10"/>
  <c r="V212" i="10"/>
  <c r="U248" i="10"/>
  <c r="U240" i="10"/>
  <c r="V216" i="10"/>
  <c r="U232" i="10"/>
  <c r="U256" i="10"/>
  <c r="U268" i="10"/>
  <c r="U264" i="10"/>
  <c r="U212" i="10"/>
  <c r="U220" i="10"/>
  <c r="U228" i="10"/>
  <c r="U236" i="10"/>
  <c r="U244" i="10"/>
  <c r="U252" i="10"/>
  <c r="U260" i="10"/>
  <c r="V339" i="9"/>
  <c r="V304" i="9"/>
  <c r="V332" i="9"/>
  <c r="V326" i="9"/>
  <c r="V308" i="9"/>
  <c r="V283" i="9"/>
  <c r="V279" i="9"/>
  <c r="U60" i="9" l="1"/>
  <c r="V60" i="9" s="1"/>
  <c r="W60" i="9" l="1"/>
  <c r="F295" i="9" l="1"/>
  <c r="F287" i="9"/>
  <c r="V293" i="9" l="1"/>
  <c r="W293" i="9" s="1"/>
  <c r="V325" i="9"/>
  <c r="W325" i="9" s="1"/>
  <c r="V324" i="9"/>
  <c r="W324" i="9" s="1"/>
  <c r="V323" i="9"/>
  <c r="W323" i="9" s="1"/>
  <c r="V322" i="9"/>
  <c r="W322" i="9" s="1"/>
  <c r="V321" i="9"/>
  <c r="W321" i="9" s="1"/>
  <c r="U319" i="9"/>
  <c r="V318" i="9"/>
  <c r="W318" i="9" s="1"/>
  <c r="V317" i="9"/>
  <c r="W317" i="9" s="1"/>
  <c r="V316" i="9"/>
  <c r="W316" i="9" s="1"/>
  <c r="V315" i="9"/>
  <c r="W315" i="9" s="1"/>
  <c r="V314" i="9"/>
  <c r="W314" i="9" s="1"/>
  <c r="U312" i="9"/>
  <c r="V302" i="9"/>
  <c r="W302" i="9" s="1"/>
  <c r="V300" i="9"/>
  <c r="W300" i="9" s="1"/>
  <c r="V299" i="9"/>
  <c r="W299" i="9" s="1"/>
  <c r="V298" i="9"/>
  <c r="W298" i="9" s="1"/>
  <c r="V297" i="9"/>
  <c r="W297" i="9" s="1"/>
  <c r="U295" i="9"/>
  <c r="W295" i="9" s="1"/>
  <c r="V294" i="9"/>
  <c r="W294" i="9" s="1"/>
  <c r="V292" i="9"/>
  <c r="W292" i="9" s="1"/>
  <c r="V291" i="9"/>
  <c r="W291" i="9" s="1"/>
  <c r="V290" i="9"/>
  <c r="W290" i="9" s="1"/>
  <c r="V289" i="9"/>
  <c r="W289" i="9" s="1"/>
  <c r="U287" i="9"/>
  <c r="V287" i="9" s="1"/>
  <c r="W312" i="9" l="1"/>
  <c r="W319" i="9"/>
  <c r="W287" i="9"/>
  <c r="V295" i="9"/>
  <c r="V312" i="9"/>
  <c r="V319" i="9"/>
  <c r="U52" i="9" l="1"/>
  <c r="W52" i="9" l="1"/>
  <c r="V52" i="9"/>
  <c r="U264" i="9" l="1"/>
  <c r="W264" i="9" s="1"/>
  <c r="V264" i="9" l="1"/>
  <c r="T290" i="10"/>
  <c r="F257" i="9" l="1"/>
  <c r="F251" i="9"/>
  <c r="F221" i="9" l="1"/>
  <c r="F243" i="9"/>
  <c r="U290" i="10"/>
  <c r="V290" i="10"/>
  <c r="U257" i="9"/>
  <c r="U251" i="9"/>
  <c r="V251" i="9" s="1"/>
  <c r="U243" i="9"/>
  <c r="U235" i="9"/>
  <c r="V235" i="9" s="1"/>
  <c r="U221" i="9"/>
  <c r="V221" i="9" s="1"/>
  <c r="V256" i="9"/>
  <c r="W256" i="9" s="1"/>
  <c r="V259" i="9"/>
  <c r="W259" i="9" s="1"/>
  <c r="V253" i="9"/>
  <c r="W253" i="9" s="1"/>
  <c r="V245" i="9"/>
  <c r="V242" i="9"/>
  <c r="W242" i="9" s="1"/>
  <c r="V237" i="9"/>
  <c r="W237" i="9" s="1"/>
  <c r="V234" i="9"/>
  <c r="W234" i="9" s="1"/>
  <c r="V230" i="9"/>
  <c r="W230" i="9" s="1"/>
  <c r="U228" i="9"/>
  <c r="V228" i="9" s="1"/>
  <c r="V227" i="9"/>
  <c r="V223" i="9"/>
  <c r="W223" i="9" s="1"/>
  <c r="V262" i="9"/>
  <c r="V261" i="9"/>
  <c r="W261" i="9" s="1"/>
  <c r="V260" i="9"/>
  <c r="W260" i="9" s="1"/>
  <c r="V255" i="9"/>
  <c r="W255" i="9" s="1"/>
  <c r="V254" i="9"/>
  <c r="W254" i="9" s="1"/>
  <c r="V250" i="9"/>
  <c r="W250" i="9" s="1"/>
  <c r="V249" i="9"/>
  <c r="W249" i="9" s="1"/>
  <c r="V248" i="9"/>
  <c r="W248" i="9" s="1"/>
  <c r="V247" i="9"/>
  <c r="W247" i="9" s="1"/>
  <c r="V246" i="9"/>
  <c r="W246" i="9" s="1"/>
  <c r="V241" i="9"/>
  <c r="W241" i="9" s="1"/>
  <c r="V240" i="9"/>
  <c r="W240" i="9" s="1"/>
  <c r="V239" i="9"/>
  <c r="W239" i="9" s="1"/>
  <c r="V238" i="9"/>
  <c r="W238" i="9" s="1"/>
  <c r="F228" i="9"/>
  <c r="V233" i="9"/>
  <c r="W233" i="9" s="1"/>
  <c r="V232" i="9"/>
  <c r="W232" i="9" s="1"/>
  <c r="V231" i="9"/>
  <c r="W231" i="9" s="1"/>
  <c r="W243" i="9" l="1"/>
  <c r="W262" i="9"/>
  <c r="V257" i="9"/>
  <c r="W245" i="9"/>
  <c r="V243" i="9"/>
  <c r="W257" i="9"/>
  <c r="W251" i="9"/>
  <c r="W235" i="9"/>
  <c r="W228" i="9"/>
  <c r="W221" i="9" l="1"/>
  <c r="W227" i="9"/>
  <c r="V226" i="9"/>
  <c r="W226" i="9" s="1"/>
  <c r="V225" i="9"/>
  <c r="W225" i="9" s="1"/>
  <c r="V224" i="9"/>
  <c r="W224" i="9" s="1"/>
  <c r="F46" i="9" l="1"/>
  <c r="F56" i="9"/>
  <c r="F115" i="9"/>
  <c r="F148" i="9"/>
  <c r="F192" i="9"/>
  <c r="F212" i="9" l="1"/>
  <c r="T195" i="10" l="1"/>
  <c r="U195" i="10" s="1"/>
  <c r="T175" i="10"/>
  <c r="U175" i="10" s="1"/>
  <c r="T171" i="10"/>
  <c r="U171" i="10" s="1"/>
  <c r="T203" i="10" l="1"/>
  <c r="T199" i="10"/>
  <c r="V199" i="10" s="1"/>
  <c r="V195" i="10"/>
  <c r="T191" i="10"/>
  <c r="V191" i="10" s="1"/>
  <c r="T187" i="10"/>
  <c r="V187" i="10" s="1"/>
  <c r="T183" i="10"/>
  <c r="V183" i="10" s="1"/>
  <c r="T179" i="10"/>
  <c r="V179" i="10" s="1"/>
  <c r="V175" i="10"/>
  <c r="V171" i="10"/>
  <c r="V203" i="10" l="1"/>
  <c r="U203" i="10"/>
  <c r="U199" i="10"/>
  <c r="U191" i="10"/>
  <c r="U187" i="10"/>
  <c r="U183" i="10"/>
  <c r="U179" i="10"/>
  <c r="T166" i="10" l="1"/>
  <c r="V166" i="10" s="1"/>
  <c r="T162" i="10"/>
  <c r="V162" i="10" s="1"/>
  <c r="T158" i="10"/>
  <c r="V158" i="10" s="1"/>
  <c r="T154" i="10"/>
  <c r="V154" i="10" s="1"/>
  <c r="T150" i="10"/>
  <c r="U150" i="10" s="1"/>
  <c r="T146" i="10"/>
  <c r="V146" i="10" s="1"/>
  <c r="T142" i="10"/>
  <c r="U142" i="10" s="1"/>
  <c r="T138" i="10"/>
  <c r="V138" i="10" s="1"/>
  <c r="T133" i="10"/>
  <c r="V133" i="10" s="1"/>
  <c r="T129" i="10"/>
  <c r="U129" i="10" s="1"/>
  <c r="T124" i="10"/>
  <c r="V124" i="10" s="1"/>
  <c r="T120" i="10"/>
  <c r="V120" i="10" s="1"/>
  <c r="T116" i="10"/>
  <c r="V116" i="10" s="1"/>
  <c r="T111" i="10"/>
  <c r="V111" i="10" s="1"/>
  <c r="T107" i="10"/>
  <c r="U107" i="10" s="1"/>
  <c r="T103" i="10"/>
  <c r="V103" i="10" s="1"/>
  <c r="T99" i="10"/>
  <c r="V99" i="10" s="1"/>
  <c r="T95" i="10"/>
  <c r="V95" i="10" s="1"/>
  <c r="T90" i="10"/>
  <c r="V90" i="10" s="1"/>
  <c r="T86" i="10"/>
  <c r="V86" i="10" s="1"/>
  <c r="T82" i="10"/>
  <c r="V82" i="10" s="1"/>
  <c r="T77" i="10"/>
  <c r="V77" i="10" s="1"/>
  <c r="T73" i="10"/>
  <c r="V73" i="10" s="1"/>
  <c r="T69" i="10"/>
  <c r="V69" i="10" s="1"/>
  <c r="T65" i="10"/>
  <c r="V65" i="10" s="1"/>
  <c r="T61" i="10"/>
  <c r="V61" i="10" s="1"/>
  <c r="T57" i="10"/>
  <c r="U57" i="10" s="1"/>
  <c r="T52" i="10"/>
  <c r="V52" i="10" s="1"/>
  <c r="T48" i="10"/>
  <c r="V48" i="10" s="1"/>
  <c r="T44" i="10"/>
  <c r="V44" i="10" s="1"/>
  <c r="T39" i="10"/>
  <c r="V39" i="10" s="1"/>
  <c r="T35" i="10"/>
  <c r="V35" i="10" s="1"/>
  <c r="T31" i="10"/>
  <c r="V31" i="10" s="1"/>
  <c r="T27" i="10"/>
  <c r="V27" i="10" s="1"/>
  <c r="T23" i="10"/>
  <c r="V23" i="10" s="1"/>
  <c r="T19" i="10"/>
  <c r="T14" i="10"/>
  <c r="T10" i="10"/>
  <c r="U10" i="10" s="1"/>
  <c r="T6" i="10"/>
  <c r="W2" i="10" l="1"/>
  <c r="V19" i="10"/>
  <c r="J32" i="3"/>
  <c r="V14" i="10"/>
  <c r="V6" i="10"/>
  <c r="V150" i="10"/>
  <c r="V142" i="10"/>
  <c r="U166" i="10"/>
  <c r="U133" i="10"/>
  <c r="U158" i="10"/>
  <c r="U95" i="10"/>
  <c r="U111" i="10"/>
  <c r="U35" i="10"/>
  <c r="U61" i="10"/>
  <c r="V57" i="10"/>
  <c r="U124" i="10"/>
  <c r="U86" i="10"/>
  <c r="U48" i="10"/>
  <c r="V10" i="10"/>
  <c r="U116" i="10"/>
  <c r="U23" i="10"/>
  <c r="U82" i="10"/>
  <c r="U103" i="10"/>
  <c r="U138" i="10"/>
  <c r="U146" i="10"/>
  <c r="U154" i="10"/>
  <c r="U162" i="10"/>
  <c r="U77" i="10"/>
  <c r="U14" i="10"/>
  <c r="U31" i="10"/>
  <c r="U69" i="10"/>
  <c r="U27" i="10"/>
  <c r="U73" i="10"/>
  <c r="U19" i="10"/>
  <c r="U44" i="10"/>
  <c r="U65" i="10"/>
  <c r="U90" i="10"/>
  <c r="U99" i="10"/>
  <c r="V107" i="10"/>
  <c r="U120" i="10"/>
  <c r="V129" i="10"/>
  <c r="U52" i="10"/>
  <c r="U39" i="10"/>
  <c r="U6" i="10"/>
  <c r="W3" i="10" l="1"/>
  <c r="W1" i="10"/>
  <c r="J33" i="3"/>
  <c r="J36" i="3" s="1"/>
  <c r="J38" i="3" s="1"/>
  <c r="V144" i="9"/>
  <c r="W144" i="9" s="1"/>
  <c r="U142" i="9"/>
  <c r="V142" i="9" s="1"/>
  <c r="V105" i="9"/>
  <c r="U212" i="9"/>
  <c r="V212" i="9" s="1"/>
  <c r="W142" i="9" l="1"/>
  <c r="W212" i="9"/>
  <c r="V219" i="9"/>
  <c r="W219" i="9" s="1"/>
  <c r="V218" i="9"/>
  <c r="V217" i="9"/>
  <c r="W217" i="9" s="1"/>
  <c r="V216" i="9"/>
  <c r="W216" i="9" s="1"/>
  <c r="V215" i="9"/>
  <c r="W215" i="9" s="1"/>
  <c r="V214" i="9"/>
  <c r="W214" i="9" s="1"/>
  <c r="V211" i="9"/>
  <c r="W211" i="9" s="1"/>
  <c r="V210" i="9"/>
  <c r="W210" i="9" s="1"/>
  <c r="V209" i="9"/>
  <c r="W209" i="9" s="1"/>
  <c r="V208" i="9"/>
  <c r="W208" i="9" s="1"/>
  <c r="V207" i="9"/>
  <c r="W207" i="9" s="1"/>
  <c r="V206" i="9"/>
  <c r="W206" i="9" s="1"/>
  <c r="U204" i="9"/>
  <c r="V202" i="9"/>
  <c r="W202" i="9" s="1"/>
  <c r="V201" i="9"/>
  <c r="W201" i="9" s="1"/>
  <c r="V200" i="9"/>
  <c r="W200" i="9" s="1"/>
  <c r="U198" i="9"/>
  <c r="V196" i="9"/>
  <c r="W196" i="9" s="1"/>
  <c r="V195" i="9"/>
  <c r="W195" i="9" s="1"/>
  <c r="V194" i="9"/>
  <c r="W194" i="9" s="1"/>
  <c r="U192" i="9"/>
  <c r="V192" i="9" s="1"/>
  <c r="V190" i="9"/>
  <c r="W190" i="9" s="1"/>
  <c r="V189" i="9"/>
  <c r="W189" i="9" s="1"/>
  <c r="V188" i="9"/>
  <c r="W188" i="9" s="1"/>
  <c r="V187" i="9"/>
  <c r="W187" i="9" s="1"/>
  <c r="V186" i="9"/>
  <c r="W186" i="9" s="1"/>
  <c r="U184" i="9"/>
  <c r="V183" i="9"/>
  <c r="W183" i="9" s="1"/>
  <c r="V182" i="9"/>
  <c r="W182" i="9" s="1"/>
  <c r="V181" i="9"/>
  <c r="W181" i="9" s="1"/>
  <c r="V180" i="9"/>
  <c r="W180" i="9" s="1"/>
  <c r="V179" i="9"/>
  <c r="W179" i="9" s="1"/>
  <c r="U177" i="9"/>
  <c r="V176" i="9"/>
  <c r="W176" i="9" s="1"/>
  <c r="V175" i="9"/>
  <c r="W175" i="9" s="1"/>
  <c r="V174" i="9"/>
  <c r="W174" i="9" s="1"/>
  <c r="V173" i="9"/>
  <c r="W173" i="9" s="1"/>
  <c r="U171" i="9"/>
  <c r="V170" i="9"/>
  <c r="W170" i="9" s="1"/>
  <c r="V169" i="9"/>
  <c r="W169" i="9" s="1"/>
  <c r="V168" i="9"/>
  <c r="W168" i="9" s="1"/>
  <c r="V167" i="9"/>
  <c r="W167" i="9" s="1"/>
  <c r="U165" i="9"/>
  <c r="V162" i="9"/>
  <c r="W162" i="9" s="1"/>
  <c r="V161" i="9"/>
  <c r="W161" i="9" s="1"/>
  <c r="U159" i="9"/>
  <c r="V157" i="9"/>
  <c r="W157" i="9" s="1"/>
  <c r="V156" i="9"/>
  <c r="W156" i="9" s="1"/>
  <c r="U154" i="9"/>
  <c r="V153" i="9"/>
  <c r="W153" i="9" s="1"/>
  <c r="V152" i="9"/>
  <c r="W152" i="9" s="1"/>
  <c r="V151" i="9"/>
  <c r="W151" i="9" s="1"/>
  <c r="V150" i="9"/>
  <c r="W150" i="9" s="1"/>
  <c r="U148" i="9"/>
  <c r="V147" i="9"/>
  <c r="W147" i="9" s="1"/>
  <c r="V146" i="9"/>
  <c r="W146" i="9" s="1"/>
  <c r="V145" i="9"/>
  <c r="W145" i="9" s="1"/>
  <c r="U138" i="9"/>
  <c r="W138" i="9" s="1"/>
  <c r="W218" i="9" l="1"/>
  <c r="W148" i="9"/>
  <c r="V148" i="9"/>
  <c r="W154" i="9"/>
  <c r="V154" i="9"/>
  <c r="V159" i="9"/>
  <c r="W159" i="9"/>
  <c r="W165" i="9"/>
  <c r="V165" i="9"/>
  <c r="W171" i="9"/>
  <c r="V171" i="9"/>
  <c r="W177" i="9"/>
  <c r="V177" i="9"/>
  <c r="W184" i="9"/>
  <c r="V184" i="9"/>
  <c r="W192" i="9"/>
  <c r="V198" i="9"/>
  <c r="W198" i="9"/>
  <c r="W204" i="9"/>
  <c r="V204" i="9"/>
  <c r="V138" i="9"/>
  <c r="V128" i="9" l="1"/>
  <c r="W128" i="9" s="1"/>
  <c r="U127" i="9"/>
  <c r="V127" i="9" s="1"/>
  <c r="U134" i="9"/>
  <c r="V134" i="9" s="1"/>
  <c r="U115" i="9"/>
  <c r="W115" i="9" s="1"/>
  <c r="V132" i="9"/>
  <c r="W132" i="9" s="1"/>
  <c r="V131" i="9"/>
  <c r="W131" i="9" s="1"/>
  <c r="V130" i="9"/>
  <c r="W130" i="9" s="1"/>
  <c r="V129" i="9"/>
  <c r="W129" i="9" s="1"/>
  <c r="V126" i="9"/>
  <c r="W126" i="9" s="1"/>
  <c r="V125" i="9"/>
  <c r="W125" i="9" s="1"/>
  <c r="V124" i="9"/>
  <c r="W124" i="9" s="1"/>
  <c r="V123" i="9"/>
  <c r="W123" i="9" s="1"/>
  <c r="V122" i="9"/>
  <c r="W122" i="9" s="1"/>
  <c r="U121" i="9"/>
  <c r="W121" i="9" s="1"/>
  <c r="V119" i="9"/>
  <c r="W119" i="9" s="1"/>
  <c r="V118" i="9"/>
  <c r="W118" i="9" s="1"/>
  <c r="V117" i="9"/>
  <c r="W117" i="9" s="1"/>
  <c r="V116" i="9"/>
  <c r="W116" i="9" s="1"/>
  <c r="V113" i="9"/>
  <c r="W113" i="9" s="1"/>
  <c r="V112" i="9"/>
  <c r="W112" i="9" s="1"/>
  <c r="V111" i="9"/>
  <c r="W111" i="9" s="1"/>
  <c r="U110" i="9"/>
  <c r="W110" i="9" s="1"/>
  <c r="V109" i="9"/>
  <c r="W109" i="9" s="1"/>
  <c r="V108" i="9"/>
  <c r="W108" i="9" s="1"/>
  <c r="V107" i="9"/>
  <c r="W107" i="9" s="1"/>
  <c r="V106" i="9"/>
  <c r="W106" i="9" s="1"/>
  <c r="W105" i="9"/>
  <c r="U104" i="9"/>
  <c r="V101" i="9"/>
  <c r="W101" i="9" s="1"/>
  <c r="V100" i="9"/>
  <c r="W100" i="9" s="1"/>
  <c r="V99" i="9"/>
  <c r="W99" i="9" s="1"/>
  <c r="U98" i="9"/>
  <c r="W98" i="9" s="1"/>
  <c r="V96" i="9"/>
  <c r="W96" i="9" s="1"/>
  <c r="V95" i="9"/>
  <c r="W95" i="9" s="1"/>
  <c r="V94" i="9"/>
  <c r="W94" i="9" s="1"/>
  <c r="U93" i="9"/>
  <c r="V93" i="9" s="1"/>
  <c r="V91" i="9"/>
  <c r="W91" i="9" s="1"/>
  <c r="V90" i="9"/>
  <c r="W90" i="9" s="1"/>
  <c r="V89" i="9"/>
  <c r="W89" i="9" s="1"/>
  <c r="U88" i="9"/>
  <c r="W88" i="9" s="1"/>
  <c r="U84" i="9"/>
  <c r="W84" i="9" s="1"/>
  <c r="U80" i="9"/>
  <c r="W80" i="9" s="1"/>
  <c r="U76" i="9"/>
  <c r="V76" i="9" s="1"/>
  <c r="V74" i="9"/>
  <c r="W74" i="9" s="1"/>
  <c r="V73" i="9"/>
  <c r="W73" i="9" s="1"/>
  <c r="V72" i="9"/>
  <c r="W72" i="9" s="1"/>
  <c r="V71" i="9"/>
  <c r="W71" i="9" s="1"/>
  <c r="V70" i="9"/>
  <c r="W70" i="9" s="1"/>
  <c r="U69" i="9"/>
  <c r="V69" i="9" s="1"/>
  <c r="U64" i="9"/>
  <c r="W64" i="9" s="1"/>
  <c r="V58" i="9"/>
  <c r="W58" i="9" s="1"/>
  <c r="V57" i="9"/>
  <c r="W57" i="9" s="1"/>
  <c r="U56" i="9"/>
  <c r="W56" i="9" s="1"/>
  <c r="V51" i="9"/>
  <c r="W51" i="9" s="1"/>
  <c r="V50" i="9"/>
  <c r="W50" i="9" s="1"/>
  <c r="V49" i="9"/>
  <c r="W49" i="9" s="1"/>
  <c r="V48" i="9"/>
  <c r="W48" i="9" s="1"/>
  <c r="V47" i="9"/>
  <c r="W47" i="9" s="1"/>
  <c r="U46" i="9"/>
  <c r="W46" i="9" s="1"/>
  <c r="V44" i="9"/>
  <c r="W44" i="9" s="1"/>
  <c r="V43" i="9"/>
  <c r="W43" i="9" s="1"/>
  <c r="V42" i="9"/>
  <c r="W42" i="9" s="1"/>
  <c r="V41" i="9"/>
  <c r="W41" i="9" s="1"/>
  <c r="V40" i="9"/>
  <c r="W40" i="9" s="1"/>
  <c r="U38" i="9"/>
  <c r="V38" i="9" s="1"/>
  <c r="V37" i="9"/>
  <c r="W37" i="9" s="1"/>
  <c r="V36" i="9"/>
  <c r="W36" i="9" s="1"/>
  <c r="V35" i="9"/>
  <c r="W35" i="9" s="1"/>
  <c r="V34" i="9"/>
  <c r="W34" i="9" s="1"/>
  <c r="V33" i="9"/>
  <c r="W33" i="9" s="1"/>
  <c r="U31" i="9"/>
  <c r="W31" i="9" s="1"/>
  <c r="V30" i="9"/>
  <c r="W30" i="9" s="1"/>
  <c r="V29" i="9"/>
  <c r="W29" i="9" s="1"/>
  <c r="V28" i="9"/>
  <c r="W28" i="9" s="1"/>
  <c r="U27" i="9"/>
  <c r="W27" i="9" s="1"/>
  <c r="V26" i="9"/>
  <c r="W26" i="9" s="1"/>
  <c r="V25" i="9"/>
  <c r="W25" i="9" s="1"/>
  <c r="V24" i="9"/>
  <c r="W24" i="9" s="1"/>
  <c r="V23" i="9"/>
  <c r="W23" i="9" s="1"/>
  <c r="V22" i="9"/>
  <c r="W22" i="9" s="1"/>
  <c r="U21" i="9"/>
  <c r="W21" i="9" s="1"/>
  <c r="U17" i="9"/>
  <c r="W13" i="9"/>
  <c r="U9" i="9"/>
  <c r="W9" i="9" l="1"/>
  <c r="X2" i="9"/>
  <c r="W17" i="9"/>
  <c r="V17" i="9"/>
  <c r="V88" i="9"/>
  <c r="V80" i="9"/>
  <c r="W93" i="9"/>
  <c r="V21" i="9"/>
  <c r="V110" i="9"/>
  <c r="V98" i="9"/>
  <c r="V84" i="9"/>
  <c r="V27" i="9"/>
  <c r="V9" i="9"/>
  <c r="V115" i="9"/>
  <c r="W76" i="9"/>
  <c r="V46" i="9"/>
  <c r="V56" i="9"/>
  <c r="V64" i="9"/>
  <c r="W38" i="9"/>
  <c r="W69" i="9"/>
  <c r="W127" i="9"/>
  <c r="V121" i="9"/>
  <c r="W104" i="9"/>
  <c r="V104" i="9"/>
  <c r="V5" i="9"/>
  <c r="W5" i="9"/>
  <c r="W134" i="9"/>
  <c r="V31" i="9"/>
  <c r="X3" i="9" l="1"/>
  <c r="B33" i="3" s="1"/>
  <c r="E43" i="3" s="1"/>
  <c r="X1" i="9"/>
  <c r="B32" i="3" s="1"/>
  <c r="B36" i="3" l="1"/>
  <c r="F44" i="3" s="1"/>
  <c r="B38" i="3" l="1"/>
  <c r="E45" i="3" s="1"/>
  <c r="E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Jure</author>
  </authors>
  <commentList>
    <comment ref="G2" authorId="0" shapeId="0" xr:uid="{60F338D2-F3C6-4DE8-A1AA-F6429F14AC49}">
      <text>
        <r>
          <rPr>
            <b/>
            <sz val="9"/>
            <color indexed="81"/>
            <rFont val="Segoe UI"/>
            <family val="2"/>
            <charset val="238"/>
          </rPr>
          <t>RAL 5015</t>
        </r>
      </text>
    </comment>
    <comment ref="C17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>Jure: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  <comment ref="Z30" authorId="0" shapeId="0" xr:uid="{BD585986-54B4-4ADE-BF81-9B87A85D0C8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37" authorId="0" shapeId="0" xr:uid="{3320D4B7-BA5A-4BC0-AE4B-06B76B6C6C8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47" authorId="0" shapeId="0" xr:uid="{431E963A-0942-479E-9EA5-BADB0FDAB93D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58" authorId="0" shapeId="0" xr:uid="{020AF2AF-4A2E-42DE-8C6A-A2277FEAB434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70" authorId="0" shapeId="0" xr:uid="{E2A8243E-6BC5-46DF-B3D9-F4C4B544ED6E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83" authorId="0" shapeId="0" xr:uid="{CCAA44E3-512F-493A-B3D5-C27EFFBFC4C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19" authorId="0" shapeId="0" xr:uid="{1BAC7A54-AB46-49AB-8999-967210D39618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34" authorId="0" shapeId="0" xr:uid="{133C1732-9773-4424-BAA0-6AD6823B523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50" authorId="0" shapeId="0" xr:uid="{53594392-FE8E-4912-B0B6-1871AE058BFB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62" authorId="0" shapeId="0" xr:uid="{6FD57B2E-E13D-419A-9F94-E1CCF363A14A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77" authorId="0" shapeId="0" xr:uid="{082E1FFC-5077-4817-9A03-ED6B597B3A2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86" authorId="0" shapeId="0" xr:uid="{122E3DF9-2545-4562-8F72-F0001920E6EA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02" authorId="0" shapeId="0" xr:uid="{FE108752-88CD-443C-A111-3A780C403F4F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11" authorId="0" shapeId="0" xr:uid="{9EE26963-4C01-45E4-A91C-86EA32BAE82B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25" authorId="0" shapeId="0" xr:uid="{99303224-8E5C-4D4B-8D01-64A723C86DD9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38" authorId="0" shapeId="0" xr:uid="{E07E3FBA-8B97-4F00-BE93-244DD1292C12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58" authorId="0" shapeId="0" xr:uid="{03A45890-CE1A-4AAC-878C-1A5E1202D8CF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69" authorId="0" shapeId="0" xr:uid="{4BFBC204-D09C-469D-B143-58679FD69E9E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78" authorId="0" shapeId="0" xr:uid="{3B4E30EB-2295-4713-9C32-361565EA5E9C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</commentList>
</comments>
</file>

<file path=xl/sharedStrings.xml><?xml version="1.0" encoding="utf-8"?>
<sst xmlns="http://schemas.openxmlformats.org/spreadsheetml/2006/main" count="798" uniqueCount="402">
  <si>
    <t>Pcs :</t>
  </si>
  <si>
    <t>BLACK</t>
  </si>
  <si>
    <t>WHITE</t>
  </si>
  <si>
    <t>FLUO GREEN</t>
  </si>
  <si>
    <t>FLUO PINK</t>
  </si>
  <si>
    <t>FLUO YELLOW</t>
  </si>
  <si>
    <t>FLUO ORANGE</t>
  </si>
  <si>
    <t>Sets Total:</t>
  </si>
  <si>
    <t>Sets</t>
  </si>
  <si>
    <t>Pcs</t>
  </si>
  <si>
    <t xml:space="preserve">No. 1 </t>
  </si>
  <si>
    <t>No. 2</t>
  </si>
  <si>
    <t xml:space="preserve">No. 3 </t>
  </si>
  <si>
    <t>No. 4</t>
  </si>
  <si>
    <t>No. 5</t>
  </si>
  <si>
    <t>Black</t>
  </si>
  <si>
    <t>White</t>
  </si>
  <si>
    <t>SPHERES</t>
  </si>
  <si>
    <t>CUBIC SHAPES</t>
  </si>
  <si>
    <t>Invoice Address:</t>
  </si>
  <si>
    <t>Delivery Address:</t>
  </si>
  <si>
    <t>First name</t>
  </si>
  <si>
    <t>Last name</t>
  </si>
  <si>
    <t>Company</t>
  </si>
  <si>
    <t>Address</t>
  </si>
  <si>
    <t>Zip/Postal Code</t>
  </si>
  <si>
    <t>City</t>
  </si>
  <si>
    <t>Country</t>
  </si>
  <si>
    <t>Phone</t>
  </si>
  <si>
    <t>Email</t>
  </si>
  <si>
    <t>Order Summary:</t>
  </si>
  <si>
    <t>VOLUMES</t>
  </si>
  <si>
    <t>Volumes Total:</t>
  </si>
  <si>
    <t>Price Total:</t>
  </si>
  <si>
    <t>Discount:</t>
  </si>
  <si>
    <t>Total:</t>
  </si>
  <si>
    <t xml:space="preserve">Shipping Costs: </t>
  </si>
  <si>
    <t>ORDER TOTAL:</t>
  </si>
  <si>
    <t>Price TOTAL:</t>
  </si>
  <si>
    <t>No. 6</t>
  </si>
  <si>
    <t>Discount %:</t>
  </si>
  <si>
    <t>www.morpho.si</t>
  </si>
  <si>
    <t>FOOTHOLDS</t>
  </si>
  <si>
    <t>CRIMPS</t>
  </si>
  <si>
    <t>EDGES</t>
  </si>
  <si>
    <t>JUGS</t>
  </si>
  <si>
    <t>PINCHES</t>
  </si>
  <si>
    <t>SLOPERS</t>
  </si>
  <si>
    <t>POCKETS</t>
  </si>
  <si>
    <t>HOLDS</t>
  </si>
  <si>
    <t>Price VAT excluded:</t>
  </si>
  <si>
    <t>Discount Total:</t>
  </si>
  <si>
    <t>VAT</t>
  </si>
  <si>
    <t>%:</t>
  </si>
  <si>
    <t xml:space="preserve">SLOPE STARS </t>
  </si>
  <si>
    <t>WAVE RIDERS</t>
  </si>
  <si>
    <t>LEDGES</t>
  </si>
  <si>
    <t>COMFORT ZONE 01</t>
  </si>
  <si>
    <t>VAT number</t>
  </si>
  <si>
    <t>/ H.063</t>
  </si>
  <si>
    <t xml:space="preserve">CRATERS </t>
  </si>
  <si>
    <t xml:space="preserve">SPLITTERS </t>
  </si>
  <si>
    <t>THE SHIELDS</t>
  </si>
  <si>
    <t>BLADES 01</t>
  </si>
  <si>
    <t>BLADES 02</t>
  </si>
  <si>
    <t>BLADES 03</t>
  </si>
  <si>
    <t>EDGIES 01</t>
  </si>
  <si>
    <t>EDGIES 02</t>
  </si>
  <si>
    <t xml:space="preserve">WAVES </t>
  </si>
  <si>
    <t>Color of the shiny part:</t>
  </si>
  <si>
    <t>Single color</t>
  </si>
  <si>
    <t>FLIPPERS</t>
  </si>
  <si>
    <t>RAILS 02</t>
  </si>
  <si>
    <t>BEANS 02</t>
  </si>
  <si>
    <t>PYRAMIDS</t>
  </si>
  <si>
    <t>XS - S</t>
  </si>
  <si>
    <t>S - M</t>
  </si>
  <si>
    <t>M</t>
  </si>
  <si>
    <t>M - L</t>
  </si>
  <si>
    <t>86 x 60 x 15 cm</t>
  </si>
  <si>
    <t>75 x 50 x 13 cm</t>
  </si>
  <si>
    <t>68 x 49 x 13 cm</t>
  </si>
  <si>
    <t>73 x 40x x 10 cm</t>
  </si>
  <si>
    <t>62 x 38 x 10 cm</t>
  </si>
  <si>
    <t>74 x 41 x 12 cm</t>
  </si>
  <si>
    <t>94 x 64 x 17 cm</t>
  </si>
  <si>
    <t>85 x 60 x 24 cm</t>
  </si>
  <si>
    <t>70 x 40 x 17 cm</t>
  </si>
  <si>
    <t>40 x 30 x 16 cm</t>
  </si>
  <si>
    <t>47 x 32 x 16 cm</t>
  </si>
  <si>
    <t>58 x 28 x 12 cm</t>
  </si>
  <si>
    <t>52 x 42 x 17 cm</t>
  </si>
  <si>
    <t>72 x 26 x 14 cm</t>
  </si>
  <si>
    <t>83 x 20 x 10 cm</t>
  </si>
  <si>
    <t>75 x 18 x 9 cm</t>
  </si>
  <si>
    <t>83 x 25 x 7 cm</t>
  </si>
  <si>
    <t>84 x 25 x 12 cm</t>
  </si>
  <si>
    <t>77 x 26 x 10 cm</t>
  </si>
  <si>
    <t>83 x 27 x 12 cm</t>
  </si>
  <si>
    <t>75 x 60 x 20 cm</t>
  </si>
  <si>
    <t>82 x 50 x 20 cm</t>
  </si>
  <si>
    <t>85 x 60 x 20 cm</t>
  </si>
  <si>
    <t>95 x 44 x 28 cm</t>
  </si>
  <si>
    <t>90 x 40 x 26 cm</t>
  </si>
  <si>
    <t>85 x 35 x 22 cm</t>
  </si>
  <si>
    <t>86 x 38 x 20 cm</t>
  </si>
  <si>
    <t>82 x 52 x 22 cm</t>
  </si>
  <si>
    <t>90 x 55 x 20 cm</t>
  </si>
  <si>
    <t>75 x 42 x 18 cm</t>
  </si>
  <si>
    <t>92 x 57 x 20 cm</t>
  </si>
  <si>
    <t>75 x 55 x 15 cm</t>
  </si>
  <si>
    <t>75 x 43 x 20 cm</t>
  </si>
  <si>
    <t>75 x 50 x 22 cm</t>
  </si>
  <si>
    <t>68 x 43 x 19 cm</t>
  </si>
  <si>
    <t>60 x 47 x 20 cm</t>
  </si>
  <si>
    <t>67 x 40 x 17 cm</t>
  </si>
  <si>
    <t>20 x 85 x 10 cm</t>
  </si>
  <si>
    <t>103 x 85 x 10 cm</t>
  </si>
  <si>
    <t>88 x 85 x 10 cm</t>
  </si>
  <si>
    <t>85 x 9 x 10 cm</t>
  </si>
  <si>
    <t>78 x 85 x 10 cm</t>
  </si>
  <si>
    <t>80 x 6 cm</t>
  </si>
  <si>
    <t>90 x 8 cm</t>
  </si>
  <si>
    <t>105 x 10 cm</t>
  </si>
  <si>
    <t>110 x 75 x 34 cm</t>
  </si>
  <si>
    <t>118 x 63 x 30 cm</t>
  </si>
  <si>
    <t>85 x 40 x 25 cm</t>
  </si>
  <si>
    <t>87 x 53 x 34 cm</t>
  </si>
  <si>
    <t>102 x 37 x 24 cm</t>
  </si>
  <si>
    <t>80 x 29 x 12 cm</t>
  </si>
  <si>
    <t>87 x 37 x 17 cm</t>
  </si>
  <si>
    <t>80 x 40 x 19 cm</t>
  </si>
  <si>
    <t>74 x 30 x 17 cm</t>
  </si>
  <si>
    <t>125 x 43 x 24 cm</t>
  </si>
  <si>
    <t>125 x 40 x 26 cm</t>
  </si>
  <si>
    <t>98 x 30 x 8 cm</t>
  </si>
  <si>
    <t>115 x 25 x 10 cm</t>
  </si>
  <si>
    <t>100 x 30 x 10 cm</t>
  </si>
  <si>
    <t>108 x 26 x 8 cm</t>
  </si>
  <si>
    <t>S - L</t>
  </si>
  <si>
    <t>40 x 26 cm</t>
  </si>
  <si>
    <t>40 x 25 cm</t>
  </si>
  <si>
    <t>37 x 25 cm</t>
  </si>
  <si>
    <t>36 x 26 cm</t>
  </si>
  <si>
    <t>37 x 27 cm</t>
  </si>
  <si>
    <t>32 x 22 cm</t>
  </si>
  <si>
    <t>27 x 23 cm</t>
  </si>
  <si>
    <t>28 x 18 cm</t>
  </si>
  <si>
    <t>33 x 22 cm</t>
  </si>
  <si>
    <t>28 x 22 cm</t>
  </si>
  <si>
    <t>70 x 32 x 20 cm</t>
  </si>
  <si>
    <t>72 x 37 x 20 cm</t>
  </si>
  <si>
    <t>90 x 46 x 22 cm</t>
  </si>
  <si>
    <t>130 x 53 x 34 cm</t>
  </si>
  <si>
    <t>40 x 35 cm</t>
  </si>
  <si>
    <t>35 x 35 cm</t>
  </si>
  <si>
    <t>30 x 20 cm</t>
  </si>
  <si>
    <t>95 x 74 x 25 cm</t>
  </si>
  <si>
    <t>60 x 48 x 23 cm</t>
  </si>
  <si>
    <t>83 x 60 x 20 cm</t>
  </si>
  <si>
    <t>50 x 44 x 20 cm</t>
  </si>
  <si>
    <t>76 x 94 x 21 cm</t>
  </si>
  <si>
    <t>125 x 120 x 30 cm</t>
  </si>
  <si>
    <t>100 x 70 x 25 cm</t>
  </si>
  <si>
    <t>55 x 60 x 27 cm</t>
  </si>
  <si>
    <t>95 x 85 x 32 cm</t>
  </si>
  <si>
    <t>83 x 73 x 27 cm</t>
  </si>
  <si>
    <t>67 x 55 x 21 cm</t>
  </si>
  <si>
    <t>115 x 39 x 28 cm</t>
  </si>
  <si>
    <t>126 x 62 x 28 cm</t>
  </si>
  <si>
    <t>155 x 42 x 29 cm</t>
  </si>
  <si>
    <t>75 x 16 x 20 cm</t>
  </si>
  <si>
    <t>65 x 20 x 23 cm</t>
  </si>
  <si>
    <t>65 x 15 x 20 cm</t>
  </si>
  <si>
    <t>65 x 17 x 17 cm</t>
  </si>
  <si>
    <t>50 x 23 x 18 cm</t>
  </si>
  <si>
    <t>120 x 60 x 20 cm</t>
  </si>
  <si>
    <t>120 x 20 cm</t>
  </si>
  <si>
    <t>40 x 10 cm</t>
  </si>
  <si>
    <t>70 x 15 cm</t>
  </si>
  <si>
    <t xml:space="preserve">S - M </t>
  </si>
  <si>
    <t>98 x 30 cm</t>
  </si>
  <si>
    <t>58 x 20 cm</t>
  </si>
  <si>
    <t>56 x 12 cm</t>
  </si>
  <si>
    <t>30 x 8 cm</t>
  </si>
  <si>
    <t>100 x 50 x 14 cm</t>
  </si>
  <si>
    <t>80 x 50 x 14 cm</t>
  </si>
  <si>
    <t>85 x 45 x 11 cm</t>
  </si>
  <si>
    <t>55 x 42 x 11 cm</t>
  </si>
  <si>
    <t>90 x 55 x 17 cm</t>
  </si>
  <si>
    <t>50 x 34 x 20 cm</t>
  </si>
  <si>
    <t>46 x 36 x 19 cm</t>
  </si>
  <si>
    <t>45 x 34 x 19 cm</t>
  </si>
  <si>
    <t>71 x 26 x 20 cm</t>
  </si>
  <si>
    <t>82 x 24 x 17 cm</t>
  </si>
  <si>
    <t>46 x 16 x 17 cm</t>
  </si>
  <si>
    <t>56 x 17 x 10 cm</t>
  </si>
  <si>
    <t>45 x 15 x 12 cm</t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</si>
  <si>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 xml:space="preserve">/ V.070 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</si>
  <si>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color theme="1"/>
        <rFont val="Calibri"/>
        <family val="2"/>
        <charset val="238"/>
        <scheme val="minor"/>
      </rPr>
      <t xml:space="preserve">/ V.014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</si>
  <si>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color theme="1"/>
        <rFont val="Calibri"/>
        <family val="2"/>
        <charset val="238"/>
        <scheme val="minor"/>
      </rPr>
      <t xml:space="preserve">/ V.013 </t>
    </r>
  </si>
  <si>
    <r>
      <rPr>
        <b/>
        <u/>
        <sz val="9"/>
        <color rgb="FF0070C0"/>
        <rFont val="Calibri"/>
        <family val="2"/>
        <charset val="238"/>
        <scheme val="minor"/>
      </rPr>
      <t>VACUUMS</t>
    </r>
    <r>
      <rPr>
        <b/>
        <sz val="9"/>
        <color theme="8" tint="-0.249977111117893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V.002</t>
    </r>
  </si>
  <si>
    <r>
      <t xml:space="preserve">FULLL TEXTURE/ </t>
    </r>
    <r>
      <rPr>
        <sz val="9"/>
        <color theme="1"/>
        <rFont val="Calibri"/>
        <family val="2"/>
        <charset val="238"/>
        <scheme val="minor"/>
      </rPr>
      <t>V.048</t>
    </r>
  </si>
  <si>
    <r>
      <t xml:space="preserve">DUAL TEXTURE/ </t>
    </r>
    <r>
      <rPr>
        <sz val="9"/>
        <color theme="1"/>
        <rFont val="Calibri"/>
        <family val="2"/>
        <charset val="238"/>
        <scheme val="minor"/>
      </rPr>
      <t>V.049</t>
    </r>
  </si>
  <si>
    <r>
      <rPr>
        <b/>
        <sz val="9"/>
        <rFont val="Calibri"/>
        <family val="2"/>
        <charset val="238"/>
        <scheme val="minor"/>
      </rPr>
      <t>FULLL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V.050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</si>
  <si>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V.051 </t>
    </r>
  </si>
  <si>
    <r>
      <rPr>
        <b/>
        <sz val="9"/>
        <rFont val="Calibri"/>
        <family val="2"/>
        <charset val="238"/>
        <scheme val="minor"/>
      </rPr>
      <t>FULLL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V.052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</si>
  <si>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V.053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</si>
  <si>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V.054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</si>
  <si>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V.055</t>
    </r>
  </si>
  <si>
    <r>
      <t>FULL TEXTURE</t>
    </r>
    <r>
      <rPr>
        <sz val="9"/>
        <color theme="1"/>
        <rFont val="Calibri"/>
        <family val="2"/>
        <charset val="238"/>
        <scheme val="minor"/>
      </rPr>
      <t xml:space="preserve"> / V.056 </t>
    </r>
  </si>
  <si>
    <r>
      <t>DUAL TEXTURE</t>
    </r>
    <r>
      <rPr>
        <sz val="9"/>
        <color theme="1"/>
        <rFont val="Calibri"/>
        <family val="2"/>
        <charset val="238"/>
        <scheme val="minor"/>
      </rPr>
      <t xml:space="preserve"> / V.057 </t>
    </r>
  </si>
  <si>
    <r>
      <t>FULL TEXTURE</t>
    </r>
    <r>
      <rPr>
        <sz val="9"/>
        <color theme="1"/>
        <rFont val="Calibri"/>
        <family val="2"/>
        <charset val="238"/>
        <scheme val="minor"/>
      </rPr>
      <t>/ V.058</t>
    </r>
  </si>
  <si>
    <r>
      <t>DUAL TEXTURE</t>
    </r>
    <r>
      <rPr>
        <sz val="9"/>
        <color theme="1"/>
        <rFont val="Calibri"/>
        <family val="2"/>
        <charset val="238"/>
        <scheme val="minor"/>
      </rPr>
      <t>/ V.059</t>
    </r>
    <r>
      <rPr>
        <b/>
        <sz val="9"/>
        <color theme="1"/>
        <rFont val="Calibri"/>
        <family val="2"/>
        <charset val="238"/>
        <scheme val="minor"/>
      </rPr>
      <t xml:space="preserve">  </t>
    </r>
  </si>
  <si>
    <r>
      <t>FULL TEXTURE</t>
    </r>
    <r>
      <rPr>
        <sz val="9"/>
        <rFont val="Calibri"/>
        <family val="2"/>
        <charset val="238"/>
        <scheme val="minor"/>
      </rPr>
      <t>/ V.060</t>
    </r>
  </si>
  <si>
    <r>
      <t>DUAL TEXTURE</t>
    </r>
    <r>
      <rPr>
        <sz val="9"/>
        <color theme="1"/>
        <rFont val="Calibri"/>
        <family val="2"/>
        <charset val="238"/>
        <scheme val="minor"/>
      </rPr>
      <t xml:space="preserve">/ V.061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</si>
  <si>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 xml:space="preserve">/ V.062 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</si>
  <si>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 xml:space="preserve">/ V.063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</si>
  <si>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 xml:space="preserve">/ V.064 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</si>
  <si>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 xml:space="preserve">/ V.065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</si>
  <si>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 xml:space="preserve">/ V.066 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</si>
  <si>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color theme="1"/>
        <rFont val="Calibri"/>
        <family val="2"/>
        <charset val="238"/>
        <scheme val="minor"/>
      </rPr>
      <t xml:space="preserve">/ V.067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</si>
  <si>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color theme="1"/>
        <rFont val="Calibri"/>
        <family val="2"/>
        <charset val="238"/>
        <scheme val="minor"/>
      </rPr>
      <t>/ V.068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</si>
  <si>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 xml:space="preserve">/ V.071 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</si>
  <si>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color theme="1"/>
        <rFont val="Calibri"/>
        <family val="2"/>
        <charset val="238"/>
        <scheme val="minor"/>
      </rPr>
      <t>/ V.072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</si>
  <si>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color theme="1"/>
        <rFont val="Calibri"/>
        <family val="2"/>
        <charset val="238"/>
        <scheme val="minor"/>
      </rPr>
      <t>/ V.073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</si>
  <si>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 xml:space="preserve">/ V.074 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</si>
  <si>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 V.075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</si>
  <si>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color theme="1"/>
        <rFont val="Calibri"/>
        <family val="2"/>
        <charset val="238"/>
        <scheme val="minor"/>
      </rPr>
      <t>/ V.076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</si>
  <si>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color theme="1"/>
        <rFont val="Calibri"/>
        <family val="2"/>
        <charset val="238"/>
        <scheme val="minor"/>
      </rPr>
      <t>/ V.077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</si>
  <si>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 V.078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</si>
  <si>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 V.079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</si>
  <si>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 V.080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</si>
  <si>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 xml:space="preserve">/ V.081 </t>
    </r>
  </si>
  <si>
    <t>COMFORT ZONE 02</t>
  </si>
  <si>
    <r>
      <rPr>
        <b/>
        <u/>
        <sz val="9"/>
        <color rgb="FF0070C0"/>
        <rFont val="Calibri"/>
        <family val="2"/>
        <charset val="238"/>
        <scheme val="minor"/>
      </rPr>
      <t>CELLS</t>
    </r>
    <r>
      <rPr>
        <sz val="9"/>
        <rFont val="Calibri"/>
        <family val="2"/>
        <charset val="238"/>
        <scheme val="minor"/>
      </rPr>
      <t xml:space="preserve"> / H.001</t>
    </r>
  </si>
  <si>
    <r>
      <rPr>
        <b/>
        <u/>
        <sz val="9"/>
        <color rgb="FF0070C0"/>
        <rFont val="Calibri"/>
        <family val="2"/>
        <charset val="238"/>
        <scheme val="minor"/>
      </rPr>
      <t>FRAGMENTS</t>
    </r>
    <r>
      <rPr>
        <b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H.002</t>
    </r>
  </si>
  <si>
    <r>
      <rPr>
        <b/>
        <u/>
        <sz val="9"/>
        <color rgb="FF0070C0"/>
        <rFont val="Calibri"/>
        <family val="2"/>
        <charset val="238"/>
        <scheme val="minor"/>
      </rPr>
      <t>SPORES</t>
    </r>
    <r>
      <rPr>
        <sz val="9"/>
        <rFont val="Calibri"/>
        <family val="2"/>
        <charset val="238"/>
        <scheme val="minor"/>
      </rPr>
      <t xml:space="preserve"> / H.003</t>
    </r>
  </si>
  <si>
    <t>Name</t>
  </si>
  <si>
    <t xml:space="preserve">Size </t>
  </si>
  <si>
    <t>Price without VAT</t>
  </si>
  <si>
    <t>Sum</t>
  </si>
  <si>
    <r>
      <rPr>
        <b/>
        <u/>
        <sz val="9"/>
        <color rgb="FF0070C0"/>
        <rFont val="Calibri"/>
        <family val="2"/>
        <charset val="238"/>
        <scheme val="minor"/>
      </rPr>
      <t xml:space="preserve">RADICALS </t>
    </r>
    <r>
      <rPr>
        <sz val="9"/>
        <rFont val="Calibri"/>
        <family val="2"/>
        <charset val="238"/>
        <scheme val="minor"/>
      </rPr>
      <t>/ H.004</t>
    </r>
  </si>
  <si>
    <r>
      <rPr>
        <b/>
        <u/>
        <sz val="9"/>
        <color rgb="FF0070C0"/>
        <rFont val="Calibri"/>
        <family val="2"/>
        <charset val="238"/>
        <scheme val="minor"/>
      </rPr>
      <t>LIPIDS</t>
    </r>
    <r>
      <rPr>
        <sz val="9"/>
        <rFont val="Calibri"/>
        <family val="2"/>
        <charset val="238"/>
        <scheme val="minor"/>
      </rPr>
      <t xml:space="preserve"> / H.005</t>
    </r>
  </si>
  <si>
    <r>
      <rPr>
        <b/>
        <u/>
        <sz val="9"/>
        <color theme="10"/>
        <rFont val="Calibri"/>
        <family val="2"/>
        <charset val="238"/>
        <scheme val="minor"/>
      </rPr>
      <t>MOLTS</t>
    </r>
    <r>
      <rPr>
        <sz val="9"/>
        <rFont val="Calibri"/>
        <family val="2"/>
        <charset val="238"/>
        <scheme val="minor"/>
      </rPr>
      <t xml:space="preserve"> / H.006</t>
    </r>
  </si>
  <si>
    <r>
      <rPr>
        <b/>
        <u/>
        <sz val="9"/>
        <color rgb="FF0070C0"/>
        <rFont val="Calibri"/>
        <family val="2"/>
        <charset val="238"/>
        <scheme val="minor"/>
      </rPr>
      <t>RAPTORS</t>
    </r>
    <r>
      <rPr>
        <sz val="9"/>
        <rFont val="Calibri"/>
        <family val="2"/>
        <charset val="238"/>
        <scheme val="minor"/>
      </rPr>
      <t xml:space="preserve"> / H.007</t>
    </r>
  </si>
  <si>
    <r>
      <rPr>
        <b/>
        <u/>
        <sz val="9"/>
        <color rgb="FF0070C0"/>
        <rFont val="Calibri"/>
        <family val="2"/>
        <charset val="238"/>
        <scheme val="minor"/>
      </rPr>
      <t>FRACTIONS</t>
    </r>
    <r>
      <rPr>
        <sz val="9"/>
        <rFont val="Calibri"/>
        <family val="2"/>
        <charset val="238"/>
        <scheme val="minor"/>
      </rPr>
      <t xml:space="preserve"> / H.008</t>
    </r>
  </si>
  <si>
    <r>
      <rPr>
        <b/>
        <u/>
        <sz val="9"/>
        <color rgb="FF0070C0"/>
        <rFont val="Calibri"/>
        <family val="2"/>
        <charset val="238"/>
        <scheme val="minor"/>
      </rPr>
      <t>INVERTS</t>
    </r>
    <r>
      <rPr>
        <sz val="9"/>
        <rFont val="Calibri"/>
        <family val="2"/>
        <charset val="238"/>
        <scheme val="minor"/>
      </rPr>
      <t xml:space="preserve"> / H.009</t>
    </r>
  </si>
  <si>
    <r>
      <rPr>
        <b/>
        <u/>
        <sz val="9"/>
        <color rgb="FF0070C0"/>
        <rFont val="Calibri"/>
        <family val="2"/>
        <charset val="238"/>
        <scheme val="minor"/>
      </rPr>
      <t>RADIATION</t>
    </r>
    <r>
      <rPr>
        <b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H.011</t>
    </r>
  </si>
  <si>
    <r>
      <rPr>
        <b/>
        <u/>
        <sz val="9"/>
        <color rgb="FF0070C0"/>
        <rFont val="Calibri"/>
        <family val="2"/>
        <charset val="238"/>
        <scheme val="minor"/>
      </rPr>
      <t>MICROBES</t>
    </r>
    <r>
      <rPr>
        <sz val="9"/>
        <rFont val="Calibri"/>
        <family val="2"/>
        <charset val="238"/>
        <scheme val="minor"/>
      </rPr>
      <t xml:space="preserve"> / H.012</t>
    </r>
  </si>
  <si>
    <r>
      <rPr>
        <b/>
        <u/>
        <sz val="9"/>
        <color rgb="FF0070C0"/>
        <rFont val="Calibri"/>
        <family val="2"/>
        <charset val="238"/>
        <scheme val="minor"/>
      </rPr>
      <t>FUNGUS</t>
    </r>
    <r>
      <rPr>
        <sz val="9"/>
        <rFont val="Calibri"/>
        <family val="2"/>
        <charset val="238"/>
        <scheme val="minor"/>
      </rPr>
      <t xml:space="preserve"> / H.013</t>
    </r>
  </si>
  <si>
    <r>
      <rPr>
        <b/>
        <u/>
        <sz val="9"/>
        <color rgb="FF0070C0"/>
        <rFont val="Calibri"/>
        <family val="2"/>
        <charset val="238"/>
        <scheme val="minor"/>
      </rPr>
      <t>SEDIMENTS</t>
    </r>
    <r>
      <rPr>
        <sz val="9"/>
        <rFont val="Calibri"/>
        <family val="2"/>
        <charset val="238"/>
        <scheme val="minor"/>
      </rPr>
      <t xml:space="preserve"> / H.015</t>
    </r>
  </si>
  <si>
    <r>
      <rPr>
        <b/>
        <u/>
        <sz val="9"/>
        <color rgb="FF0070C0"/>
        <rFont val="Calibri"/>
        <family val="2"/>
        <charset val="238"/>
        <scheme val="minor"/>
      </rPr>
      <t>TRUFFLES</t>
    </r>
    <r>
      <rPr>
        <sz val="9"/>
        <rFont val="Calibri"/>
        <family val="2"/>
        <charset val="238"/>
        <scheme val="minor"/>
      </rPr>
      <t xml:space="preserve"> / H.016</t>
    </r>
  </si>
  <si>
    <r>
      <rPr>
        <b/>
        <u/>
        <sz val="9"/>
        <color rgb="FF0070C0"/>
        <rFont val="Calibri"/>
        <family val="2"/>
        <charset val="238"/>
        <scheme val="minor"/>
      </rPr>
      <t>TERMITES</t>
    </r>
    <r>
      <rPr>
        <sz val="9"/>
        <rFont val="Calibri"/>
        <family val="2"/>
        <charset val="238"/>
        <scheme val="minor"/>
      </rPr>
      <t xml:space="preserve"> / H.017</t>
    </r>
  </si>
  <si>
    <r>
      <rPr>
        <b/>
        <u/>
        <sz val="9"/>
        <color rgb="FF0070C0"/>
        <rFont val="Calibri"/>
        <family val="2"/>
        <charset val="238"/>
        <scheme val="minor"/>
      </rPr>
      <t xml:space="preserve">AXIOMS </t>
    </r>
    <r>
      <rPr>
        <sz val="9"/>
        <rFont val="Calibri"/>
        <family val="2"/>
        <charset val="238"/>
        <scheme val="minor"/>
      </rPr>
      <t>/ H.018</t>
    </r>
  </si>
  <si>
    <r>
      <rPr>
        <b/>
        <u/>
        <sz val="9"/>
        <color rgb="FF0070C0"/>
        <rFont val="Calibri"/>
        <family val="2"/>
        <charset val="238"/>
        <scheme val="minor"/>
      </rPr>
      <t>FLAKES</t>
    </r>
    <r>
      <rPr>
        <sz val="9"/>
        <rFont val="Calibri"/>
        <family val="2"/>
        <charset val="238"/>
        <scheme val="minor"/>
      </rPr>
      <t xml:space="preserve"> / H.019</t>
    </r>
  </si>
  <si>
    <r>
      <rPr>
        <b/>
        <u/>
        <sz val="9"/>
        <color rgb="FF0070C0"/>
        <rFont val="Calibri"/>
        <family val="2"/>
        <charset val="238"/>
        <scheme val="minor"/>
      </rPr>
      <t>JUMBOS</t>
    </r>
    <r>
      <rPr>
        <sz val="9"/>
        <rFont val="Calibri"/>
        <family val="2"/>
        <charset val="238"/>
        <scheme val="minor"/>
      </rPr>
      <t xml:space="preserve"> / H.020</t>
    </r>
  </si>
  <si>
    <r>
      <rPr>
        <b/>
        <u/>
        <sz val="9"/>
        <color rgb="FF0070C0"/>
        <rFont val="Calibri"/>
        <family val="2"/>
        <charset val="238"/>
        <scheme val="minor"/>
      </rPr>
      <t>WAVES</t>
    </r>
    <r>
      <rPr>
        <sz val="9"/>
        <rFont val="Calibri"/>
        <family val="2"/>
        <charset val="238"/>
        <scheme val="minor"/>
      </rPr>
      <t xml:space="preserve"> / H.021</t>
    </r>
  </si>
  <si>
    <r>
      <rPr>
        <b/>
        <u/>
        <sz val="9"/>
        <color rgb="FF0070C0"/>
        <rFont val="Calibri"/>
        <family val="2"/>
        <charset val="238"/>
        <scheme val="minor"/>
      </rPr>
      <t>CAPSULES</t>
    </r>
    <r>
      <rPr>
        <sz val="9"/>
        <rFont val="Calibri"/>
        <family val="2"/>
        <charset val="238"/>
        <scheme val="minor"/>
      </rPr>
      <t xml:space="preserve"> / H.023</t>
    </r>
  </si>
  <si>
    <r>
      <rPr>
        <b/>
        <u/>
        <sz val="9"/>
        <color rgb="FF0070C0"/>
        <rFont val="Calibri"/>
        <family val="2"/>
        <charset val="238"/>
        <scheme val="minor"/>
      </rPr>
      <t>ELIPSIS</t>
    </r>
    <r>
      <rPr>
        <sz val="9"/>
        <rFont val="Calibri"/>
        <family val="2"/>
        <charset val="238"/>
        <scheme val="minor"/>
      </rPr>
      <t xml:space="preserve"> / H.024</t>
    </r>
  </si>
  <si>
    <r>
      <rPr>
        <b/>
        <u/>
        <sz val="9"/>
        <color rgb="FF0070C0"/>
        <rFont val="Calibri"/>
        <family val="2"/>
        <charset val="238"/>
        <scheme val="minor"/>
      </rPr>
      <t>COCOONS</t>
    </r>
    <r>
      <rPr>
        <sz val="9"/>
        <rFont val="Calibri"/>
        <family val="2"/>
        <charset val="238"/>
        <scheme val="minor"/>
      </rPr>
      <t xml:space="preserve"> / H.028</t>
    </r>
    <r>
      <rPr>
        <u/>
        <sz val="9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</si>
  <si>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9"/>
        <color rgb="FF0070C0"/>
        <rFont val="Calibri"/>
        <family val="2"/>
        <charset val="238"/>
        <scheme val="minor"/>
      </rPr>
      <t>DIFFUSION</t>
    </r>
    <r>
      <rPr>
        <sz val="9"/>
        <rFont val="Calibri"/>
        <family val="2"/>
        <charset val="238"/>
        <scheme val="minor"/>
      </rPr>
      <t xml:space="preserve"> / H.029</t>
    </r>
  </si>
  <si>
    <r>
      <rPr>
        <b/>
        <u/>
        <sz val="9"/>
        <color rgb="FF0070C0"/>
        <rFont val="Calibri"/>
        <family val="2"/>
        <charset val="238"/>
        <scheme val="minor"/>
      </rPr>
      <t>EGGS</t>
    </r>
    <r>
      <rPr>
        <sz val="9"/>
        <rFont val="Calibri"/>
        <family val="2"/>
        <charset val="238"/>
        <scheme val="minor"/>
      </rPr>
      <t xml:space="preserve"> / H.030</t>
    </r>
  </si>
  <si>
    <r>
      <rPr>
        <b/>
        <u/>
        <sz val="9"/>
        <color rgb="FF0070C0"/>
        <rFont val="Calibri"/>
        <family val="2"/>
        <charset val="238"/>
        <scheme val="minor"/>
      </rPr>
      <t>OCTOPUSES</t>
    </r>
    <r>
      <rPr>
        <sz val="9"/>
        <rFont val="Calibri"/>
        <family val="2"/>
        <charset val="238"/>
        <scheme val="minor"/>
      </rPr>
      <t xml:space="preserve"> / H.031</t>
    </r>
  </si>
  <si>
    <r>
      <rPr>
        <b/>
        <u/>
        <sz val="9"/>
        <color rgb="FF0070C0"/>
        <rFont val="Calibri"/>
        <family val="2"/>
        <charset val="238"/>
        <scheme val="minor"/>
      </rPr>
      <t>STEROIDS</t>
    </r>
    <r>
      <rPr>
        <sz val="9"/>
        <rFont val="Calibri"/>
        <family val="2"/>
        <charset val="238"/>
        <scheme val="minor"/>
      </rPr>
      <t xml:space="preserve"> / H.032</t>
    </r>
  </si>
  <si>
    <r>
      <rPr>
        <b/>
        <u/>
        <sz val="9"/>
        <color rgb="FF0070C0"/>
        <rFont val="Calibri"/>
        <family val="2"/>
        <charset val="238"/>
        <scheme val="minor"/>
      </rPr>
      <t>LEDGES</t>
    </r>
    <r>
      <rPr>
        <sz val="9"/>
        <rFont val="Calibri"/>
        <family val="2"/>
        <charset val="238"/>
        <scheme val="minor"/>
      </rPr>
      <t xml:space="preserve"> / H.034</t>
    </r>
  </si>
  <si>
    <r>
      <rPr>
        <b/>
        <u/>
        <sz val="9"/>
        <color rgb="FF0070C0"/>
        <rFont val="Calibri"/>
        <family val="2"/>
        <charset val="238"/>
        <scheme val="minor"/>
      </rPr>
      <t>VEINS</t>
    </r>
    <r>
      <rPr>
        <sz val="9"/>
        <rFont val="Calibri"/>
        <family val="2"/>
        <charset val="238"/>
        <scheme val="minor"/>
      </rPr>
      <t xml:space="preserve"> / H.035</t>
    </r>
  </si>
  <si>
    <r>
      <rPr>
        <b/>
        <u/>
        <sz val="9"/>
        <color rgb="FF0070C0"/>
        <rFont val="Calibri"/>
        <family val="2"/>
        <charset val="238"/>
        <scheme val="minor"/>
      </rPr>
      <t>EROSIONS</t>
    </r>
    <r>
      <rPr>
        <sz val="9"/>
        <rFont val="Calibri"/>
        <family val="2"/>
        <charset val="238"/>
        <scheme val="minor"/>
      </rPr>
      <t xml:space="preserve"> / H.036</t>
    </r>
  </si>
  <si>
    <r>
      <rPr>
        <b/>
        <u/>
        <sz val="9"/>
        <color rgb="FF0070C0"/>
        <rFont val="Calibri"/>
        <family val="2"/>
        <charset val="238"/>
        <scheme val="minor"/>
      </rPr>
      <t>DIGITS</t>
    </r>
    <r>
      <rPr>
        <sz val="9"/>
        <rFont val="Calibri"/>
        <family val="2"/>
        <charset val="238"/>
        <scheme val="minor"/>
      </rPr>
      <t xml:space="preserve"> / H.038</t>
    </r>
  </si>
  <si>
    <r>
      <rPr>
        <b/>
        <u/>
        <sz val="9"/>
        <color rgb="FF0070C0"/>
        <rFont val="Calibri"/>
        <family val="2"/>
        <charset val="238"/>
        <scheme val="minor"/>
      </rPr>
      <t>HUECOS</t>
    </r>
    <r>
      <rPr>
        <sz val="9"/>
        <rFont val="Calibri"/>
        <family val="2"/>
        <charset val="238"/>
        <scheme val="minor"/>
      </rPr>
      <t xml:space="preserve"> / H.040</t>
    </r>
  </si>
  <si>
    <r>
      <rPr>
        <b/>
        <u/>
        <sz val="9"/>
        <color rgb="FF0070C0"/>
        <rFont val="Calibri"/>
        <family val="2"/>
        <charset val="238"/>
        <scheme val="minor"/>
      </rPr>
      <t>DENSE 01</t>
    </r>
    <r>
      <rPr>
        <sz val="9"/>
        <rFont val="Calibri"/>
        <family val="2"/>
        <charset val="238"/>
        <scheme val="minor"/>
      </rPr>
      <t xml:space="preserve"> / H.045</t>
    </r>
  </si>
  <si>
    <r>
      <rPr>
        <b/>
        <u/>
        <sz val="9"/>
        <color rgb="FF0070C0"/>
        <rFont val="Calibri"/>
        <family val="2"/>
        <charset val="238"/>
        <scheme val="minor"/>
      </rPr>
      <t>DENSE 02</t>
    </r>
    <r>
      <rPr>
        <sz val="9"/>
        <rFont val="Calibri"/>
        <family val="2"/>
        <charset val="238"/>
        <scheme val="minor"/>
      </rPr>
      <t xml:space="preserve"> / H.046</t>
    </r>
  </si>
  <si>
    <r>
      <rPr>
        <b/>
        <u/>
        <sz val="9"/>
        <color rgb="FF0070C0"/>
        <rFont val="Calibri"/>
        <family val="2"/>
        <charset val="238"/>
        <scheme val="minor"/>
      </rPr>
      <t>DENSE 03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H.047</t>
    </r>
  </si>
  <si>
    <r>
      <rPr>
        <b/>
        <u/>
        <sz val="9"/>
        <color rgb="FF0070C0"/>
        <rFont val="Calibri"/>
        <family val="2"/>
        <charset val="238"/>
        <scheme val="minor"/>
      </rPr>
      <t>DENSE 04</t>
    </r>
    <r>
      <rPr>
        <sz val="9"/>
        <rFont val="Calibri"/>
        <family val="2"/>
        <charset val="238"/>
        <scheme val="minor"/>
      </rPr>
      <t xml:space="preserve"> / H.048</t>
    </r>
  </si>
  <si>
    <r>
      <rPr>
        <b/>
        <u/>
        <sz val="9"/>
        <color rgb="FF0070C0"/>
        <rFont val="Calibri"/>
        <family val="2"/>
        <charset val="238"/>
        <scheme val="minor"/>
      </rPr>
      <t>DENSE 05</t>
    </r>
    <r>
      <rPr>
        <b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H.049</t>
    </r>
  </si>
  <si>
    <r>
      <rPr>
        <b/>
        <u/>
        <sz val="9"/>
        <color rgb="FF0070C0"/>
        <rFont val="Calibri"/>
        <family val="2"/>
        <charset val="238"/>
        <scheme val="minor"/>
      </rPr>
      <t>DENSE 06</t>
    </r>
    <r>
      <rPr>
        <sz val="9"/>
        <rFont val="Calibri"/>
        <family val="2"/>
        <charset val="238"/>
        <scheme val="minor"/>
      </rPr>
      <t xml:space="preserve"> / H.050</t>
    </r>
  </si>
  <si>
    <r>
      <rPr>
        <b/>
        <u/>
        <sz val="9"/>
        <color rgb="FF0070C0"/>
        <rFont val="Calibri"/>
        <family val="2"/>
        <charset val="238"/>
        <scheme val="minor"/>
      </rPr>
      <t>DENSE 07</t>
    </r>
    <r>
      <rPr>
        <b/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H.051</t>
    </r>
  </si>
  <si>
    <r>
      <rPr>
        <b/>
        <u/>
        <sz val="9"/>
        <color rgb="FF0070C0"/>
        <rFont val="Calibri"/>
        <family val="2"/>
        <charset val="238"/>
        <scheme val="minor"/>
      </rPr>
      <t>DENSE 08</t>
    </r>
    <r>
      <rPr>
        <sz val="9"/>
        <rFont val="Calibri"/>
        <family val="2"/>
        <charset val="238"/>
        <scheme val="minor"/>
      </rPr>
      <t xml:space="preserve"> / H.052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</si>
  <si>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01</t>
    </r>
    <r>
      <rPr>
        <sz val="9"/>
        <rFont val="Calibri"/>
        <family val="2"/>
        <charset val="238"/>
        <scheme val="minor"/>
      </rPr>
      <t xml:space="preserve"> / H.054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</si>
  <si>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02</t>
    </r>
    <r>
      <rPr>
        <sz val="9"/>
        <rFont val="Calibri"/>
        <family val="2"/>
        <charset val="238"/>
        <scheme val="minor"/>
      </rPr>
      <t xml:space="preserve"> / H.055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</si>
  <si>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03</t>
    </r>
    <r>
      <rPr>
        <sz val="9"/>
        <rFont val="Calibri"/>
        <family val="2"/>
        <charset val="238"/>
        <scheme val="minor"/>
      </rPr>
      <t xml:space="preserve"> / H.056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</si>
  <si>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04</t>
    </r>
    <r>
      <rPr>
        <sz val="9"/>
        <rFont val="Calibri"/>
        <family val="2"/>
        <charset val="238"/>
        <scheme val="minor"/>
      </rPr>
      <t xml:space="preserve"> / H.057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</si>
  <si>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05</t>
    </r>
    <r>
      <rPr>
        <sz val="9"/>
        <rFont val="Calibri"/>
        <family val="2"/>
        <charset val="238"/>
        <scheme val="minor"/>
      </rPr>
      <t xml:space="preserve"> / H.058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</si>
  <si>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06</t>
    </r>
    <r>
      <rPr>
        <sz val="9"/>
        <rFont val="Calibri"/>
        <family val="2"/>
        <charset val="238"/>
        <scheme val="minor"/>
      </rPr>
      <t xml:space="preserve"> / H.059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</si>
  <si>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07</t>
    </r>
    <r>
      <rPr>
        <sz val="9"/>
        <rFont val="Calibri"/>
        <family val="2"/>
        <charset val="238"/>
        <scheme val="minor"/>
      </rPr>
      <t xml:space="preserve"> / H.060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</si>
  <si>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08</t>
    </r>
    <r>
      <rPr>
        <sz val="9"/>
        <rFont val="Calibri"/>
        <family val="2"/>
        <charset val="238"/>
        <scheme val="minor"/>
      </rPr>
      <t xml:space="preserve"> / H.061</t>
    </r>
  </si>
  <si>
    <r>
      <rPr>
        <b/>
        <u/>
        <sz val="9"/>
        <color rgb="FF0070C0"/>
        <rFont val="Calibri"/>
        <family val="2"/>
        <charset val="238"/>
        <scheme val="minor"/>
      </rPr>
      <t>BASIC - BALLS 09</t>
    </r>
    <r>
      <rPr>
        <sz val="9"/>
        <rFont val="Calibri"/>
        <family val="2"/>
        <charset val="238"/>
        <scheme val="minor"/>
      </rPr>
      <t xml:space="preserve"> / H.062</t>
    </r>
  </si>
  <si>
    <r>
      <rPr>
        <b/>
        <u/>
        <sz val="9"/>
        <color theme="10"/>
        <rFont val="Calibri"/>
        <family val="2"/>
        <charset val="238"/>
        <scheme val="minor"/>
      </rPr>
      <t>LEAVES 01</t>
    </r>
    <r>
      <rPr>
        <u/>
        <sz val="9"/>
        <color theme="10"/>
        <rFont val="Calibri"/>
        <family val="2"/>
        <charset val="238"/>
        <scheme val="minor"/>
      </rPr>
      <t xml:space="preserve"> 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H.081</t>
    </r>
  </si>
  <si>
    <r>
      <rPr>
        <b/>
        <u/>
        <sz val="9"/>
        <color theme="10"/>
        <rFont val="Calibri"/>
        <family val="2"/>
        <charset val="238"/>
        <scheme val="minor"/>
      </rPr>
      <t>LEAVES 02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H.082</t>
    </r>
  </si>
  <si>
    <r>
      <rPr>
        <b/>
        <u/>
        <sz val="9"/>
        <color theme="10"/>
        <rFont val="Calibri"/>
        <family val="2"/>
        <charset val="238"/>
        <scheme val="minor"/>
      </rPr>
      <t>LEAVES 03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H.083</t>
    </r>
  </si>
  <si>
    <r>
      <rPr>
        <b/>
        <u/>
        <sz val="9"/>
        <color theme="10"/>
        <rFont val="Calibri"/>
        <family val="2"/>
        <charset val="238"/>
        <scheme val="minor"/>
      </rPr>
      <t>LEAVES 04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color theme="10"/>
        <rFont val="Calibri"/>
        <family val="2"/>
        <charset val="238"/>
        <scheme val="minor"/>
      </rPr>
      <t xml:space="preserve">/ </t>
    </r>
    <r>
      <rPr>
        <sz val="9"/>
        <rFont val="Calibri"/>
        <family val="2"/>
        <charset val="238"/>
        <scheme val="minor"/>
      </rPr>
      <t>H.084</t>
    </r>
  </si>
  <si>
    <r>
      <t xml:space="preserve">COMFORT ZONE </t>
    </r>
    <r>
      <rPr>
        <sz val="12"/>
        <rFont val="Calibri"/>
        <family val="2"/>
        <charset val="238"/>
        <scheme val="minor"/>
      </rPr>
      <t>SERIES</t>
    </r>
  </si>
  <si>
    <r>
      <t xml:space="preserve">LEAVES </t>
    </r>
    <r>
      <rPr>
        <sz val="12"/>
        <rFont val="Calibri"/>
        <family val="2"/>
        <charset val="238"/>
        <scheme val="minor"/>
      </rPr>
      <t>SERIES</t>
    </r>
  </si>
  <si>
    <r>
      <t xml:space="preserve">PINCH ATTACK </t>
    </r>
    <r>
      <rPr>
        <sz val="12"/>
        <rFont val="Calibri"/>
        <family val="2"/>
        <charset val="238"/>
        <scheme val="minor"/>
      </rPr>
      <t>SERIES</t>
    </r>
  </si>
  <si>
    <r>
      <t>BASIC BALLS</t>
    </r>
    <r>
      <rPr>
        <sz val="12"/>
        <rFont val="Calibri"/>
        <family val="2"/>
        <charset val="238"/>
        <scheme val="minor"/>
      </rPr>
      <t xml:space="preserve"> SERIES</t>
    </r>
  </si>
  <si>
    <r>
      <t xml:space="preserve">DENSE </t>
    </r>
    <r>
      <rPr>
        <sz val="12"/>
        <color theme="1"/>
        <rFont val="Calibri"/>
        <family val="2"/>
        <charset val="238"/>
        <scheme val="minor"/>
      </rPr>
      <t>SERIES</t>
    </r>
  </si>
  <si>
    <r>
      <t>PINCH ATTACK 01</t>
    </r>
    <r>
      <rPr>
        <sz val="9"/>
        <rFont val="Calibri"/>
        <family val="2"/>
        <charset val="238"/>
        <scheme val="minor"/>
      </rPr>
      <t xml:space="preserve"> / H.064</t>
    </r>
  </si>
  <si>
    <r>
      <t>PINCH ATTACK 02</t>
    </r>
    <r>
      <rPr>
        <sz val="9"/>
        <rFont val="Calibri"/>
        <family val="2"/>
        <charset val="238"/>
        <scheme val="minor"/>
      </rPr>
      <t xml:space="preserve"> / H.065</t>
    </r>
  </si>
  <si>
    <r>
      <rPr>
        <b/>
        <u/>
        <sz val="9"/>
        <color theme="10"/>
        <rFont val="Calibri"/>
        <family val="2"/>
        <charset val="238"/>
        <scheme val="minor"/>
      </rPr>
      <t xml:space="preserve">PINCH ATTACK 03 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H.066</t>
    </r>
  </si>
  <si>
    <r>
      <rPr>
        <b/>
        <u/>
        <sz val="9"/>
        <color theme="10"/>
        <rFont val="Calibri"/>
        <family val="2"/>
        <charset val="238"/>
        <scheme val="minor"/>
      </rPr>
      <t>PINCH ATTACK 04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H.067</t>
    </r>
  </si>
  <si>
    <r>
      <rPr>
        <b/>
        <u/>
        <sz val="9"/>
        <color theme="10"/>
        <rFont val="Calibri"/>
        <family val="2"/>
        <charset val="238"/>
        <scheme val="minor"/>
      </rPr>
      <t>PINCH ATTACK 05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H.068</t>
    </r>
  </si>
  <si>
    <r>
      <rPr>
        <b/>
        <u/>
        <sz val="9"/>
        <color theme="10"/>
        <rFont val="Calibri"/>
        <family val="2"/>
        <charset val="238"/>
        <scheme val="minor"/>
      </rPr>
      <t>PINCH ATTACK 06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H.069</t>
    </r>
  </si>
  <si>
    <r>
      <rPr>
        <b/>
        <u/>
        <sz val="9"/>
        <color theme="10"/>
        <rFont val="Calibri"/>
        <family val="2"/>
        <charset val="238"/>
        <scheme val="minor"/>
      </rPr>
      <t>PINCH ATTACK 07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H.070</t>
    </r>
  </si>
  <si>
    <r>
      <rPr>
        <b/>
        <u/>
        <sz val="9"/>
        <color theme="10"/>
        <rFont val="Calibri"/>
        <family val="2"/>
        <charset val="238"/>
        <scheme val="minor"/>
      </rPr>
      <t>PINCH ATTACK 08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H.071</t>
    </r>
  </si>
  <si>
    <r>
      <rPr>
        <b/>
        <u/>
        <sz val="9"/>
        <color theme="10"/>
        <rFont val="Calibri"/>
        <family val="2"/>
        <charset val="238"/>
        <scheme val="minor"/>
      </rPr>
      <t>PINCH ATTACK 09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H.072</t>
    </r>
  </si>
  <si>
    <r>
      <rPr>
        <b/>
        <u/>
        <sz val="9"/>
        <color theme="10"/>
        <rFont val="Calibri"/>
        <family val="2"/>
        <charset val="238"/>
        <scheme val="minor"/>
      </rPr>
      <t>PINCH ATTACK 10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H.073</t>
    </r>
  </si>
  <si>
    <r>
      <rPr>
        <b/>
        <u/>
        <sz val="9"/>
        <color theme="10"/>
        <rFont val="Calibri"/>
        <family val="2"/>
        <charset val="238"/>
        <scheme val="minor"/>
      </rPr>
      <t>PINCH ATTACK 11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H.074</t>
    </r>
  </si>
  <si>
    <r>
      <rPr>
        <b/>
        <u/>
        <sz val="9"/>
        <color theme="10"/>
        <rFont val="Calibri"/>
        <family val="2"/>
        <charset val="238"/>
        <scheme val="minor"/>
      </rPr>
      <t>PINCH ATTACK 12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H.075</t>
    </r>
  </si>
  <si>
    <r>
      <rPr>
        <b/>
        <u/>
        <sz val="9"/>
        <color theme="10"/>
        <rFont val="Calibri"/>
        <family val="2"/>
        <charset val="238"/>
        <scheme val="minor"/>
      </rPr>
      <t>PINCH ATTACK 13</t>
    </r>
    <r>
      <rPr>
        <b/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H.076</t>
    </r>
  </si>
  <si>
    <r>
      <rPr>
        <b/>
        <u/>
        <sz val="9"/>
        <color theme="10"/>
        <rFont val="Calibri"/>
        <family val="2"/>
        <charset val="238"/>
        <scheme val="minor"/>
      </rPr>
      <t>PINCH ATTACK 14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H.077</t>
    </r>
  </si>
  <si>
    <r>
      <rPr>
        <b/>
        <u/>
        <sz val="9"/>
        <color theme="10"/>
        <rFont val="Calibri"/>
        <family val="2"/>
        <charset val="238"/>
        <scheme val="minor"/>
      </rPr>
      <t>PINCH ATTACK 15</t>
    </r>
    <r>
      <rPr>
        <sz val="9"/>
        <color theme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/ H.078</t>
    </r>
  </si>
  <si>
    <r>
      <rPr>
        <b/>
        <u/>
        <sz val="9"/>
        <color theme="10"/>
        <rFont val="Calibri"/>
        <family val="2"/>
        <charset val="238"/>
        <scheme val="minor"/>
      </rPr>
      <t>PINCH ATTACK 16</t>
    </r>
    <r>
      <rPr>
        <sz val="9"/>
        <rFont val="Calibri"/>
        <family val="2"/>
        <charset val="238"/>
        <scheme val="minor"/>
      </rPr>
      <t xml:space="preserve"> / H.079</t>
    </r>
  </si>
  <si>
    <t>Total pcs:</t>
  </si>
  <si>
    <t>Total sets:</t>
  </si>
  <si>
    <t>Total price without VAT:</t>
  </si>
  <si>
    <t>ORDER SHEET - PE HOLDS</t>
  </si>
  <si>
    <t>/ H.085</t>
  </si>
  <si>
    <r>
      <t xml:space="preserve">RAILS </t>
    </r>
    <r>
      <rPr>
        <sz val="12"/>
        <color theme="1"/>
        <rFont val="Calibri"/>
        <family val="2"/>
        <charset val="238"/>
        <scheme val="minor"/>
      </rPr>
      <t>SERIES</t>
    </r>
  </si>
  <si>
    <r>
      <t xml:space="preserve">BEANS </t>
    </r>
    <r>
      <rPr>
        <sz val="12"/>
        <color theme="1"/>
        <rFont val="Calibri"/>
        <family val="2"/>
        <charset val="238"/>
        <scheme val="minor"/>
      </rPr>
      <t>SERIES</t>
    </r>
  </si>
  <si>
    <r>
      <t xml:space="preserve">     CLINCH </t>
    </r>
    <r>
      <rPr>
        <sz val="12"/>
        <color theme="1"/>
        <rFont val="Calibri"/>
        <family val="2"/>
        <charset val="238"/>
        <scheme val="minor"/>
      </rPr>
      <t>SERIES</t>
    </r>
  </si>
  <si>
    <r>
      <t xml:space="preserve">EDGIES </t>
    </r>
    <r>
      <rPr>
        <sz val="12"/>
        <color theme="1"/>
        <rFont val="Calibri"/>
        <family val="2"/>
        <charset val="238"/>
        <scheme val="minor"/>
      </rPr>
      <t>SERIES</t>
    </r>
  </si>
  <si>
    <r>
      <t xml:space="preserve">BLADES </t>
    </r>
    <r>
      <rPr>
        <sz val="12"/>
        <color theme="1"/>
        <rFont val="Calibri"/>
        <family val="2"/>
        <charset val="238"/>
        <scheme val="minor"/>
      </rPr>
      <t>SERIES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</si>
  <si>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 V.083</t>
    </r>
  </si>
  <si>
    <t>ORDER FORM - GRP VOLUMES</t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</si>
  <si>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 V.089</t>
    </r>
  </si>
  <si>
    <r>
      <t>DUAL TEXTURE</t>
    </r>
    <r>
      <rPr>
        <sz val="9"/>
        <rFont val="Calibri"/>
        <family val="2"/>
        <charset val="238"/>
        <scheme val="minor"/>
      </rPr>
      <t>/ V.082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</si>
  <si>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 V.084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</si>
  <si>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V.085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</si>
  <si>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</t>
    </r>
    <r>
      <rPr>
        <sz val="9"/>
        <color theme="1"/>
        <rFont val="Calibri"/>
        <family val="2"/>
        <charset val="238"/>
        <scheme val="minor"/>
      </rPr>
      <t xml:space="preserve"> V.086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</si>
  <si>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rFont val="Calibri"/>
        <family val="2"/>
        <charset val="238"/>
        <scheme val="minor"/>
      </rPr>
      <t>/ V.090</t>
    </r>
  </si>
  <si>
    <r>
      <rPr>
        <b/>
        <sz val="9"/>
        <rFont val="Calibri"/>
        <family val="2"/>
        <charset val="238"/>
        <scheme val="minor"/>
      </rPr>
      <t>DUAL TEXTURE</t>
    </r>
    <r>
      <rPr>
        <sz val="9"/>
        <color theme="1"/>
        <rFont val="Calibri"/>
        <family val="2"/>
        <charset val="238"/>
        <scheme val="minor"/>
      </rPr>
      <t>/ V.087</t>
    </r>
  </si>
  <si>
    <r>
      <rPr>
        <b/>
        <sz val="9"/>
        <rFont val="Calibri"/>
        <family val="2"/>
        <charset val="238"/>
        <scheme val="minor"/>
      </rPr>
      <t>FULL TEXTURE</t>
    </r>
    <r>
      <rPr>
        <sz val="9"/>
        <color theme="1"/>
        <rFont val="Calibri"/>
        <family val="2"/>
        <charset val="238"/>
        <scheme val="minor"/>
      </rPr>
      <t>/ V.088</t>
    </r>
  </si>
  <si>
    <r>
      <rPr>
        <b/>
        <u/>
        <sz val="10"/>
        <color rgb="FF0070C0"/>
        <rFont val="Calibri"/>
        <family val="2"/>
        <charset val="238"/>
        <scheme val="minor"/>
      </rPr>
      <t>WAVES</t>
    </r>
    <r>
      <rPr>
        <sz val="10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</si>
  <si>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SPLITTERS</t>
    </r>
    <r>
      <rPr>
        <sz val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</si>
  <si>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EDGIES 02</t>
    </r>
    <r>
      <rPr>
        <sz val="10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</si>
  <si>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EDGIES 01</t>
    </r>
    <r>
      <rPr>
        <sz val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</si>
  <si>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BLADES 03</t>
    </r>
    <r>
      <rPr>
        <sz val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</si>
  <si>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BLADES 02</t>
    </r>
    <r>
      <rPr>
        <u/>
        <sz val="10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</si>
  <si>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BLADES 01</t>
    </r>
    <r>
      <rPr>
        <sz val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</si>
  <si>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CONES 02 - L </t>
    </r>
    <r>
      <rPr>
        <sz val="10"/>
        <rFont val="Calibri"/>
        <family val="2"/>
        <charset val="238"/>
        <scheme val="minor"/>
      </rPr>
      <t xml:space="preserve">/ V.046   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</si>
  <si>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CONES 01 - M </t>
    </r>
    <r>
      <rPr>
        <sz val="10"/>
        <rFont val="Calibri"/>
        <family val="2"/>
        <charset val="238"/>
        <scheme val="minor"/>
      </rPr>
      <t xml:space="preserve">/ V.045 </t>
    </r>
    <r>
      <rPr>
        <u/>
        <sz val="10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</si>
  <si>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RIDGES</t>
    </r>
    <r>
      <rPr>
        <sz val="10"/>
        <rFont val="Calibri"/>
        <family val="2"/>
        <charset val="238"/>
        <scheme val="minor"/>
      </rPr>
      <t xml:space="preserve"> / V.044  </t>
    </r>
  </si>
  <si>
    <r>
      <rPr>
        <b/>
        <u/>
        <sz val="10"/>
        <color rgb="FF0070C0"/>
        <rFont val="Calibri"/>
        <family val="2"/>
        <charset val="238"/>
        <scheme val="minor"/>
      </rPr>
      <t>TOPPERS</t>
    </r>
    <r>
      <rPr>
        <sz val="10"/>
        <rFont val="Calibri"/>
        <family val="2"/>
        <charset val="238"/>
        <scheme val="minor"/>
      </rPr>
      <t xml:space="preserve"> / V.043  </t>
    </r>
  </si>
  <si>
    <r>
      <rPr>
        <b/>
        <u/>
        <sz val="10"/>
        <color rgb="FF0070C0"/>
        <rFont val="Calibri"/>
        <family val="2"/>
        <charset val="238"/>
        <scheme val="minor"/>
      </rPr>
      <t>HUECOS XL</t>
    </r>
    <r>
      <rPr>
        <sz val="10"/>
        <rFont val="Calibri"/>
        <family val="2"/>
        <charset val="238"/>
        <scheme val="minor"/>
      </rPr>
      <t xml:space="preserve"> / V.042 </t>
    </r>
  </si>
  <si>
    <r>
      <rPr>
        <b/>
        <u/>
        <sz val="10"/>
        <color rgb="FF0070C0"/>
        <rFont val="Calibri"/>
        <family val="2"/>
        <charset val="238"/>
        <scheme val="minor"/>
      </rPr>
      <t>THEOREMS</t>
    </r>
    <r>
      <rPr>
        <sz val="10"/>
        <rFont val="Calibri"/>
        <family val="2"/>
        <charset val="238"/>
        <scheme val="minor"/>
      </rPr>
      <t xml:space="preserve"> / V.035</t>
    </r>
  </si>
  <si>
    <r>
      <rPr>
        <b/>
        <u/>
        <sz val="10"/>
        <color rgb="FF0070C0"/>
        <rFont val="Calibri"/>
        <family val="2"/>
        <charset val="238"/>
        <scheme val="minor"/>
      </rPr>
      <t>PITAGORAS</t>
    </r>
    <r>
      <rPr>
        <sz val="10"/>
        <rFont val="Calibri"/>
        <family val="2"/>
        <charset val="238"/>
        <scheme val="minor"/>
      </rPr>
      <t xml:space="preserve"> / V.034</t>
    </r>
  </si>
  <si>
    <r>
      <rPr>
        <b/>
        <u/>
        <sz val="10"/>
        <color rgb="FF0070C0"/>
        <rFont val="Calibri"/>
        <family val="2"/>
        <charset val="238"/>
        <scheme val="minor"/>
      </rPr>
      <t>ALGEBRAS</t>
    </r>
    <r>
      <rPr>
        <sz val="10"/>
        <rFont val="Calibri"/>
        <family val="2"/>
        <charset val="238"/>
        <scheme val="minor"/>
      </rPr>
      <t xml:space="preserve"> / V.033</t>
    </r>
  </si>
  <si>
    <r>
      <rPr>
        <b/>
        <u/>
        <sz val="10"/>
        <color rgb="FF0070C0"/>
        <rFont val="Calibri"/>
        <family val="2"/>
        <charset val="238"/>
        <scheme val="minor"/>
      </rPr>
      <t>TRAPEZIUS</t>
    </r>
    <r>
      <rPr>
        <sz val="10"/>
        <rFont val="Calibri"/>
        <family val="2"/>
        <charset val="238"/>
        <scheme val="minor"/>
      </rPr>
      <t xml:space="preserve"> / V.028</t>
    </r>
  </si>
  <si>
    <r>
      <rPr>
        <b/>
        <u/>
        <sz val="10"/>
        <color rgb="FF0070C0"/>
        <rFont val="Calibri"/>
        <family val="2"/>
        <charset val="238"/>
        <scheme val="minor"/>
      </rPr>
      <t>DELTOIDS</t>
    </r>
    <r>
      <rPr>
        <sz val="10"/>
        <rFont val="Calibri"/>
        <family val="2"/>
        <charset val="238"/>
        <scheme val="minor"/>
      </rPr>
      <t xml:space="preserve"> / V.026</t>
    </r>
  </si>
  <si>
    <r>
      <rPr>
        <b/>
        <u/>
        <sz val="10"/>
        <color rgb="FF0070C0"/>
        <rFont val="Calibri"/>
        <family val="2"/>
        <charset val="238"/>
        <scheme val="minor"/>
      </rPr>
      <t>PRISMS</t>
    </r>
    <r>
      <rPr>
        <sz val="10"/>
        <rFont val="Calibri"/>
        <family val="2"/>
        <charset val="238"/>
        <scheme val="minor"/>
      </rPr>
      <t xml:space="preserve"> / V.025</t>
    </r>
  </si>
  <si>
    <r>
      <rPr>
        <b/>
        <u/>
        <sz val="10"/>
        <color rgb="FF0070C0"/>
        <rFont val="Calibri"/>
        <family val="2"/>
        <charset val="238"/>
        <scheme val="minor"/>
      </rPr>
      <t>BRICKS</t>
    </r>
    <r>
      <rPr>
        <sz val="10"/>
        <rFont val="Calibri"/>
        <family val="2"/>
        <charset val="238"/>
        <scheme val="minor"/>
      </rPr>
      <t xml:space="preserve"> / V.022</t>
    </r>
  </si>
  <si>
    <r>
      <rPr>
        <b/>
        <u/>
        <sz val="10"/>
        <color rgb="FF0070C0"/>
        <rFont val="Calibri"/>
        <family val="2"/>
        <charset val="238"/>
        <scheme val="minor"/>
      </rPr>
      <t>HEMISPHERE</t>
    </r>
    <r>
      <rPr>
        <sz val="10"/>
        <rFont val="Calibri"/>
        <family val="2"/>
        <charset val="238"/>
        <scheme val="minor"/>
      </rPr>
      <t xml:space="preserve"> / V.020</t>
    </r>
  </si>
  <si>
    <r>
      <rPr>
        <b/>
        <u/>
        <sz val="10"/>
        <color rgb="FF0070C0"/>
        <rFont val="Calibri"/>
        <family val="2"/>
        <charset val="238"/>
        <scheme val="minor"/>
      </rPr>
      <t>3-GLOBE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V.019</t>
    </r>
  </si>
  <si>
    <r>
      <rPr>
        <b/>
        <u/>
        <sz val="10"/>
        <color rgb="FF0070C0"/>
        <rFont val="Calibri"/>
        <family val="2"/>
        <charset val="238"/>
        <scheme val="minor"/>
      </rPr>
      <t>ORBITALS</t>
    </r>
    <r>
      <rPr>
        <sz val="10"/>
        <rFont val="Calibri"/>
        <family val="2"/>
        <charset val="238"/>
        <scheme val="minor"/>
      </rPr>
      <t xml:space="preserve"> / V.018</t>
    </r>
  </si>
  <si>
    <r>
      <rPr>
        <b/>
        <u/>
        <sz val="10"/>
        <color theme="10"/>
        <rFont val="Calibri"/>
        <family val="2"/>
        <charset val="238"/>
        <scheme val="minor"/>
      </rPr>
      <t>BALLS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V.017</t>
    </r>
  </si>
  <si>
    <r>
      <rPr>
        <b/>
        <u/>
        <sz val="10"/>
        <color rgb="FF0070C0"/>
        <rFont val="Calibri"/>
        <family val="2"/>
        <charset val="238"/>
        <scheme val="minor"/>
      </rPr>
      <t>ORBS</t>
    </r>
    <r>
      <rPr>
        <b/>
        <u/>
        <sz val="10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V.015</t>
    </r>
  </si>
  <si>
    <r>
      <t>THE SHIELDS</t>
    </r>
    <r>
      <rPr>
        <b/>
        <sz val="10"/>
        <color rgb="FF0070C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</si>
  <si>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BLOBS</t>
    </r>
    <r>
      <rPr>
        <sz val="10"/>
        <rFont val="Calibri"/>
        <family val="2"/>
        <charset val="238"/>
        <scheme val="minor"/>
      </rPr>
      <t xml:space="preserve"> / V.008</t>
    </r>
  </si>
  <si>
    <r>
      <rPr>
        <b/>
        <u/>
        <sz val="10"/>
        <color rgb="FF0070C0"/>
        <rFont val="Calibri"/>
        <family val="2"/>
        <charset val="238"/>
        <scheme val="minor"/>
      </rPr>
      <t>PINCHES</t>
    </r>
    <r>
      <rPr>
        <sz val="10"/>
        <rFont val="Calibri"/>
        <family val="2"/>
        <charset val="238"/>
        <scheme val="minor"/>
      </rPr>
      <t xml:space="preserve"> / V.007</t>
    </r>
  </si>
  <si>
    <r>
      <rPr>
        <b/>
        <u/>
        <sz val="10"/>
        <color rgb="FF0070C0"/>
        <rFont val="Calibri"/>
        <family val="2"/>
        <charset val="238"/>
        <scheme val="minor"/>
      </rPr>
      <t>PLASMIDS</t>
    </r>
    <r>
      <rPr>
        <b/>
        <sz val="10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V.005</t>
    </r>
  </si>
  <si>
    <r>
      <rPr>
        <b/>
        <u/>
        <sz val="10"/>
        <color rgb="FF0070C0"/>
        <rFont val="Calibri"/>
        <family val="2"/>
        <charset val="238"/>
        <scheme val="minor"/>
      </rPr>
      <t>HYBRIDS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V.004</t>
    </r>
  </si>
  <si>
    <r>
      <rPr>
        <b/>
        <u/>
        <sz val="10"/>
        <color rgb="FF0070C0"/>
        <rFont val="Calibri"/>
        <family val="2"/>
        <charset val="238"/>
        <scheme val="minor"/>
      </rPr>
      <t>SHELLS</t>
    </r>
    <r>
      <rPr>
        <sz val="10"/>
        <rFont val="Calibri"/>
        <family val="2"/>
        <charset val="238"/>
        <scheme val="minor"/>
      </rPr>
      <t xml:space="preserve"> / V.001</t>
    </r>
  </si>
  <si>
    <t>BEANS 01</t>
  </si>
  <si>
    <t>BEANS 03</t>
  </si>
  <si>
    <t>HUECOS 02</t>
  </si>
  <si>
    <r>
      <rPr>
        <b/>
        <u/>
        <sz val="10"/>
        <color theme="1"/>
        <rFont val="Calibri"/>
        <family val="2"/>
        <charset val="238"/>
        <scheme val="minor"/>
      </rPr>
      <t>HUECOS 01</t>
    </r>
    <r>
      <rPr>
        <b/>
        <sz val="10"/>
        <color theme="1"/>
        <rFont val="Calibri"/>
        <family val="2"/>
        <charset val="238"/>
        <scheme val="minor"/>
      </rPr>
      <t xml:space="preserve">   </t>
    </r>
    <r>
      <rPr>
        <b/>
        <sz val="10"/>
        <color rgb="FFFF0000"/>
        <rFont val="Calibri"/>
        <family val="2"/>
        <charset val="238"/>
        <scheme val="minor"/>
      </rPr>
      <t>NEW !!</t>
    </r>
  </si>
  <si>
    <t>62 x 22 x 11 cm</t>
  </si>
  <si>
    <t>68 x 21 x 9 cm</t>
  </si>
  <si>
    <t>62 x 27 x 12 cm</t>
  </si>
  <si>
    <t>95 x 34 x 19 cm</t>
  </si>
  <si>
    <t xml:space="preserve">70 x 32 x 14 cm </t>
  </si>
  <si>
    <t>85 x 28 x 9 cm</t>
  </si>
  <si>
    <t>150 x 55 x 19 cm</t>
  </si>
  <si>
    <t>148 x 65 x 23 cm</t>
  </si>
  <si>
    <t>CLINCH 01</t>
  </si>
  <si>
    <t>RAILS 01</t>
  </si>
  <si>
    <r>
      <t xml:space="preserve">     HUECO </t>
    </r>
    <r>
      <rPr>
        <sz val="12"/>
        <color theme="1"/>
        <rFont val="Calibri"/>
        <family val="2"/>
        <charset val="238"/>
        <scheme val="minor"/>
      </rPr>
      <t>SERIES</t>
    </r>
  </si>
  <si>
    <r>
      <rPr>
        <b/>
        <u/>
        <sz val="10"/>
        <color theme="1"/>
        <rFont val="Calibri"/>
        <family val="2"/>
        <charset val="238"/>
        <scheme val="minor"/>
      </rPr>
      <t>CLINCH 03</t>
    </r>
    <r>
      <rPr>
        <b/>
        <sz val="10"/>
        <color theme="1"/>
        <rFont val="Calibri"/>
        <family val="2"/>
        <charset val="238"/>
        <scheme val="minor"/>
      </rPr>
      <t xml:space="preserve">   </t>
    </r>
    <r>
      <rPr>
        <b/>
        <sz val="10"/>
        <color rgb="FFFF0000"/>
        <rFont val="Calibri"/>
        <family val="2"/>
        <charset val="238"/>
        <scheme val="minor"/>
      </rPr>
      <t>NEW !!</t>
    </r>
  </si>
  <si>
    <r>
      <rPr>
        <b/>
        <u/>
        <sz val="10"/>
        <color theme="1"/>
        <rFont val="Calibri"/>
        <family val="2"/>
        <charset val="238"/>
        <scheme val="minor"/>
      </rPr>
      <t>CLINCH 02</t>
    </r>
    <r>
      <rPr>
        <b/>
        <sz val="10"/>
        <color theme="1"/>
        <rFont val="Calibri"/>
        <family val="2"/>
        <charset val="238"/>
        <scheme val="minor"/>
      </rPr>
      <t xml:space="preserve">   </t>
    </r>
    <r>
      <rPr>
        <b/>
        <sz val="10"/>
        <color rgb="FFFF0000"/>
        <rFont val="Calibri"/>
        <family val="2"/>
        <charset val="238"/>
        <scheme val="minor"/>
      </rPr>
      <t>NEW !!</t>
    </r>
  </si>
  <si>
    <r>
      <t xml:space="preserve">       </t>
    </r>
    <r>
      <rPr>
        <b/>
        <u/>
        <sz val="10"/>
        <rFont val="Calibri"/>
        <family val="2"/>
        <charset val="238"/>
        <scheme val="minor"/>
      </rPr>
      <t>RAILS 01</t>
    </r>
  </si>
  <si>
    <r>
      <rPr>
        <b/>
        <u/>
        <sz val="10"/>
        <color theme="1"/>
        <rFont val="Calibri"/>
        <family val="2"/>
        <charset val="238"/>
        <scheme val="minor"/>
      </rPr>
      <t>SLOPE STARS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</si>
  <si>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rPr>
        <b/>
        <sz val="9"/>
        <color theme="0"/>
        <rFont val="Calibri"/>
        <family val="2"/>
        <charset val="238"/>
        <scheme val="minor"/>
      </rPr>
      <t xml:space="preserve">RED    </t>
    </r>
    <r>
      <rPr>
        <sz val="9"/>
        <color theme="0"/>
        <rFont val="Calibri"/>
        <family val="2"/>
        <charset val="238"/>
        <scheme val="minor"/>
      </rPr>
      <t xml:space="preserve"> RAL 3020</t>
    </r>
  </si>
  <si>
    <r>
      <rPr>
        <b/>
        <sz val="9"/>
        <color theme="1"/>
        <rFont val="Calibri"/>
        <family val="2"/>
        <charset val="238"/>
        <scheme val="minor"/>
      </rPr>
      <t>BLUE</t>
    </r>
    <r>
      <rPr>
        <sz val="9"/>
        <color theme="1"/>
        <rFont val="Calibri"/>
        <family val="2"/>
        <charset val="238"/>
        <scheme val="minor"/>
      </rPr>
      <t xml:space="preserve">      RAL 5015</t>
    </r>
  </si>
  <si>
    <r>
      <rPr>
        <b/>
        <sz val="9"/>
        <color theme="1"/>
        <rFont val="Calibri"/>
        <family val="2"/>
        <charset val="238"/>
        <scheme val="minor"/>
      </rPr>
      <t xml:space="preserve">YELLOW </t>
    </r>
    <r>
      <rPr>
        <sz val="9"/>
        <color theme="1"/>
        <rFont val="Calibri"/>
        <family val="2"/>
        <charset val="238"/>
        <scheme val="minor"/>
      </rPr>
      <t xml:space="preserve">  RAL 1021</t>
    </r>
  </si>
  <si>
    <r>
      <rPr>
        <b/>
        <sz val="9"/>
        <color theme="0"/>
        <rFont val="Calibri"/>
        <family val="2"/>
        <charset val="238"/>
        <scheme val="minor"/>
      </rPr>
      <t>PURPLE</t>
    </r>
    <r>
      <rPr>
        <sz val="9"/>
        <color theme="0"/>
        <rFont val="Calibri"/>
        <family val="2"/>
        <charset val="238"/>
        <scheme val="minor"/>
      </rPr>
      <t xml:space="preserve">   RAL 4008</t>
    </r>
  </si>
  <si>
    <r>
      <rPr>
        <b/>
        <sz val="9"/>
        <color theme="1"/>
        <rFont val="Calibri"/>
        <family val="2"/>
        <charset val="238"/>
        <scheme val="minor"/>
      </rPr>
      <t>GREEN</t>
    </r>
    <r>
      <rPr>
        <sz val="9"/>
        <color theme="1"/>
        <rFont val="Calibri"/>
        <family val="2"/>
        <charset val="238"/>
        <scheme val="minor"/>
      </rPr>
      <t xml:space="preserve">   RAL 6037</t>
    </r>
  </si>
  <si>
    <r>
      <rPr>
        <b/>
        <sz val="9"/>
        <color theme="1"/>
        <rFont val="Calibri"/>
        <family val="2"/>
        <charset val="238"/>
        <scheme val="minor"/>
      </rPr>
      <t xml:space="preserve">ORANGE </t>
    </r>
    <r>
      <rPr>
        <sz val="9"/>
        <color theme="1"/>
        <rFont val="Calibri"/>
        <family val="2"/>
        <charset val="238"/>
        <scheme val="minor"/>
      </rPr>
      <t xml:space="preserve">   RAL 2011</t>
    </r>
  </si>
  <si>
    <r>
      <rPr>
        <b/>
        <sz val="9"/>
        <rFont val="Calibri"/>
        <family val="2"/>
        <charset val="238"/>
        <scheme val="minor"/>
      </rPr>
      <t xml:space="preserve">MINT </t>
    </r>
    <r>
      <rPr>
        <sz val="9"/>
        <rFont val="Calibri"/>
        <family val="2"/>
        <charset val="238"/>
        <scheme val="minor"/>
      </rPr>
      <t xml:space="preserve"> RAL 6027</t>
    </r>
  </si>
  <si>
    <r>
      <rPr>
        <b/>
        <sz val="9"/>
        <color theme="1"/>
        <rFont val="Calibri"/>
        <family val="2"/>
        <charset val="238"/>
        <scheme val="minor"/>
      </rPr>
      <t>GREY</t>
    </r>
    <r>
      <rPr>
        <sz val="9"/>
        <color theme="1"/>
        <rFont val="Calibri"/>
        <family val="2"/>
        <charset val="238"/>
        <scheme val="minor"/>
      </rPr>
      <t xml:space="preserve">  RAL 7045</t>
    </r>
  </si>
  <si>
    <r>
      <rPr>
        <b/>
        <sz val="9"/>
        <rFont val="Calibri"/>
        <family val="2"/>
        <charset val="238"/>
        <scheme val="minor"/>
      </rPr>
      <t>BLUE</t>
    </r>
    <r>
      <rPr>
        <sz val="9"/>
        <rFont val="Calibri"/>
        <family val="2"/>
        <charset val="238"/>
        <scheme val="minor"/>
      </rPr>
      <t xml:space="preserve">   RAL 5015</t>
    </r>
  </si>
  <si>
    <r>
      <rPr>
        <b/>
        <sz val="9"/>
        <color theme="1"/>
        <rFont val="Calibri"/>
        <family val="2"/>
        <charset val="238"/>
        <scheme val="minor"/>
      </rPr>
      <t>RED</t>
    </r>
    <r>
      <rPr>
        <sz val="9"/>
        <color theme="1"/>
        <rFont val="Calibri"/>
        <family val="2"/>
        <charset val="238"/>
        <scheme val="minor"/>
      </rPr>
      <t xml:space="preserve">    RAL 3020</t>
    </r>
  </si>
  <si>
    <r>
      <rPr>
        <b/>
        <sz val="9"/>
        <color theme="1"/>
        <rFont val="Calibri"/>
        <family val="2"/>
        <charset val="238"/>
        <scheme val="minor"/>
      </rPr>
      <t xml:space="preserve">YELLOW   </t>
    </r>
    <r>
      <rPr>
        <sz val="9"/>
        <color theme="1"/>
        <rFont val="Calibri"/>
        <family val="2"/>
        <charset val="238"/>
        <scheme val="minor"/>
      </rPr>
      <t xml:space="preserve"> RAL 1021</t>
    </r>
  </si>
  <si>
    <r>
      <rPr>
        <b/>
        <sz val="9"/>
        <color theme="0"/>
        <rFont val="Calibri"/>
        <family val="2"/>
        <charset val="238"/>
        <scheme val="minor"/>
      </rPr>
      <t xml:space="preserve">VIOLET  </t>
    </r>
    <r>
      <rPr>
        <sz val="9"/>
        <color theme="0"/>
        <rFont val="Calibri"/>
        <family val="2"/>
        <charset val="238"/>
        <scheme val="minor"/>
      </rPr>
      <t xml:space="preserve"> RAL 4008</t>
    </r>
  </si>
  <si>
    <r>
      <rPr>
        <b/>
        <sz val="9"/>
        <color theme="1"/>
        <rFont val="Calibri"/>
        <family val="2"/>
        <charset val="238"/>
        <scheme val="minor"/>
      </rPr>
      <t xml:space="preserve">GREEN   </t>
    </r>
    <r>
      <rPr>
        <sz val="9"/>
        <color theme="1"/>
        <rFont val="Calibri"/>
        <family val="2"/>
        <charset val="238"/>
        <scheme val="minor"/>
      </rPr>
      <t xml:space="preserve"> RAL 6037</t>
    </r>
  </si>
  <si>
    <r>
      <rPr>
        <b/>
        <sz val="9"/>
        <color theme="1"/>
        <rFont val="Calibri"/>
        <family val="2"/>
        <charset val="238"/>
        <scheme val="minor"/>
      </rPr>
      <t xml:space="preserve">ORANGE </t>
    </r>
    <r>
      <rPr>
        <sz val="9"/>
        <color theme="1"/>
        <rFont val="Calibri"/>
        <family val="2"/>
        <charset val="238"/>
        <scheme val="minor"/>
      </rPr>
      <t xml:space="preserve"> RAL 2011</t>
    </r>
  </si>
  <si>
    <r>
      <rPr>
        <b/>
        <sz val="9"/>
        <color theme="1"/>
        <rFont val="Calibri"/>
        <family val="2"/>
        <charset val="238"/>
        <scheme val="minor"/>
      </rPr>
      <t xml:space="preserve">GREY   </t>
    </r>
    <r>
      <rPr>
        <sz val="9"/>
        <color theme="1"/>
        <rFont val="Calibri"/>
        <family val="2"/>
        <charset val="238"/>
        <scheme val="minor"/>
      </rPr>
      <t xml:space="preserve"> RAL 7045</t>
    </r>
  </si>
  <si>
    <r>
      <rPr>
        <b/>
        <u/>
        <sz val="11"/>
        <color rgb="FF0070C0"/>
        <rFont val="Calibri"/>
        <family val="2"/>
        <charset val="238"/>
        <scheme val="minor"/>
      </rPr>
      <t>CLINCH 02</t>
    </r>
    <r>
      <rPr>
        <b/>
        <sz val="11"/>
        <color rgb="FFFF0000"/>
        <rFont val="Calibri"/>
        <family val="2"/>
        <charset val="238"/>
        <scheme val="minor"/>
      </rPr>
      <t xml:space="preserve">   NEW !!</t>
    </r>
  </si>
  <si>
    <r>
      <rPr>
        <b/>
        <u/>
        <sz val="11"/>
        <color rgb="FF0070C0"/>
        <rFont val="Calibri"/>
        <family val="2"/>
        <charset val="238"/>
        <scheme val="minor"/>
      </rPr>
      <t>CLINCH 03</t>
    </r>
    <r>
      <rPr>
        <b/>
        <sz val="11"/>
        <color rgb="FFFF0000"/>
        <rFont val="Calibri"/>
        <family val="2"/>
        <charset val="238"/>
        <scheme val="minor"/>
      </rPr>
      <t xml:space="preserve">    NEW !!</t>
    </r>
  </si>
  <si>
    <r>
      <rPr>
        <b/>
        <u/>
        <sz val="11"/>
        <color rgb="FF0070C0"/>
        <rFont val="Calibri"/>
        <family val="2"/>
        <charset val="238"/>
        <scheme val="minor"/>
      </rPr>
      <t>HUECOS 01</t>
    </r>
    <r>
      <rPr>
        <b/>
        <sz val="11"/>
        <color rgb="FFFF0000"/>
        <rFont val="Calibri"/>
        <family val="2"/>
        <charset val="238"/>
        <scheme val="minor"/>
      </rPr>
      <t xml:space="preserve">      NEW !!</t>
    </r>
  </si>
  <si>
    <t xml:space="preserve"> HUECOS 02</t>
  </si>
  <si>
    <t>Orders to:  kate.gripz@gmail.com</t>
  </si>
  <si>
    <t>PLEASE NOTE:  Prices are exc. VAT.  Shipping and export/ import charges - FOC for orders over £250 exc.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</si>
</sst>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7" formatCode="_-[$£-809]* #,##0.00_-;\-[$£-809]* #,##0.00_-;_-[$£-809]* &quot;-&quot;??_-;_-@_-"/>
  </numFmts>
  <fonts count="6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u/>
      <sz val="11"/>
      <color theme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sz val="19"/>
      <color theme="1"/>
      <name val="Calibri Light"/>
      <family val="2"/>
      <charset val="238"/>
    </font>
    <font>
      <b/>
      <sz val="19"/>
      <color theme="1"/>
      <name val="Calibri Light"/>
      <family val="2"/>
      <charset val="238"/>
    </font>
    <font>
      <sz val="19"/>
      <color theme="0"/>
      <name val="Calibri Light"/>
      <family val="2"/>
      <charset val="238"/>
    </font>
    <font>
      <b/>
      <sz val="19"/>
      <color theme="0"/>
      <name val="Calibri Light"/>
      <family val="2"/>
      <charset val="238"/>
    </font>
    <font>
      <sz val="1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9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9"/>
      <color theme="10"/>
      <name val="Calibri"/>
      <family val="2"/>
      <charset val="238"/>
      <scheme val="minor"/>
    </font>
    <font>
      <b/>
      <sz val="9"/>
      <color theme="8" tint="-0.249977111117893"/>
      <name val="Calibri"/>
      <family val="2"/>
      <charset val="238"/>
      <scheme val="minor"/>
    </font>
    <font>
      <sz val="9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u/>
      <sz val="10"/>
      <color rgb="FF0070C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10"/>
      <name val="Calibri"/>
      <family val="2"/>
      <charset val="238"/>
      <scheme val="minor"/>
    </font>
    <font>
      <b/>
      <sz val="10"/>
      <color theme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2CA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CFC62"/>
        <bgColor indexed="64"/>
      </patternFill>
    </fill>
    <fill>
      <patternFill patternType="solid">
        <fgColor rgb="FFFC10C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B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0CEF4"/>
        <bgColor indexed="64"/>
      </patternFill>
    </fill>
  </fills>
  <borders count="1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medium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 style="medium">
        <color auto="1"/>
      </left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thin">
        <color auto="1"/>
      </top>
      <bottom style="thin">
        <color rgb="FFFFFFFF"/>
      </bottom>
      <diagonal/>
    </border>
    <border>
      <left/>
      <right style="thin">
        <color theme="0"/>
      </right>
      <top style="thin">
        <color auto="1"/>
      </top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978"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1" applyFont="1" applyBorder="1"/>
    <xf numFmtId="0" fontId="1" fillId="0" borderId="1" xfId="0" applyFont="1" applyBorder="1"/>
    <xf numFmtId="0" fontId="13" fillId="0" borderId="1" xfId="1" applyFont="1" applyBorder="1"/>
    <xf numFmtId="0" fontId="14" fillId="0" borderId="1" xfId="0" applyFont="1" applyBorder="1"/>
    <xf numFmtId="0" fontId="15" fillId="0" borderId="1" xfId="0" applyFont="1" applyBorder="1"/>
    <xf numFmtId="0" fontId="0" fillId="0" borderId="7" xfId="0" applyBorder="1"/>
    <xf numFmtId="0" fontId="15" fillId="0" borderId="7" xfId="0" applyFont="1" applyBorder="1"/>
    <xf numFmtId="0" fontId="5" fillId="0" borderId="7" xfId="0" applyFont="1" applyBorder="1"/>
    <xf numFmtId="0" fontId="14" fillId="0" borderId="7" xfId="0" applyFont="1" applyBorder="1"/>
    <xf numFmtId="0" fontId="0" fillId="0" borderId="47" xfId="0" applyBorder="1" applyAlignment="1">
      <alignment vertical="center"/>
    </xf>
    <xf numFmtId="0" fontId="0" fillId="0" borderId="29" xfId="0" applyBorder="1" applyAlignment="1">
      <alignment vertical="center"/>
    </xf>
    <xf numFmtId="0" fontId="14" fillId="0" borderId="29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2" fillId="0" borderId="5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0" xfId="0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33" xfId="0" applyBorder="1"/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22" xfId="0" applyBorder="1"/>
    <xf numFmtId="0" fontId="0" fillId="0" borderId="62" xfId="0" applyBorder="1"/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4" xfId="0" applyBorder="1"/>
    <xf numFmtId="0" fontId="0" fillId="0" borderId="65" xfId="0" applyBorder="1"/>
    <xf numFmtId="0" fontId="0" fillId="0" borderId="19" xfId="0" applyBorder="1"/>
    <xf numFmtId="0" fontId="0" fillId="0" borderId="56" xfId="0" applyBorder="1"/>
    <xf numFmtId="0" fontId="0" fillId="0" borderId="63" xfId="0" applyBorder="1" applyAlignment="1">
      <alignment vertical="center"/>
    </xf>
    <xf numFmtId="0" fontId="4" fillId="0" borderId="63" xfId="0" applyFont="1" applyBorder="1" applyAlignment="1">
      <alignment vertical="center"/>
    </xf>
    <xf numFmtId="0" fontId="0" fillId="0" borderId="66" xfId="0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34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1" fillId="0" borderId="71" xfId="0" applyFont="1" applyBorder="1" applyAlignment="1">
      <alignment horizontal="left" vertical="center"/>
    </xf>
    <xf numFmtId="2" fontId="0" fillId="0" borderId="72" xfId="0" applyNumberFormat="1" applyBorder="1" applyAlignment="1">
      <alignment horizontal="right" vertical="center"/>
    </xf>
    <xf numFmtId="2" fontId="0" fillId="0" borderId="33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0" fillId="0" borderId="73" xfId="0" applyBorder="1"/>
    <xf numFmtId="0" fontId="0" fillId="0" borderId="66" xfId="0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74" xfId="0" applyBorder="1" applyAlignment="1">
      <alignment vertical="center"/>
    </xf>
    <xf numFmtId="0" fontId="1" fillId="0" borderId="75" xfId="0" applyFont="1" applyBorder="1" applyAlignment="1">
      <alignment horizontal="left" vertical="center"/>
    </xf>
    <xf numFmtId="2" fontId="0" fillId="0" borderId="76" xfId="0" applyNumberFormat="1" applyBorder="1" applyAlignment="1">
      <alignment horizontal="right"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81" xfId="0" applyBorder="1" applyAlignment="1">
      <alignment vertical="center"/>
    </xf>
    <xf numFmtId="0" fontId="6" fillId="0" borderId="82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/>
    <xf numFmtId="0" fontId="0" fillId="0" borderId="58" xfId="0" applyBorder="1"/>
    <xf numFmtId="0" fontId="1" fillId="0" borderId="1" xfId="0" applyFont="1" applyBorder="1" applyAlignment="1">
      <alignment vertical="center"/>
    </xf>
    <xf numFmtId="2" fontId="0" fillId="0" borderId="1" xfId="0" applyNumberFormat="1" applyBorder="1"/>
    <xf numFmtId="0" fontId="0" fillId="0" borderId="1" xfId="0" applyBorder="1" applyProtection="1">
      <protection locked="0"/>
    </xf>
    <xf numFmtId="0" fontId="8" fillId="14" borderId="2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12" borderId="11" xfId="0" applyFont="1" applyFill="1" applyBorder="1" applyAlignment="1" applyProtection="1">
      <alignment horizontal="center" vertical="center"/>
      <protection locked="0"/>
    </xf>
    <xf numFmtId="0" fontId="8" fillId="13" borderId="11" xfId="0" applyFont="1" applyFill="1" applyBorder="1" applyAlignment="1" applyProtection="1">
      <alignment horizontal="center" vertical="center"/>
      <protection locked="0"/>
    </xf>
    <xf numFmtId="0" fontId="8" fillId="14" borderId="11" xfId="0" applyFont="1" applyFill="1" applyBorder="1" applyAlignment="1" applyProtection="1">
      <alignment horizontal="center" vertical="center"/>
      <protection locked="0"/>
    </xf>
    <xf numFmtId="0" fontId="8" fillId="15" borderId="11" xfId="0" applyFont="1" applyFill="1" applyBorder="1" applyAlignment="1" applyProtection="1">
      <alignment horizontal="center" vertical="center"/>
      <protection locked="0"/>
    </xf>
    <xf numFmtId="0" fontId="8" fillId="16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17" borderId="11" xfId="0" applyFont="1" applyFill="1" applyBorder="1" applyAlignment="1" applyProtection="1">
      <alignment horizontal="center" vertical="center"/>
      <protection locked="0"/>
    </xf>
    <xf numFmtId="0" fontId="8" fillId="18" borderId="11" xfId="0" applyFont="1" applyFill="1" applyBorder="1" applyAlignment="1" applyProtection="1">
      <alignment horizontal="center" vertical="center"/>
      <protection locked="0"/>
    </xf>
    <xf numFmtId="0" fontId="8" fillId="19" borderId="11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7" fillId="14" borderId="10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12" borderId="14" xfId="0" applyFont="1" applyFill="1" applyBorder="1" applyAlignment="1" applyProtection="1">
      <alignment horizontal="center" vertical="center"/>
      <protection locked="0"/>
    </xf>
    <xf numFmtId="0" fontId="7" fillId="13" borderId="14" xfId="0" applyFont="1" applyFill="1" applyBorder="1" applyAlignment="1" applyProtection="1">
      <alignment horizontal="center" vertical="center"/>
      <protection locked="0"/>
    </xf>
    <xf numFmtId="0" fontId="7" fillId="14" borderId="8" xfId="0" applyFont="1" applyFill="1" applyBorder="1" applyAlignment="1" applyProtection="1">
      <alignment horizontal="center" vertical="center"/>
      <protection locked="0"/>
    </xf>
    <xf numFmtId="0" fontId="7" fillId="15" borderId="14" xfId="0" applyFont="1" applyFill="1" applyBorder="1" applyAlignment="1" applyProtection="1">
      <alignment horizontal="center" vertical="center"/>
      <protection locked="0"/>
    </xf>
    <xf numFmtId="0" fontId="7" fillId="16" borderId="14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17" borderId="14" xfId="0" applyFont="1" applyFill="1" applyBorder="1" applyAlignment="1" applyProtection="1">
      <alignment horizontal="center" vertical="center"/>
      <protection locked="0"/>
    </xf>
    <xf numFmtId="0" fontId="7" fillId="18" borderId="14" xfId="0" applyFont="1" applyFill="1" applyBorder="1" applyAlignment="1" applyProtection="1">
      <alignment horizontal="center" vertical="center"/>
      <protection locked="0"/>
    </xf>
    <xf numFmtId="0" fontId="7" fillId="19" borderId="14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7" fillId="14" borderId="14" xfId="0" applyFont="1" applyFill="1" applyBorder="1" applyAlignment="1" applyProtection="1">
      <alignment horizontal="center" vertical="center"/>
      <protection locked="0"/>
    </xf>
    <xf numFmtId="0" fontId="7" fillId="14" borderId="38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12" borderId="43" xfId="0" applyFont="1" applyFill="1" applyBorder="1" applyAlignment="1" applyProtection="1">
      <alignment horizontal="center" vertical="center"/>
      <protection locked="0"/>
    </xf>
    <xf numFmtId="0" fontId="7" fillId="13" borderId="43" xfId="0" applyFont="1" applyFill="1" applyBorder="1" applyAlignment="1" applyProtection="1">
      <alignment horizontal="center" vertical="center"/>
      <protection locked="0"/>
    </xf>
    <xf numFmtId="0" fontId="7" fillId="14" borderId="44" xfId="0" applyFont="1" applyFill="1" applyBorder="1" applyAlignment="1" applyProtection="1">
      <alignment horizontal="center" vertical="center"/>
      <protection locked="0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16" borderId="43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7" borderId="43" xfId="0" applyFont="1" applyFill="1" applyBorder="1" applyAlignment="1" applyProtection="1">
      <alignment horizontal="center" vertical="center"/>
      <protection locked="0"/>
    </xf>
    <xf numFmtId="0" fontId="7" fillId="18" borderId="43" xfId="0" applyFont="1" applyFill="1" applyBorder="1" applyAlignment="1" applyProtection="1">
      <alignment horizontal="center" vertical="center"/>
      <protection locked="0"/>
    </xf>
    <xf numFmtId="0" fontId="7" fillId="19" borderId="43" xfId="0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21" borderId="24" xfId="0" applyFont="1" applyFill="1" applyBorder="1" applyAlignment="1" applyProtection="1">
      <alignment horizontal="center" vertical="center"/>
      <protection locked="0"/>
    </xf>
    <xf numFmtId="0" fontId="8" fillId="21" borderId="26" xfId="0" applyFont="1" applyFill="1" applyBorder="1" applyAlignment="1" applyProtection="1">
      <alignment horizontal="center" vertical="center"/>
      <protection locked="0"/>
    </xf>
    <xf numFmtId="0" fontId="8" fillId="21" borderId="11" xfId="0" applyFont="1" applyFill="1" applyBorder="1" applyAlignment="1" applyProtection="1">
      <alignment horizontal="center" vertical="center"/>
      <protection locked="0"/>
    </xf>
    <xf numFmtId="0" fontId="7" fillId="21" borderId="9" xfId="0" applyFont="1" applyFill="1" applyBorder="1" applyAlignment="1" applyProtection="1">
      <alignment horizontal="center" vertical="center"/>
      <protection locked="0"/>
    </xf>
    <xf numFmtId="0" fontId="7" fillId="21" borderId="45" xfId="0" applyFont="1" applyFill="1" applyBorder="1" applyAlignment="1" applyProtection="1">
      <alignment horizontal="center" vertical="center"/>
      <protection locked="0"/>
    </xf>
    <xf numFmtId="0" fontId="8" fillId="13" borderId="9" xfId="0" applyFont="1" applyFill="1" applyBorder="1" applyAlignment="1" applyProtection="1">
      <alignment horizontal="center" vertical="center"/>
      <protection locked="0"/>
    </xf>
    <xf numFmtId="0" fontId="0" fillId="0" borderId="88" xfId="0" applyBorder="1" applyAlignment="1">
      <alignment vertical="center"/>
    </xf>
    <xf numFmtId="0" fontId="0" fillId="0" borderId="51" xfId="0" applyBorder="1"/>
    <xf numFmtId="0" fontId="0" fillId="0" borderId="27" xfId="0" applyBorder="1" applyAlignment="1">
      <alignment vertical="center"/>
    </xf>
    <xf numFmtId="2" fontId="3" fillId="0" borderId="1" xfId="0" applyNumberFormat="1" applyFont="1" applyBorder="1" applyProtection="1">
      <protection locked="0"/>
    </xf>
    <xf numFmtId="2" fontId="3" fillId="0" borderId="19" xfId="0" applyNumberFormat="1" applyFont="1" applyBorder="1" applyAlignment="1" applyProtection="1">
      <alignment vertical="center"/>
      <protection locked="0"/>
    </xf>
    <xf numFmtId="2" fontId="3" fillId="0" borderId="19" xfId="0" applyNumberFormat="1" applyFont="1" applyBorder="1" applyProtection="1">
      <protection locked="0"/>
    </xf>
    <xf numFmtId="0" fontId="2" fillId="0" borderId="3" xfId="0" applyFont="1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23" borderId="19" xfId="0" applyFill="1" applyBorder="1"/>
    <xf numFmtId="0" fontId="0" fillId="23" borderId="56" xfId="0" applyFill="1" applyBorder="1"/>
    <xf numFmtId="0" fontId="0" fillId="23" borderId="26" xfId="0" applyFill="1" applyBorder="1"/>
    <xf numFmtId="0" fontId="22" fillId="23" borderId="64" xfId="0" applyFont="1" applyFill="1" applyBorder="1"/>
    <xf numFmtId="0" fontId="22" fillId="23" borderId="65" xfId="0" applyFont="1" applyFill="1" applyBorder="1"/>
    <xf numFmtId="0" fontId="22" fillId="23" borderId="19" xfId="0" applyFont="1" applyFill="1" applyBorder="1"/>
    <xf numFmtId="0" fontId="22" fillId="23" borderId="56" xfId="0" applyFont="1" applyFill="1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6" fillId="0" borderId="10" xfId="0" applyFont="1" applyBorder="1"/>
    <xf numFmtId="0" fontId="31" fillId="0" borderId="1" xfId="0" applyFont="1" applyBorder="1" applyProtection="1">
      <protection locked="0"/>
    </xf>
    <xf numFmtId="0" fontId="31" fillId="0" borderId="46" xfId="0" applyFont="1" applyBorder="1" applyAlignment="1">
      <alignment horizontal="center" vertical="center"/>
    </xf>
    <xf numFmtId="0" fontId="33" fillId="0" borderId="46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92" xfId="0" applyBorder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93" xfId="0" applyFont="1" applyBorder="1" applyAlignment="1">
      <alignment horizontal="left" vertical="center"/>
    </xf>
    <xf numFmtId="2" fontId="0" fillId="0" borderId="93" xfId="0" applyNumberFormat="1" applyBorder="1" applyAlignment="1">
      <alignment horizontal="right" vertical="center"/>
    </xf>
    <xf numFmtId="0" fontId="18" fillId="20" borderId="83" xfId="0" applyFont="1" applyFill="1" applyBorder="1" applyAlignment="1">
      <alignment vertical="center"/>
    </xf>
    <xf numFmtId="164" fontId="18" fillId="20" borderId="94" xfId="0" applyNumberFormat="1" applyFont="1" applyFill="1" applyBorder="1" applyAlignment="1">
      <alignment vertical="center"/>
    </xf>
    <xf numFmtId="0" fontId="6" fillId="20" borderId="95" xfId="0" applyFont="1" applyFill="1" applyBorder="1" applyAlignment="1">
      <alignment vertical="center"/>
    </xf>
    <xf numFmtId="0" fontId="18" fillId="20" borderId="81" xfId="0" applyFont="1" applyFill="1" applyBorder="1" applyAlignment="1">
      <alignment vertical="center"/>
    </xf>
    <xf numFmtId="164" fontId="18" fillId="20" borderId="30" xfId="0" applyNumberFormat="1" applyFont="1" applyFill="1" applyBorder="1" applyAlignment="1">
      <alignment vertical="center"/>
    </xf>
    <xf numFmtId="0" fontId="6" fillId="20" borderId="0" xfId="0" applyFont="1" applyFill="1" applyAlignment="1">
      <alignment vertical="center"/>
    </xf>
    <xf numFmtId="164" fontId="6" fillId="20" borderId="0" xfId="0" applyNumberFormat="1" applyFont="1" applyFill="1" applyAlignment="1">
      <alignment horizontal="center" vertical="center"/>
    </xf>
    <xf numFmtId="0" fontId="6" fillId="20" borderId="97" xfId="0" applyFont="1" applyFill="1" applyBorder="1" applyAlignment="1">
      <alignment horizontal="center" vertical="center"/>
    </xf>
    <xf numFmtId="0" fontId="18" fillId="20" borderId="52" xfId="0" applyFont="1" applyFill="1" applyBorder="1" applyAlignment="1">
      <alignment horizontal="left" vertical="center"/>
    </xf>
    <xf numFmtId="2" fontId="6" fillId="20" borderId="28" xfId="0" applyNumberFormat="1" applyFont="1" applyFill="1" applyBorder="1" applyAlignment="1">
      <alignment horizontal="center" vertical="center"/>
    </xf>
    <xf numFmtId="0" fontId="18" fillId="20" borderId="98" xfId="0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3" xfId="0" applyBorder="1"/>
    <xf numFmtId="0" fontId="0" fillId="0" borderId="102" xfId="0" applyBorder="1"/>
    <xf numFmtId="164" fontId="6" fillId="2" borderId="9" xfId="0" applyNumberFormat="1" applyFont="1" applyFill="1" applyBorder="1" applyAlignment="1">
      <alignment horizontal="left"/>
    </xf>
    <xf numFmtId="0" fontId="27" fillId="0" borderId="10" xfId="0" applyFont="1" applyBorder="1" applyAlignment="1" applyProtection="1">
      <alignment horizontal="center" textRotation="90"/>
      <protection locked="0"/>
    </xf>
    <xf numFmtId="0" fontId="28" fillId="0" borderId="10" xfId="0" applyFont="1" applyBorder="1" applyAlignment="1" applyProtection="1">
      <alignment horizontal="center" textRotation="90"/>
      <protection locked="0"/>
    </xf>
    <xf numFmtId="0" fontId="29" fillId="0" borderId="10" xfId="0" applyFont="1" applyBorder="1" applyAlignment="1" applyProtection="1">
      <alignment horizontal="center" textRotation="90"/>
      <protection locked="0"/>
    </xf>
    <xf numFmtId="0" fontId="30" fillId="0" borderId="10" xfId="0" applyFont="1" applyBorder="1" applyAlignment="1" applyProtection="1">
      <alignment horizontal="center" textRotation="90"/>
      <protection locked="0"/>
    </xf>
    <xf numFmtId="0" fontId="23" fillId="0" borderId="9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35" fillId="0" borderId="46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Protection="1">
      <protection locked="0"/>
    </xf>
    <xf numFmtId="0" fontId="17" fillId="0" borderId="46" xfId="0" applyFont="1" applyBorder="1" applyAlignment="1">
      <alignment horizontal="center" vertical="center"/>
    </xf>
    <xf numFmtId="0" fontId="17" fillId="0" borderId="1" xfId="0" applyFont="1" applyBorder="1" applyProtection="1">
      <protection locked="0"/>
    </xf>
    <xf numFmtId="0" fontId="7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23" xfId="0" applyFont="1" applyBorder="1"/>
    <xf numFmtId="0" fontId="5" fillId="0" borderId="33" xfId="0" applyFont="1" applyBorder="1"/>
    <xf numFmtId="0" fontId="5" fillId="0" borderId="3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0" fillId="0" borderId="7" xfId="0" applyBorder="1" applyProtection="1">
      <protection locked="0"/>
    </xf>
    <xf numFmtId="0" fontId="3" fillId="0" borderId="55" xfId="0" applyFont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7" fillId="12" borderId="111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87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/>
    <xf numFmtId="0" fontId="3" fillId="0" borderId="17" xfId="0" applyFont="1" applyBorder="1"/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5" fillId="0" borderId="0" xfId="0" applyFont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/>
    </xf>
    <xf numFmtId="0" fontId="5" fillId="0" borderId="118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23" fillId="0" borderId="22" xfId="0" applyFont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34" fillId="0" borderId="46" xfId="0" applyFont="1" applyBorder="1" applyAlignment="1">
      <alignment horizontal="center" vertical="center"/>
    </xf>
    <xf numFmtId="0" fontId="0" fillId="0" borderId="46" xfId="0" applyBorder="1" applyProtection="1">
      <protection locked="0"/>
    </xf>
    <xf numFmtId="0" fontId="7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19" xfId="0" applyFont="1" applyBorder="1" applyAlignment="1" applyProtection="1">
      <alignment horizontal="center"/>
      <protection locked="0"/>
    </xf>
    <xf numFmtId="0" fontId="1" fillId="0" borderId="122" xfId="0" applyFont="1" applyBorder="1" applyProtection="1">
      <protection locked="0"/>
    </xf>
    <xf numFmtId="0" fontId="3" fillId="0" borderId="122" xfId="0" applyFont="1" applyBorder="1" applyAlignment="1" applyProtection="1">
      <alignment horizontal="center"/>
      <protection locked="0"/>
    </xf>
    <xf numFmtId="2" fontId="3" fillId="0" borderId="7" xfId="0" applyNumberFormat="1" applyFont="1" applyBorder="1" applyProtection="1">
      <protection locked="0"/>
    </xf>
    <xf numFmtId="0" fontId="1" fillId="0" borderId="64" xfId="0" applyFont="1" applyBorder="1" applyProtection="1">
      <protection locked="0"/>
    </xf>
    <xf numFmtId="0" fontId="3" fillId="0" borderId="64" xfId="0" applyFont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12" borderId="10" xfId="0" applyFont="1" applyFill="1" applyBorder="1" applyAlignment="1" applyProtection="1">
      <alignment horizontal="center" vertical="center"/>
      <protection locked="0"/>
    </xf>
    <xf numFmtId="0" fontId="8" fillId="12" borderId="18" xfId="0" applyFont="1" applyFill="1" applyBorder="1" applyAlignment="1" applyProtection="1">
      <alignment horizontal="center" vertical="center"/>
      <protection locked="0"/>
    </xf>
    <xf numFmtId="0" fontId="8" fillId="13" borderId="10" xfId="0" applyFont="1" applyFill="1" applyBorder="1" applyAlignment="1" applyProtection="1">
      <alignment horizontal="center" vertical="center"/>
      <protection locked="0"/>
    </xf>
    <xf numFmtId="0" fontId="8" fillId="13" borderId="18" xfId="0" applyFont="1" applyFill="1" applyBorder="1" applyAlignment="1" applyProtection="1">
      <alignment horizontal="center" vertical="center"/>
      <protection locked="0"/>
    </xf>
    <xf numFmtId="0" fontId="8" fillId="14" borderId="10" xfId="0" applyFont="1" applyFill="1" applyBorder="1" applyAlignment="1" applyProtection="1">
      <alignment horizontal="center" vertical="center"/>
      <protection locked="0"/>
    </xf>
    <xf numFmtId="0" fontId="8" fillId="15" borderId="10" xfId="0" applyFont="1" applyFill="1" applyBorder="1" applyAlignment="1" applyProtection="1">
      <alignment horizontal="center" vertical="center"/>
      <protection locked="0"/>
    </xf>
    <xf numFmtId="0" fontId="8" fillId="15" borderId="18" xfId="0" applyFont="1" applyFill="1" applyBorder="1" applyAlignment="1" applyProtection="1">
      <alignment horizontal="center" vertical="center"/>
      <protection locked="0"/>
    </xf>
    <xf numFmtId="0" fontId="8" fillId="16" borderId="10" xfId="0" applyFont="1" applyFill="1" applyBorder="1" applyAlignment="1" applyProtection="1">
      <alignment horizontal="center" vertical="center"/>
      <protection locked="0"/>
    </xf>
    <xf numFmtId="0" fontId="8" fillId="16" borderId="18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17" borderId="10" xfId="0" applyFont="1" applyFill="1" applyBorder="1" applyAlignment="1" applyProtection="1">
      <alignment horizontal="center" vertical="center"/>
      <protection locked="0"/>
    </xf>
    <xf numFmtId="0" fontId="8" fillId="17" borderId="18" xfId="0" applyFont="1" applyFill="1" applyBorder="1" applyAlignment="1" applyProtection="1">
      <alignment horizontal="center" vertical="center"/>
      <protection locked="0"/>
    </xf>
    <xf numFmtId="0" fontId="8" fillId="18" borderId="10" xfId="0" applyFont="1" applyFill="1" applyBorder="1" applyAlignment="1" applyProtection="1">
      <alignment horizontal="center" vertical="center"/>
      <protection locked="0"/>
    </xf>
    <xf numFmtId="0" fontId="8" fillId="18" borderId="18" xfId="0" applyFont="1" applyFill="1" applyBorder="1" applyAlignment="1" applyProtection="1">
      <alignment horizontal="center" vertical="center"/>
      <protection locked="0"/>
    </xf>
    <xf numFmtId="0" fontId="8" fillId="19" borderId="10" xfId="0" applyFont="1" applyFill="1" applyBorder="1" applyAlignment="1" applyProtection="1">
      <alignment horizontal="center" vertical="center"/>
      <protection locked="0"/>
    </xf>
    <xf numFmtId="0" fontId="8" fillId="19" borderId="18" xfId="0" applyFont="1" applyFill="1" applyBorder="1" applyAlignment="1" applyProtection="1">
      <alignment horizontal="center" vertical="center"/>
      <protection locked="0"/>
    </xf>
    <xf numFmtId="0" fontId="7" fillId="12" borderId="10" xfId="0" applyFont="1" applyFill="1" applyBorder="1" applyAlignment="1" applyProtection="1">
      <alignment horizontal="center" vertical="center"/>
      <protection locked="0"/>
    </xf>
    <xf numFmtId="0" fontId="7" fillId="13" borderId="10" xfId="0" applyFont="1" applyFill="1" applyBorder="1" applyAlignment="1" applyProtection="1">
      <alignment horizontal="center" vertical="center"/>
      <protection locked="0"/>
    </xf>
    <xf numFmtId="0" fontId="7" fillId="21" borderId="26" xfId="0" applyFont="1" applyFill="1" applyBorder="1" applyAlignment="1" applyProtection="1">
      <alignment horizontal="center" vertical="center"/>
      <protection locked="0"/>
    </xf>
    <xf numFmtId="0" fontId="7" fillId="15" borderId="1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16" borderId="16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12" borderId="105" xfId="0" applyFont="1" applyFill="1" applyBorder="1" applyAlignment="1" applyProtection="1">
      <alignment horizontal="center" vertical="center"/>
      <protection locked="0"/>
    </xf>
    <xf numFmtId="0" fontId="7" fillId="12" borderId="97" xfId="0" applyFont="1" applyFill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12" borderId="112" xfId="0" applyFont="1" applyFill="1" applyBorder="1" applyAlignment="1" applyProtection="1">
      <alignment horizontal="center" vertical="center"/>
      <protection locked="0"/>
    </xf>
    <xf numFmtId="0" fontId="7" fillId="17" borderId="16" xfId="0" applyFont="1" applyFill="1" applyBorder="1" applyAlignment="1" applyProtection="1">
      <alignment horizontal="center" vertical="center"/>
      <protection locked="0"/>
    </xf>
    <xf numFmtId="0" fontId="7" fillId="17" borderId="10" xfId="0" applyFont="1" applyFill="1" applyBorder="1" applyAlignment="1" applyProtection="1">
      <alignment horizontal="center" vertical="center"/>
      <protection locked="0"/>
    </xf>
    <xf numFmtId="0" fontId="7" fillId="17" borderId="18" xfId="0" applyFont="1" applyFill="1" applyBorder="1" applyAlignment="1" applyProtection="1">
      <alignment horizontal="center" vertical="center"/>
      <protection locked="0"/>
    </xf>
    <xf numFmtId="0" fontId="7" fillId="19" borderId="16" xfId="0" applyFont="1" applyFill="1" applyBorder="1" applyAlignment="1" applyProtection="1">
      <alignment horizontal="center" vertical="center"/>
      <protection locked="0"/>
    </xf>
    <xf numFmtId="0" fontId="7" fillId="19" borderId="10" xfId="0" applyFont="1" applyFill="1" applyBorder="1" applyAlignment="1" applyProtection="1">
      <alignment horizontal="center" vertical="center"/>
      <protection locked="0"/>
    </xf>
    <xf numFmtId="0" fontId="7" fillId="19" borderId="18" xfId="0" applyFont="1" applyFill="1" applyBorder="1" applyAlignment="1" applyProtection="1">
      <alignment horizontal="center" vertical="center"/>
      <protection locked="0"/>
    </xf>
    <xf numFmtId="0" fontId="7" fillId="13" borderId="16" xfId="0" applyFont="1" applyFill="1" applyBorder="1" applyAlignment="1" applyProtection="1">
      <alignment horizontal="center" vertical="center"/>
      <protection locked="0"/>
    </xf>
    <xf numFmtId="0" fontId="7" fillId="13" borderId="18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12" borderId="16" xfId="0" applyFont="1" applyFill="1" applyBorder="1" applyAlignment="1" applyProtection="1">
      <alignment horizontal="center" vertical="center"/>
      <protection locked="0"/>
    </xf>
    <xf numFmtId="0" fontId="7" fillId="12" borderId="18" xfId="0" applyFont="1" applyFill="1" applyBorder="1" applyAlignment="1" applyProtection="1">
      <alignment horizontal="center" vertical="center"/>
      <protection locked="0"/>
    </xf>
    <xf numFmtId="0" fontId="7" fillId="14" borderId="41" xfId="0" applyFont="1" applyFill="1" applyBorder="1" applyAlignment="1" applyProtection="1">
      <alignment horizontal="center" vertical="center"/>
      <protection locked="0"/>
    </xf>
    <xf numFmtId="0" fontId="7" fillId="14" borderId="25" xfId="0" applyFont="1" applyFill="1" applyBorder="1" applyAlignment="1" applyProtection="1">
      <alignment horizontal="center" vertical="center"/>
      <protection locked="0"/>
    </xf>
    <xf numFmtId="0" fontId="7" fillId="21" borderId="42" xfId="0" applyFont="1" applyFill="1" applyBorder="1" applyAlignment="1" applyProtection="1">
      <alignment horizontal="center" vertical="center"/>
      <protection locked="0"/>
    </xf>
    <xf numFmtId="0" fontId="7" fillId="21" borderId="24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18" borderId="16" xfId="0" applyFont="1" applyFill="1" applyBorder="1" applyAlignment="1" applyProtection="1">
      <alignment horizontal="center" vertical="center"/>
      <protection locked="0"/>
    </xf>
    <xf numFmtId="0" fontId="7" fillId="18" borderId="10" xfId="0" applyFont="1" applyFill="1" applyBorder="1" applyAlignment="1" applyProtection="1">
      <alignment horizontal="center" vertical="center"/>
      <protection locked="0"/>
    </xf>
    <xf numFmtId="0" fontId="7" fillId="18" borderId="18" xfId="0" applyFont="1" applyFill="1" applyBorder="1" applyAlignment="1" applyProtection="1">
      <alignment horizontal="center" vertical="center"/>
      <protection locked="0"/>
    </xf>
    <xf numFmtId="0" fontId="7" fillId="15" borderId="18" xfId="0" applyFont="1" applyFill="1" applyBorder="1" applyAlignment="1" applyProtection="1">
      <alignment horizontal="center" vertical="center"/>
      <protection locked="0"/>
    </xf>
    <xf numFmtId="0" fontId="7" fillId="16" borderId="18" xfId="0" applyFont="1" applyFill="1" applyBorder="1" applyAlignment="1" applyProtection="1">
      <alignment horizontal="center" vertical="center"/>
      <protection locked="0"/>
    </xf>
    <xf numFmtId="0" fontId="7" fillId="15" borderId="16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12" borderId="11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0" fillId="0" borderId="115" xfId="0" applyBorder="1"/>
    <xf numFmtId="0" fontId="0" fillId="0" borderId="116" xfId="0" applyBorder="1"/>
    <xf numFmtId="0" fontId="26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46" xfId="0" applyBorder="1"/>
    <xf numFmtId="0" fontId="2" fillId="0" borderId="27" xfId="0" applyFont="1" applyBorder="1" applyAlignment="1">
      <alignment vertical="center"/>
    </xf>
    <xf numFmtId="0" fontId="5" fillId="0" borderId="46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39" fillId="0" borderId="108" xfId="0" applyFont="1" applyBorder="1" applyAlignment="1">
      <alignment horizontal="center" vertical="center"/>
    </xf>
    <xf numFmtId="0" fontId="39" fillId="0" borderId="12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9" fillId="0" borderId="29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0" fillId="0" borderId="123" xfId="0" applyBorder="1"/>
    <xf numFmtId="0" fontId="40" fillId="0" borderId="19" xfId="0" applyFont="1" applyBorder="1" applyAlignment="1">
      <alignment horizontal="right" vertical="center" wrapText="1"/>
    </xf>
    <xf numFmtId="0" fontId="39" fillId="0" borderId="19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9" xfId="0" applyFont="1" applyBorder="1" applyAlignment="1">
      <alignment horizontal="right" vertical="center" wrapText="1"/>
    </xf>
    <xf numFmtId="0" fontId="40" fillId="0" borderId="1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/>
    </xf>
    <xf numFmtId="0" fontId="39" fillId="0" borderId="1" xfId="0" applyFont="1" applyBorder="1" applyProtection="1"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2" fontId="39" fillId="0" borderId="1" xfId="0" applyNumberFormat="1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39" fillId="0" borderId="17" xfId="0" applyFont="1" applyBorder="1" applyProtection="1"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7" xfId="0" applyFont="1" applyBorder="1" applyAlignment="1" applyProtection="1">
      <alignment vertical="center"/>
      <protection locked="0"/>
    </xf>
    <xf numFmtId="0" fontId="39" fillId="0" borderId="17" xfId="0" applyFont="1" applyBorder="1" applyAlignment="1" applyProtection="1">
      <alignment vertical="center"/>
      <protection locked="0"/>
    </xf>
    <xf numFmtId="0" fontId="39" fillId="0" borderId="13" xfId="0" applyFont="1" applyBorder="1" applyAlignment="1" applyProtection="1">
      <alignment horizontal="left"/>
      <protection locked="0"/>
    </xf>
    <xf numFmtId="0" fontId="39" fillId="0" borderId="13" xfId="0" applyFont="1" applyBorder="1" applyAlignment="1" applyProtection="1">
      <alignment horizontal="left" vertical="center"/>
      <protection locked="0"/>
    </xf>
    <xf numFmtId="0" fontId="39" fillId="0" borderId="19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9" xfId="0" applyFont="1" applyBorder="1"/>
    <xf numFmtId="0" fontId="40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45" fillId="0" borderId="18" xfId="1" applyFont="1" applyBorder="1" applyAlignment="1" applyProtection="1">
      <alignment vertical="center"/>
    </xf>
    <xf numFmtId="0" fontId="25" fillId="0" borderId="10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40" fillId="0" borderId="29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center" wrapText="1"/>
    </xf>
    <xf numFmtId="0" fontId="25" fillId="0" borderId="19" xfId="0" applyFont="1" applyBorder="1" applyAlignment="1">
      <alignment horizontal="center" vertical="center" wrapText="1"/>
    </xf>
    <xf numFmtId="0" fontId="41" fillId="0" borderId="19" xfId="1" applyFont="1" applyBorder="1" applyAlignment="1" applyProtection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right" vertical="top" wrapText="1"/>
    </xf>
    <xf numFmtId="0" fontId="25" fillId="0" borderId="16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10" xfId="0" applyFont="1" applyBorder="1" applyAlignment="1">
      <alignment vertical="center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46" xfId="0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/>
      <protection locked="0"/>
    </xf>
    <xf numFmtId="2" fontId="39" fillId="0" borderId="19" xfId="0" applyNumberFormat="1" applyFont="1" applyBorder="1" applyProtection="1">
      <protection locked="0"/>
    </xf>
    <xf numFmtId="0" fontId="39" fillId="0" borderId="18" xfId="0" applyFont="1" applyBorder="1" applyProtection="1">
      <protection locked="0"/>
    </xf>
    <xf numFmtId="0" fontId="39" fillId="0" borderId="46" xfId="0" applyFont="1" applyBorder="1" applyProtection="1">
      <protection locked="0"/>
    </xf>
    <xf numFmtId="0" fontId="39" fillId="0" borderId="1" xfId="0" applyFont="1" applyBorder="1" applyAlignment="1" applyProtection="1">
      <alignment horizontal="center"/>
      <protection locked="0"/>
    </xf>
    <xf numFmtId="0" fontId="39" fillId="0" borderId="10" xfId="0" applyFont="1" applyBorder="1" applyProtection="1">
      <protection locked="0"/>
    </xf>
    <xf numFmtId="0" fontId="25" fillId="0" borderId="22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27" xfId="0" applyFont="1" applyBorder="1" applyAlignment="1">
      <alignment horizontal="right" vertical="center" wrapText="1"/>
    </xf>
    <xf numFmtId="0" fontId="39" fillId="0" borderId="7" xfId="0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center"/>
      <protection locked="0"/>
    </xf>
    <xf numFmtId="0" fontId="39" fillId="0" borderId="55" xfId="0" applyFont="1" applyBorder="1" applyAlignment="1" applyProtection="1">
      <alignment horizontal="center"/>
      <protection locked="0"/>
    </xf>
    <xf numFmtId="0" fontId="39" fillId="0" borderId="35" xfId="0" applyFont="1" applyBorder="1" applyAlignment="1" applyProtection="1">
      <alignment horizontal="center"/>
      <protection locked="0"/>
    </xf>
    <xf numFmtId="0" fontId="39" fillId="0" borderId="19" xfId="0" applyFont="1" applyBorder="1" applyProtection="1">
      <protection locked="0"/>
    </xf>
    <xf numFmtId="0" fontId="25" fillId="16" borderId="14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25" fillId="12" borderId="112" xfId="0" applyFont="1" applyFill="1" applyBorder="1" applyAlignment="1" applyProtection="1">
      <alignment horizontal="center" vertical="center"/>
      <protection locked="0"/>
    </xf>
    <xf numFmtId="0" fontId="25" fillId="16" borderId="16" xfId="0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12" borderId="105" xfId="0" applyFont="1" applyFill="1" applyBorder="1" applyAlignment="1" applyProtection="1">
      <alignment horizontal="center" vertical="center"/>
      <protection locked="0"/>
    </xf>
    <xf numFmtId="0" fontId="25" fillId="16" borderId="43" xfId="0" applyFont="1" applyFill="1" applyBorder="1" applyAlignment="1" applyProtection="1">
      <alignment horizontal="center" vertical="center"/>
      <protection locked="0"/>
    </xf>
    <xf numFmtId="0" fontId="25" fillId="2" borderId="44" xfId="0" applyFont="1" applyFill="1" applyBorder="1" applyAlignment="1" applyProtection="1">
      <alignment horizontal="center" vertical="center"/>
      <protection locked="0"/>
    </xf>
    <xf numFmtId="0" fontId="25" fillId="12" borderId="113" xfId="0" applyFont="1" applyFill="1" applyBorder="1" applyAlignment="1" applyProtection="1">
      <alignment horizontal="center" vertical="center"/>
      <protection locked="0"/>
    </xf>
    <xf numFmtId="0" fontId="25" fillId="12" borderId="111" xfId="0" applyFont="1" applyFill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39" fillId="0" borderId="33" xfId="0" applyFont="1" applyBorder="1" applyProtection="1"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6" xfId="0" applyFont="1" applyBorder="1" applyAlignment="1">
      <alignment vertical="center" wrapText="1"/>
    </xf>
    <xf numFmtId="0" fontId="44" fillId="0" borderId="1" xfId="1" applyFont="1" applyBorder="1" applyAlignment="1" applyProtection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50" fillId="0" borderId="46" xfId="0" applyFont="1" applyBorder="1" applyAlignment="1" applyProtection="1">
      <alignment horizontal="center" vertical="center"/>
      <protection locked="0"/>
    </xf>
    <xf numFmtId="0" fontId="51" fillId="0" borderId="46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>
      <alignment horizontal="center"/>
    </xf>
    <xf numFmtId="0" fontId="24" fillId="2" borderId="1" xfId="0" applyFont="1" applyFill="1" applyBorder="1" applyAlignment="1">
      <alignment vertical="center"/>
    </xf>
    <xf numFmtId="0" fontId="39" fillId="0" borderId="13" xfId="0" applyFont="1" applyBorder="1" applyAlignment="1">
      <alignment horizontal="left" vertical="center"/>
    </xf>
    <xf numFmtId="0" fontId="39" fillId="0" borderId="13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0" fillId="0" borderId="27" xfId="0" applyBorder="1"/>
    <xf numFmtId="0" fontId="39" fillId="0" borderId="0" xfId="0" applyFont="1"/>
    <xf numFmtId="0" fontId="7" fillId="0" borderId="22" xfId="0" applyFont="1" applyBorder="1" applyAlignment="1">
      <alignment vertical="center" wrapText="1"/>
    </xf>
    <xf numFmtId="0" fontId="18" fillId="0" borderId="27" xfId="0" applyFont="1" applyBorder="1"/>
    <xf numFmtId="0" fontId="5" fillId="0" borderId="40" xfId="0" applyFont="1" applyBorder="1"/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>
      <alignment vertical="center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2" xfId="0" applyFont="1" applyBorder="1" applyAlignment="1" applyProtection="1">
      <alignment vertical="center"/>
      <protection locked="0"/>
    </xf>
    <xf numFmtId="0" fontId="6" fillId="0" borderId="87" xfId="0" applyFont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41" fillId="0" borderId="1" xfId="0" applyFont="1" applyBorder="1" applyAlignment="1">
      <alignment horizontal="right" vertical="center"/>
    </xf>
    <xf numFmtId="0" fontId="52" fillId="0" borderId="22" xfId="1" applyFont="1" applyFill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/>
    </xf>
    <xf numFmtId="0" fontId="52" fillId="0" borderId="29" xfId="1" applyFont="1" applyFill="1" applyBorder="1" applyAlignment="1" applyProtection="1">
      <alignment horizontal="center" vertical="center"/>
    </xf>
    <xf numFmtId="0" fontId="52" fillId="0" borderId="1" xfId="1" applyFont="1" applyBorder="1" applyAlignment="1" applyProtection="1">
      <alignment horizontal="center" vertical="center"/>
    </xf>
    <xf numFmtId="0" fontId="52" fillId="0" borderId="22" xfId="1" applyFont="1" applyFill="1" applyBorder="1" applyAlignment="1" applyProtection="1">
      <alignment horizontal="center"/>
    </xf>
    <xf numFmtId="0" fontId="52" fillId="0" borderId="19" xfId="1" applyFont="1" applyFill="1" applyBorder="1" applyAlignment="1" applyProtection="1">
      <alignment horizontal="center"/>
    </xf>
    <xf numFmtId="0" fontId="54" fillId="0" borderId="19" xfId="1" applyFont="1" applyBorder="1" applyAlignment="1" applyProtection="1">
      <alignment horizontal="center" vertical="center" wrapText="1"/>
    </xf>
    <xf numFmtId="0" fontId="54" fillId="0" borderId="19" xfId="1" applyFont="1" applyBorder="1" applyAlignment="1" applyProtection="1">
      <alignment horizontal="center" vertical="center"/>
    </xf>
    <xf numFmtId="0" fontId="52" fillId="0" borderId="22" xfId="1" applyFont="1" applyBorder="1" applyAlignment="1" applyProtection="1">
      <alignment horizontal="center"/>
    </xf>
    <xf numFmtId="0" fontId="53" fillId="0" borderId="22" xfId="1" applyFont="1" applyBorder="1" applyAlignment="1" applyProtection="1">
      <alignment horizontal="center"/>
    </xf>
    <xf numFmtId="0" fontId="52" fillId="0" borderId="1" xfId="1" applyFont="1" applyBorder="1" applyAlignment="1" applyProtection="1">
      <alignment horizontal="center" vertical="center" wrapText="1"/>
    </xf>
    <xf numFmtId="0" fontId="54" fillId="0" borderId="10" xfId="1" applyFont="1" applyBorder="1" applyAlignment="1" applyProtection="1">
      <alignment horizontal="center" vertical="center"/>
    </xf>
    <xf numFmtId="0" fontId="52" fillId="0" borderId="19" xfId="1" applyFont="1" applyBorder="1" applyAlignment="1" applyProtection="1">
      <alignment horizontal="center" vertical="center"/>
    </xf>
    <xf numFmtId="0" fontId="53" fillId="0" borderId="22" xfId="1" applyFont="1" applyFill="1" applyBorder="1" applyAlignment="1" applyProtection="1">
      <alignment horizontal="center" vertical="center"/>
    </xf>
    <xf numFmtId="0" fontId="25" fillId="0" borderId="87" xfId="0" applyFont="1" applyBorder="1" applyAlignment="1">
      <alignment vertical="center"/>
    </xf>
    <xf numFmtId="0" fontId="39" fillId="0" borderId="90" xfId="0" applyFont="1" applyBorder="1" applyAlignment="1">
      <alignment horizontal="center" vertical="center"/>
    </xf>
    <xf numFmtId="0" fontId="39" fillId="0" borderId="131" xfId="0" applyFont="1" applyBorder="1" applyAlignment="1">
      <alignment horizontal="center" vertical="center"/>
    </xf>
    <xf numFmtId="0" fontId="40" fillId="0" borderId="13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32" xfId="0" applyFont="1" applyBorder="1" applyAlignment="1" applyProtection="1">
      <alignment horizontal="center"/>
      <protection locked="0"/>
    </xf>
    <xf numFmtId="0" fontId="3" fillId="0" borderId="133" xfId="0" applyFont="1" applyBorder="1" applyAlignment="1" applyProtection="1">
      <alignment horizontal="center"/>
      <protection locked="0"/>
    </xf>
    <xf numFmtId="0" fontId="3" fillId="0" borderId="134" xfId="0" applyFont="1" applyBorder="1" applyAlignment="1" applyProtection="1">
      <alignment horizontal="center"/>
      <protection locked="0"/>
    </xf>
    <xf numFmtId="0" fontId="40" fillId="0" borderId="3" xfId="0" applyFont="1" applyBorder="1" applyAlignment="1">
      <alignment horizontal="center"/>
    </xf>
    <xf numFmtId="0" fontId="40" fillId="0" borderId="27" xfId="0" applyFont="1" applyBorder="1" applyAlignment="1">
      <alignment horizontal="right" vertical="top" wrapText="1"/>
    </xf>
    <xf numFmtId="0" fontId="3" fillId="0" borderId="15" xfId="0" applyFont="1" applyBorder="1" applyAlignment="1" applyProtection="1">
      <alignment horizontal="center"/>
      <protection locked="0"/>
    </xf>
    <xf numFmtId="0" fontId="58" fillId="0" borderId="22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2" fillId="0" borderId="0" xfId="1" applyFont="1" applyFill="1" applyAlignment="1" applyProtection="1">
      <alignment horizontal="center" vertical="center"/>
    </xf>
    <xf numFmtId="0" fontId="5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52" fillId="0" borderId="33" xfId="1" applyFont="1" applyFill="1" applyBorder="1" applyAlignment="1" applyProtection="1">
      <alignment horizontal="center" vertical="center"/>
    </xf>
    <xf numFmtId="0" fontId="6" fillId="0" borderId="87" xfId="0" applyFont="1" applyBorder="1"/>
    <xf numFmtId="0" fontId="58" fillId="0" borderId="19" xfId="0" applyFont="1" applyBorder="1" applyAlignment="1">
      <alignment horizontal="center" vertical="center"/>
    </xf>
    <xf numFmtId="0" fontId="64" fillId="0" borderId="22" xfId="1" applyFont="1" applyFill="1" applyBorder="1" applyAlignment="1">
      <alignment horizontal="center" vertical="center"/>
    </xf>
    <xf numFmtId="0" fontId="64" fillId="0" borderId="0" xfId="1" applyFont="1" applyFill="1" applyAlignment="1">
      <alignment horizontal="center"/>
    </xf>
    <xf numFmtId="0" fontId="64" fillId="0" borderId="0" xfId="1" applyFont="1" applyFill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9" fillId="0" borderId="29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12" borderId="10" xfId="0" applyFont="1" applyFill="1" applyBorder="1" applyAlignment="1" applyProtection="1">
      <alignment horizontal="center" vertical="center"/>
      <protection locked="0"/>
    </xf>
    <xf numFmtId="0" fontId="8" fillId="12" borderId="18" xfId="0" applyFont="1" applyFill="1" applyBorder="1" applyAlignment="1" applyProtection="1">
      <alignment horizontal="center" vertical="center"/>
      <protection locked="0"/>
    </xf>
    <xf numFmtId="0" fontId="8" fillId="13" borderId="10" xfId="0" applyFont="1" applyFill="1" applyBorder="1" applyAlignment="1" applyProtection="1">
      <alignment horizontal="center" vertical="center"/>
      <protection locked="0"/>
    </xf>
    <xf numFmtId="0" fontId="8" fillId="13" borderId="18" xfId="0" applyFont="1" applyFill="1" applyBorder="1" applyAlignment="1" applyProtection="1">
      <alignment horizontal="center" vertical="center"/>
      <protection locked="0"/>
    </xf>
    <xf numFmtId="0" fontId="8" fillId="14" borderId="10" xfId="0" applyFont="1" applyFill="1" applyBorder="1" applyAlignment="1" applyProtection="1">
      <alignment horizontal="center" vertical="center"/>
      <protection locked="0"/>
    </xf>
    <xf numFmtId="0" fontId="8" fillId="14" borderId="18" xfId="0" applyFont="1" applyFill="1" applyBorder="1" applyAlignment="1" applyProtection="1">
      <alignment horizontal="center" vertical="center"/>
      <protection locked="0"/>
    </xf>
    <xf numFmtId="0" fontId="8" fillId="12" borderId="16" xfId="0" applyFont="1" applyFill="1" applyBorder="1" applyAlignment="1" applyProtection="1">
      <alignment horizontal="center" vertical="center"/>
      <protection locked="0"/>
    </xf>
    <xf numFmtId="0" fontId="8" fillId="13" borderId="16" xfId="0" applyFont="1" applyFill="1" applyBorder="1" applyAlignment="1" applyProtection="1">
      <alignment horizontal="center" vertical="center"/>
      <protection locked="0"/>
    </xf>
    <xf numFmtId="0" fontId="8" fillId="14" borderId="16" xfId="0" applyFont="1" applyFill="1" applyBorder="1" applyAlignment="1" applyProtection="1">
      <alignment horizontal="center" vertical="center"/>
      <protection locked="0"/>
    </xf>
    <xf numFmtId="0" fontId="8" fillId="21" borderId="16" xfId="0" applyFont="1" applyFill="1" applyBorder="1" applyAlignment="1" applyProtection="1">
      <alignment horizontal="center" vertical="center"/>
      <protection locked="0"/>
    </xf>
    <xf numFmtId="0" fontId="8" fillId="21" borderId="10" xfId="0" applyFont="1" applyFill="1" applyBorder="1" applyAlignment="1" applyProtection="1">
      <alignment horizontal="center" vertical="center"/>
      <protection locked="0"/>
    </xf>
    <xf numFmtId="0" fontId="8" fillId="21" borderId="18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7" fillId="15" borderId="29" xfId="0" applyFont="1" applyFill="1" applyBorder="1" applyAlignment="1" applyProtection="1">
      <alignment horizontal="center" vertical="center"/>
      <protection locked="0"/>
    </xf>
    <xf numFmtId="0" fontId="7" fillId="15" borderId="13" xfId="0" applyFont="1" applyFill="1" applyBorder="1" applyAlignment="1" applyProtection="1">
      <alignment horizontal="center" vertical="center"/>
      <protection locked="0"/>
    </xf>
    <xf numFmtId="0" fontId="7" fillId="13" borderId="29" xfId="0" applyFont="1" applyFill="1" applyBorder="1" applyAlignment="1" applyProtection="1">
      <alignment horizontal="center" vertical="center"/>
      <protection locked="0"/>
    </xf>
    <xf numFmtId="0" fontId="7" fillId="13" borderId="13" xfId="0" applyFont="1" applyFill="1" applyBorder="1" applyAlignment="1" applyProtection="1">
      <alignment horizontal="center" vertical="center"/>
      <protection locked="0"/>
    </xf>
    <xf numFmtId="0" fontId="39" fillId="0" borderId="108" xfId="0" applyFont="1" applyBorder="1" applyAlignment="1">
      <alignment horizontal="center" vertical="center"/>
    </xf>
    <xf numFmtId="0" fontId="39" fillId="0" borderId="110" xfId="0" applyFont="1" applyBorder="1" applyAlignment="1">
      <alignment horizontal="center" vertical="center"/>
    </xf>
    <xf numFmtId="0" fontId="8" fillId="13" borderId="29" xfId="0" applyFont="1" applyFill="1" applyBorder="1" applyAlignment="1" applyProtection="1">
      <alignment horizontal="center" vertical="center"/>
      <protection locked="0"/>
    </xf>
    <xf numFmtId="0" fontId="40" fillId="0" borderId="29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23" xfId="0" applyBorder="1" applyAlignment="1">
      <alignment horizontal="center"/>
    </xf>
    <xf numFmtId="0" fontId="39" fillId="0" borderId="121" xfId="0" applyFont="1" applyBorder="1" applyAlignment="1">
      <alignment horizontal="center" vertical="center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7" fillId="16" borderId="16" xfId="0" applyFont="1" applyFill="1" applyBorder="1" applyAlignment="1" applyProtection="1">
      <alignment horizontal="center" vertical="center"/>
      <protection locked="0"/>
    </xf>
    <xf numFmtId="0" fontId="7" fillId="16" borderId="13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12" borderId="112" xfId="0" applyFont="1" applyFill="1" applyBorder="1" applyAlignment="1" applyProtection="1">
      <alignment horizontal="center" vertical="center"/>
      <protection locked="0"/>
    </xf>
    <xf numFmtId="0" fontId="39" fillId="16" borderId="41" xfId="0" applyFont="1" applyFill="1" applyBorder="1" applyAlignment="1" applyProtection="1">
      <alignment horizontal="center" vertical="center"/>
      <protection locked="0"/>
    </xf>
    <xf numFmtId="0" fontId="39" fillId="16" borderId="30" xfId="0" applyFont="1" applyFill="1" applyBorder="1" applyAlignment="1" applyProtection="1">
      <alignment horizontal="center" vertical="center"/>
      <protection locked="0"/>
    </xf>
    <xf numFmtId="0" fontId="39" fillId="16" borderId="4" xfId="0" applyFont="1" applyFill="1" applyBorder="1" applyAlignment="1" applyProtection="1">
      <alignment horizontal="center" vertical="center"/>
      <protection locked="0"/>
    </xf>
    <xf numFmtId="0" fontId="39" fillId="2" borderId="123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39" fillId="2" borderId="5" xfId="0" applyFont="1" applyFill="1" applyBorder="1" applyAlignment="1" applyProtection="1">
      <alignment horizontal="center" vertical="center"/>
      <protection locked="0"/>
    </xf>
    <xf numFmtId="0" fontId="39" fillId="12" borderId="105" xfId="0" applyFont="1" applyFill="1" applyBorder="1" applyAlignment="1" applyProtection="1">
      <alignment horizontal="center" vertical="center"/>
      <protection locked="0"/>
    </xf>
    <xf numFmtId="0" fontId="39" fillId="12" borderId="97" xfId="0" applyFont="1" applyFill="1" applyBorder="1" applyAlignment="1" applyProtection="1">
      <alignment horizontal="center" vertical="center"/>
      <protection locked="0"/>
    </xf>
    <xf numFmtId="0" fontId="39" fillId="12" borderId="114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39" fillId="0" borderId="127" xfId="0" applyFont="1" applyBorder="1" applyAlignment="1" applyProtection="1">
      <alignment horizontal="center" vertical="center"/>
      <protection locked="0"/>
    </xf>
    <xf numFmtId="0" fontId="39" fillId="0" borderId="129" xfId="0" applyFont="1" applyBorder="1" applyAlignment="1" applyProtection="1">
      <alignment horizontal="center" vertical="center"/>
      <protection locked="0"/>
    </xf>
    <xf numFmtId="0" fontId="39" fillId="0" borderId="128" xfId="0" applyFont="1" applyBorder="1" applyAlignment="1" applyProtection="1">
      <alignment horizontal="center" vertical="center"/>
      <protection locked="0"/>
    </xf>
    <xf numFmtId="0" fontId="39" fillId="0" borderId="130" xfId="0" applyFont="1" applyBorder="1" applyAlignment="1" applyProtection="1">
      <alignment horizontal="center" vertical="center"/>
      <protection locked="0"/>
    </xf>
    <xf numFmtId="0" fontId="39" fillId="0" borderId="105" xfId="0" applyFont="1" applyBorder="1" applyAlignment="1" applyProtection="1">
      <alignment horizontal="center" vertical="center"/>
      <protection locked="0"/>
    </xf>
    <xf numFmtId="0" fontId="39" fillId="0" borderId="114" xfId="0" applyFont="1" applyBorder="1" applyAlignment="1" applyProtection="1">
      <alignment horizontal="center" vertical="center"/>
      <protection locked="0"/>
    </xf>
    <xf numFmtId="0" fontId="7" fillId="14" borderId="106" xfId="0" applyFont="1" applyFill="1" applyBorder="1" applyAlignment="1" applyProtection="1">
      <alignment horizontal="center" vertical="center"/>
      <protection locked="0"/>
    </xf>
    <xf numFmtId="0" fontId="7" fillId="14" borderId="4" xfId="0" applyFont="1" applyFill="1" applyBorder="1" applyAlignment="1" applyProtection="1">
      <alignment horizontal="center" vertical="center"/>
      <protection locked="0"/>
    </xf>
    <xf numFmtId="0" fontId="7" fillId="21" borderId="107" xfId="0" applyFont="1" applyFill="1" applyBorder="1" applyAlignment="1" applyProtection="1">
      <alignment horizontal="center" vertical="center"/>
      <protection locked="0"/>
    </xf>
    <xf numFmtId="0" fontId="7" fillId="21" borderId="6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16" borderId="16" xfId="0" applyFont="1" applyFill="1" applyBorder="1" applyAlignment="1" applyProtection="1">
      <alignment horizontal="center" vertical="center"/>
      <protection locked="0"/>
    </xf>
    <xf numFmtId="0" fontId="8" fillId="16" borderId="10" xfId="0" applyFont="1" applyFill="1" applyBorder="1" applyAlignment="1" applyProtection="1">
      <alignment horizontal="center" vertical="center"/>
      <protection locked="0"/>
    </xf>
    <xf numFmtId="0" fontId="8" fillId="16" borderId="18" xfId="0" applyFont="1" applyFill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9" fillId="0" borderId="126" xfId="0" applyFont="1" applyBorder="1" applyAlignment="1" applyProtection="1">
      <alignment horizontal="center" vertical="center"/>
      <protection locked="0"/>
    </xf>
    <xf numFmtId="0" fontId="39" fillId="0" borderId="124" xfId="0" applyFont="1" applyBorder="1" applyAlignment="1" applyProtection="1">
      <alignment horizontal="center" vertical="center"/>
      <protection locked="0"/>
    </xf>
    <xf numFmtId="0" fontId="39" fillId="0" borderId="123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6" fillId="0" borderId="1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15" borderId="10" xfId="0" applyFont="1" applyFill="1" applyBorder="1" applyAlignment="1" applyProtection="1">
      <alignment horizontal="center" vertical="center"/>
      <protection locked="0"/>
    </xf>
    <xf numFmtId="0" fontId="8" fillId="15" borderId="18" xfId="0" applyFont="1" applyFill="1" applyBorder="1" applyAlignment="1" applyProtection="1">
      <alignment horizontal="center" vertical="center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7" fillId="17" borderId="29" xfId="0" applyFont="1" applyFill="1" applyBorder="1" applyAlignment="1" applyProtection="1">
      <alignment horizontal="center" vertical="center"/>
      <protection locked="0"/>
    </xf>
    <xf numFmtId="0" fontId="7" fillId="17" borderId="13" xfId="0" applyFont="1" applyFill="1" applyBorder="1" applyAlignment="1" applyProtection="1">
      <alignment horizontal="center" vertical="center"/>
      <protection locked="0"/>
    </xf>
    <xf numFmtId="0" fontId="7" fillId="18" borderId="29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center" vertical="center"/>
      <protection locked="0"/>
    </xf>
    <xf numFmtId="0" fontId="7" fillId="19" borderId="29" xfId="0" applyFont="1" applyFill="1" applyBorder="1" applyAlignment="1" applyProtection="1">
      <alignment horizontal="center" vertical="center"/>
      <protection locked="0"/>
    </xf>
    <xf numFmtId="0" fontId="7" fillId="19" borderId="13" xfId="0" applyFont="1" applyFill="1" applyBorder="1" applyAlignment="1" applyProtection="1">
      <alignment horizontal="center" vertical="center"/>
      <protection locked="0"/>
    </xf>
    <xf numFmtId="0" fontId="39" fillId="0" borderId="104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108" xfId="0" applyFont="1" applyBorder="1" applyAlignment="1" applyProtection="1">
      <alignment horizontal="center" vertical="center"/>
      <protection locked="0"/>
    </xf>
    <xf numFmtId="0" fontId="39" fillId="0" borderId="110" xfId="0" applyFont="1" applyBorder="1" applyAlignment="1" applyProtection="1">
      <alignment horizontal="center" vertical="center"/>
      <protection locked="0"/>
    </xf>
    <xf numFmtId="0" fontId="7" fillId="12" borderId="29" xfId="0" applyFont="1" applyFill="1" applyBorder="1" applyAlignment="1" applyProtection="1">
      <alignment horizontal="center" vertical="center"/>
      <protection locked="0"/>
    </xf>
    <xf numFmtId="0" fontId="7" fillId="12" borderId="13" xfId="0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17" borderId="16" xfId="0" applyFont="1" applyFill="1" applyBorder="1" applyAlignment="1" applyProtection="1">
      <alignment horizontal="center" vertical="center"/>
      <protection locked="0"/>
    </xf>
    <xf numFmtId="0" fontId="8" fillId="17" borderId="10" xfId="0" applyFont="1" applyFill="1" applyBorder="1" applyAlignment="1" applyProtection="1">
      <alignment horizontal="center" vertical="center"/>
      <protection locked="0"/>
    </xf>
    <xf numFmtId="0" fontId="8" fillId="17" borderId="18" xfId="0" applyFont="1" applyFill="1" applyBorder="1" applyAlignment="1" applyProtection="1">
      <alignment horizontal="center" vertical="center"/>
      <protection locked="0"/>
    </xf>
    <xf numFmtId="0" fontId="8" fillId="18" borderId="16" xfId="0" applyFont="1" applyFill="1" applyBorder="1" applyAlignment="1" applyProtection="1">
      <alignment horizontal="center" vertical="center"/>
      <protection locked="0"/>
    </xf>
    <xf numFmtId="0" fontId="8" fillId="18" borderId="10" xfId="0" applyFont="1" applyFill="1" applyBorder="1" applyAlignment="1" applyProtection="1">
      <alignment horizontal="center" vertical="center"/>
      <protection locked="0"/>
    </xf>
    <xf numFmtId="0" fontId="8" fillId="18" borderId="18" xfId="0" applyFont="1" applyFill="1" applyBorder="1" applyAlignment="1" applyProtection="1">
      <alignment horizontal="center" vertical="center"/>
      <protection locked="0"/>
    </xf>
    <xf numFmtId="0" fontId="8" fillId="19" borderId="16" xfId="0" applyFont="1" applyFill="1" applyBorder="1" applyAlignment="1" applyProtection="1">
      <alignment horizontal="center" vertical="center"/>
      <protection locked="0"/>
    </xf>
    <xf numFmtId="0" fontId="8" fillId="19" borderId="10" xfId="0" applyFont="1" applyFill="1" applyBorder="1" applyAlignment="1" applyProtection="1">
      <alignment horizontal="center" vertical="center"/>
      <protection locked="0"/>
    </xf>
    <xf numFmtId="0" fontId="8" fillId="19" borderId="18" xfId="0" applyFont="1" applyFill="1" applyBorder="1" applyAlignment="1" applyProtection="1">
      <alignment horizontal="center" vertical="center"/>
      <protection locked="0"/>
    </xf>
    <xf numFmtId="0" fontId="39" fillId="0" borderId="16" xfId="0" applyFont="1" applyBorder="1" applyAlignment="1" applyProtection="1">
      <alignment horizontal="center" vertical="center"/>
      <protection locked="0"/>
    </xf>
    <xf numFmtId="0" fontId="7" fillId="16" borderId="29" xfId="0" applyFont="1" applyFill="1" applyBorder="1" applyAlignment="1" applyProtection="1">
      <alignment horizontal="center" vertical="center"/>
      <protection locked="0"/>
    </xf>
    <xf numFmtId="0" fontId="8" fillId="15" borderId="16" xfId="0" applyFont="1" applyFill="1" applyBorder="1" applyAlignment="1" applyProtection="1">
      <alignment horizontal="center" vertical="center"/>
      <protection locked="0"/>
    </xf>
    <xf numFmtId="0" fontId="8" fillId="19" borderId="29" xfId="0" applyFont="1" applyFill="1" applyBorder="1" applyAlignment="1" applyProtection="1">
      <alignment horizontal="center" vertical="center"/>
      <protection locked="0"/>
    </xf>
    <xf numFmtId="0" fontId="39" fillId="0" borderId="10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121" xfId="0" applyFont="1" applyBorder="1" applyAlignment="1" applyProtection="1">
      <alignment horizontal="center" vertical="center"/>
      <protection locked="0"/>
    </xf>
    <xf numFmtId="0" fontId="7" fillId="17" borderId="10" xfId="0" applyFont="1" applyFill="1" applyBorder="1" applyAlignment="1" applyProtection="1">
      <alignment horizontal="center" vertical="center"/>
      <protection locked="0"/>
    </xf>
    <xf numFmtId="0" fontId="7" fillId="18" borderId="10" xfId="0" applyFont="1" applyFill="1" applyBorder="1" applyAlignment="1" applyProtection="1">
      <alignment horizontal="center" vertical="center"/>
      <protection locked="0"/>
    </xf>
    <xf numFmtId="0" fontId="8" fillId="21" borderId="29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7" fillId="19" borderId="10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8" fillId="12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16" borderId="29" xfId="0" applyFont="1" applyFill="1" applyBorder="1" applyAlignment="1" applyProtection="1">
      <alignment horizontal="center" vertical="center"/>
      <protection locked="0"/>
    </xf>
    <xf numFmtId="0" fontId="39" fillId="0" borderId="29" xfId="0" applyFont="1" applyBorder="1" applyAlignment="1" applyProtection="1">
      <alignment horizontal="center" vertical="center"/>
      <protection locked="0"/>
    </xf>
    <xf numFmtId="0" fontId="7" fillId="13" borderId="10" xfId="0" applyFont="1" applyFill="1" applyBorder="1" applyAlignment="1" applyProtection="1">
      <alignment horizontal="center" vertical="center"/>
      <protection locked="0"/>
    </xf>
    <xf numFmtId="0" fontId="8" fillId="14" borderId="29" xfId="0" applyFont="1" applyFill="1" applyBorder="1" applyAlignment="1" applyProtection="1">
      <alignment horizontal="center" vertical="center"/>
      <protection locked="0"/>
    </xf>
    <xf numFmtId="0" fontId="7" fillId="14" borderId="30" xfId="0" applyFont="1" applyFill="1" applyBorder="1" applyAlignment="1" applyProtection="1">
      <alignment horizontal="center" vertical="center"/>
      <protection locked="0"/>
    </xf>
    <xf numFmtId="0" fontId="7" fillId="21" borderId="26" xfId="0" applyFont="1" applyFill="1" applyBorder="1" applyAlignment="1" applyProtection="1">
      <alignment horizontal="center" vertical="center"/>
      <protection locked="0"/>
    </xf>
    <xf numFmtId="0" fontId="7" fillId="15" borderId="10" xfId="0" applyFont="1" applyFill="1" applyBorder="1" applyAlignment="1" applyProtection="1">
      <alignment horizontal="center" vertical="center"/>
      <protection locked="0"/>
    </xf>
    <xf numFmtId="0" fontId="7" fillId="12" borderId="1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5" fillId="16" borderId="16" xfId="0" applyFont="1" applyFill="1" applyBorder="1" applyAlignment="1" applyProtection="1">
      <alignment horizontal="center" vertical="center"/>
      <protection locked="0"/>
    </xf>
    <xf numFmtId="0" fontId="25" fillId="16" borderId="13" xfId="0" applyFont="1" applyFill="1" applyBorder="1" applyAlignment="1" applyProtection="1">
      <alignment horizontal="center" vertical="center"/>
      <protection locked="0"/>
    </xf>
    <xf numFmtId="0" fontId="25" fillId="12" borderId="105" xfId="0" applyFont="1" applyFill="1" applyBorder="1" applyAlignment="1" applyProtection="1">
      <alignment horizontal="center" vertical="center"/>
      <protection locked="0"/>
    </xf>
    <xf numFmtId="0" fontId="25" fillId="12" borderId="97" xfId="0" applyFont="1" applyFill="1" applyBorder="1" applyAlignment="1" applyProtection="1">
      <alignment horizontal="center" vertical="center"/>
      <protection locked="0"/>
    </xf>
    <xf numFmtId="0" fontId="25" fillId="12" borderId="113" xfId="0" applyFont="1" applyFill="1" applyBorder="1" applyAlignment="1" applyProtection="1">
      <alignment horizontal="center" vertical="center"/>
      <protection locked="0"/>
    </xf>
    <xf numFmtId="0" fontId="25" fillId="12" borderId="112" xfId="0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1" fontId="25" fillId="16" borderId="16" xfId="0" applyNumberFormat="1" applyFont="1" applyFill="1" applyBorder="1" applyAlignment="1" applyProtection="1">
      <alignment horizontal="center" vertical="center"/>
      <protection locked="0"/>
    </xf>
    <xf numFmtId="1" fontId="25" fillId="16" borderId="10" xfId="0" applyNumberFormat="1" applyFont="1" applyFill="1" applyBorder="1" applyAlignment="1" applyProtection="1">
      <alignment horizontal="center" vertical="center"/>
      <protection locked="0"/>
    </xf>
    <xf numFmtId="1" fontId="25" fillId="16" borderId="18" xfId="0" applyNumberFormat="1" applyFont="1" applyFill="1" applyBorder="1" applyAlignment="1" applyProtection="1">
      <alignment horizontal="center" vertical="center"/>
      <protection locked="0"/>
    </xf>
    <xf numFmtId="0" fontId="25" fillId="16" borderId="10" xfId="0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center" vertical="center"/>
      <protection locked="0"/>
    </xf>
    <xf numFmtId="0" fontId="25" fillId="12" borderId="114" xfId="0" applyFont="1" applyFill="1" applyBorder="1" applyAlignment="1" applyProtection="1">
      <alignment horizontal="center" vertical="center"/>
      <protection locked="0"/>
    </xf>
    <xf numFmtId="0" fontId="39" fillId="0" borderId="19" xfId="0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54" fillId="0" borderId="16" xfId="1" applyFont="1" applyBorder="1" applyAlignment="1" applyProtection="1">
      <alignment horizontal="center" vertical="center"/>
    </xf>
    <xf numFmtId="0" fontId="54" fillId="0" borderId="10" xfId="1" applyFont="1" applyBorder="1" applyAlignment="1" applyProtection="1">
      <alignment horizontal="center" vertical="center"/>
    </xf>
    <xf numFmtId="0" fontId="54" fillId="0" borderId="18" xfId="1" applyFont="1" applyBorder="1" applyAlignment="1" applyProtection="1">
      <alignment horizontal="center" vertical="center"/>
    </xf>
    <xf numFmtId="0" fontId="6" fillId="0" borderId="37" xfId="0" applyFont="1" applyBorder="1" applyAlignment="1">
      <alignment horizontal="center"/>
    </xf>
    <xf numFmtId="0" fontId="24" fillId="0" borderId="36" xfId="0" applyFont="1" applyBorder="1" applyAlignment="1">
      <alignment horizontal="left"/>
    </xf>
    <xf numFmtId="0" fontId="24" fillId="0" borderId="40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8" fillId="13" borderId="104" xfId="0" applyFont="1" applyFill="1" applyBorder="1" applyAlignment="1" applyProtection="1">
      <alignment horizontal="center" vertical="center"/>
      <protection locked="0"/>
    </xf>
    <xf numFmtId="0" fontId="8" fillId="13" borderId="0" xfId="0" applyFont="1" applyFill="1" applyAlignment="1" applyProtection="1">
      <alignment horizontal="center" vertical="center"/>
      <protection locked="0"/>
    </xf>
    <xf numFmtId="0" fontId="8" fillId="13" borderId="117" xfId="0" applyFont="1" applyFill="1" applyBorder="1" applyAlignment="1" applyProtection="1">
      <alignment horizontal="center" vertical="center"/>
      <protection locked="0"/>
    </xf>
    <xf numFmtId="0" fontId="39" fillId="0" borderId="107" xfId="0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4" fillId="0" borderId="107" xfId="1" applyFont="1" applyBorder="1" applyAlignment="1" applyProtection="1">
      <alignment horizontal="center" vertical="center"/>
    </xf>
    <xf numFmtId="0" fontId="54" fillId="0" borderId="26" xfId="1" applyFont="1" applyBorder="1" applyAlignment="1" applyProtection="1">
      <alignment horizontal="center" vertical="center"/>
    </xf>
    <xf numFmtId="0" fontId="54" fillId="0" borderId="24" xfId="1" applyFont="1" applyBorder="1" applyAlignment="1" applyProtection="1">
      <alignment horizontal="center" vertical="center"/>
    </xf>
    <xf numFmtId="0" fontId="8" fillId="12" borderId="104" xfId="0" applyFont="1" applyFill="1" applyBorder="1" applyAlignment="1" applyProtection="1">
      <alignment horizontal="center" vertical="center"/>
      <protection locked="0"/>
    </xf>
    <xf numFmtId="0" fontId="8" fillId="12" borderId="0" xfId="0" applyFont="1" applyFill="1" applyAlignment="1" applyProtection="1">
      <alignment horizontal="center" vertical="center"/>
      <protection locked="0"/>
    </xf>
    <xf numFmtId="0" fontId="8" fillId="12" borderId="117" xfId="0" applyFont="1" applyFill="1" applyBorder="1" applyAlignment="1" applyProtection="1">
      <alignment horizontal="center" vertical="center"/>
      <protection locked="0"/>
    </xf>
    <xf numFmtId="0" fontId="8" fillId="16" borderId="104" xfId="0" applyFont="1" applyFill="1" applyBorder="1" applyAlignment="1" applyProtection="1">
      <alignment horizontal="center" vertical="center"/>
      <protection locked="0"/>
    </xf>
    <xf numFmtId="0" fontId="8" fillId="16" borderId="0" xfId="0" applyFont="1" applyFill="1" applyAlignment="1" applyProtection="1">
      <alignment horizontal="center" vertical="center"/>
      <protection locked="0"/>
    </xf>
    <xf numFmtId="0" fontId="8" fillId="16" borderId="117" xfId="0" applyFont="1" applyFill="1" applyBorder="1" applyAlignment="1" applyProtection="1">
      <alignment horizontal="center" vertical="center"/>
      <protection locked="0"/>
    </xf>
    <xf numFmtId="0" fontId="8" fillId="2" borderId="10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17" xfId="0" applyFont="1" applyFill="1" applyBorder="1" applyAlignment="1" applyProtection="1">
      <alignment horizontal="center" vertical="center"/>
      <protection locked="0"/>
    </xf>
    <xf numFmtId="0" fontId="8" fillId="0" borderId="10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17" xfId="0" applyFont="1" applyBorder="1" applyAlignment="1" applyProtection="1">
      <alignment horizontal="center" vertical="center"/>
      <protection locked="0"/>
    </xf>
    <xf numFmtId="0" fontId="8" fillId="17" borderId="104" xfId="0" applyFont="1" applyFill="1" applyBorder="1" applyAlignment="1" applyProtection="1">
      <alignment horizontal="center" vertical="center"/>
      <protection locked="0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117" xfId="0" applyFont="1" applyFill="1" applyBorder="1" applyAlignment="1" applyProtection="1">
      <alignment horizontal="center" vertical="center"/>
      <protection locked="0"/>
    </xf>
    <xf numFmtId="0" fontId="8" fillId="14" borderId="104" xfId="0" applyFont="1" applyFill="1" applyBorder="1" applyAlignment="1" applyProtection="1">
      <alignment horizontal="center" vertical="center"/>
      <protection locked="0"/>
    </xf>
    <xf numFmtId="0" fontId="8" fillId="14" borderId="0" xfId="0" applyFont="1" applyFill="1" applyAlignment="1" applyProtection="1">
      <alignment horizontal="center" vertical="center"/>
      <protection locked="0"/>
    </xf>
    <xf numFmtId="0" fontId="8" fillId="14" borderId="117" xfId="0" applyFont="1" applyFill="1" applyBorder="1" applyAlignment="1" applyProtection="1">
      <alignment horizontal="center" vertical="center"/>
      <protection locked="0"/>
    </xf>
    <xf numFmtId="0" fontId="8" fillId="21" borderId="104" xfId="0" applyFont="1" applyFill="1" applyBorder="1" applyAlignment="1" applyProtection="1">
      <alignment horizontal="center" vertical="center"/>
      <protection locked="0"/>
    </xf>
    <xf numFmtId="0" fontId="8" fillId="21" borderId="0" xfId="0" applyFont="1" applyFill="1" applyAlignment="1" applyProtection="1">
      <alignment horizontal="center" vertical="center"/>
      <protection locked="0"/>
    </xf>
    <xf numFmtId="0" fontId="8" fillId="21" borderId="117" xfId="0" applyFont="1" applyFill="1" applyBorder="1" applyAlignment="1" applyProtection="1">
      <alignment horizontal="center" vertical="center"/>
      <protection locked="0"/>
    </xf>
    <xf numFmtId="0" fontId="8" fillId="15" borderId="104" xfId="0" applyFont="1" applyFill="1" applyBorder="1" applyAlignment="1" applyProtection="1">
      <alignment horizontal="center" vertical="center"/>
      <protection locked="0"/>
    </xf>
    <xf numFmtId="0" fontId="8" fillId="15" borderId="0" xfId="0" applyFont="1" applyFill="1" applyAlignment="1" applyProtection="1">
      <alignment horizontal="center" vertical="center"/>
      <protection locked="0"/>
    </xf>
    <xf numFmtId="0" fontId="8" fillId="15" borderId="117" xfId="0" applyFont="1" applyFill="1" applyBorder="1" applyAlignment="1" applyProtection="1">
      <alignment horizontal="center" vertical="center"/>
      <protection locked="0"/>
    </xf>
    <xf numFmtId="0" fontId="54" fillId="0" borderId="29" xfId="1" applyFont="1" applyBorder="1" applyAlignment="1" applyProtection="1">
      <alignment horizontal="center" vertical="center"/>
    </xf>
    <xf numFmtId="0" fontId="8" fillId="17" borderId="29" xfId="0" applyFont="1" applyFill="1" applyBorder="1" applyAlignment="1" applyProtection="1">
      <alignment horizontal="center" vertical="center"/>
      <protection locked="0"/>
    </xf>
    <xf numFmtId="0" fontId="45" fillId="0" borderId="10" xfId="1" applyFont="1" applyBorder="1" applyAlignment="1" applyProtection="1">
      <alignment horizontal="center" vertical="center"/>
    </xf>
    <xf numFmtId="0" fontId="45" fillId="0" borderId="18" xfId="1" applyFont="1" applyBorder="1" applyAlignment="1" applyProtection="1">
      <alignment horizontal="center" vertical="center"/>
    </xf>
    <xf numFmtId="0" fontId="62" fillId="8" borderId="7" xfId="0" applyFont="1" applyFill="1" applyBorder="1" applyAlignment="1">
      <alignment horizontal="center" vertical="center" wrapText="1"/>
    </xf>
    <xf numFmtId="0" fontId="62" fillId="8" borderId="10" xfId="0" applyFont="1" applyFill="1" applyBorder="1" applyAlignment="1">
      <alignment horizontal="center" vertical="center" wrapText="1"/>
    </xf>
    <xf numFmtId="0" fontId="62" fillId="8" borderId="13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9" borderId="7" xfId="0" applyFont="1" applyFill="1" applyBorder="1" applyAlignment="1">
      <alignment horizontal="center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39" fillId="9" borderId="13" xfId="0" applyFont="1" applyFill="1" applyBorder="1" applyAlignment="1">
      <alignment horizontal="center" vertical="center" wrapText="1"/>
    </xf>
    <xf numFmtId="0" fontId="39" fillId="10" borderId="7" xfId="0" applyFont="1" applyFill="1" applyBorder="1" applyAlignment="1">
      <alignment horizontal="center" vertical="center" wrapText="1"/>
    </xf>
    <xf numFmtId="0" fontId="39" fillId="10" borderId="10" xfId="0" applyFont="1" applyFill="1" applyBorder="1" applyAlignment="1">
      <alignment horizontal="center" vertical="center" wrapText="1"/>
    </xf>
    <xf numFmtId="0" fontId="39" fillId="10" borderId="13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40" fillId="4" borderId="13" xfId="0" applyFont="1" applyFill="1" applyBorder="1" applyAlignment="1">
      <alignment horizontal="center" vertical="center" wrapText="1"/>
    </xf>
    <xf numFmtId="0" fontId="39" fillId="22" borderId="7" xfId="0" applyFont="1" applyFill="1" applyBorder="1" applyAlignment="1">
      <alignment horizontal="center" vertical="center" wrapText="1"/>
    </xf>
    <xf numFmtId="0" fontId="39" fillId="22" borderId="10" xfId="0" applyFont="1" applyFill="1" applyBorder="1" applyAlignment="1">
      <alignment horizontal="center" vertical="center" wrapText="1"/>
    </xf>
    <xf numFmtId="0" fontId="39" fillId="22" borderId="13" xfId="0" applyFont="1" applyFill="1" applyBorder="1" applyAlignment="1">
      <alignment horizontal="center" vertical="center" wrapText="1"/>
    </xf>
    <xf numFmtId="0" fontId="62" fillId="3" borderId="7" xfId="0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62" fillId="3" borderId="13" xfId="0" applyFont="1" applyFill="1" applyBorder="1" applyAlignment="1">
      <alignment horizontal="center" vertical="center" wrapText="1"/>
    </xf>
    <xf numFmtId="0" fontId="40" fillId="25" borderId="7" xfId="0" applyFont="1" applyFill="1" applyBorder="1" applyAlignment="1">
      <alignment horizontal="center" vertical="center" wrapText="1"/>
    </xf>
    <xf numFmtId="0" fontId="40" fillId="25" borderId="10" xfId="0" applyFont="1" applyFill="1" applyBorder="1" applyAlignment="1">
      <alignment horizontal="center" vertical="center" wrapText="1"/>
    </xf>
    <xf numFmtId="0" fontId="40" fillId="25" borderId="13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4" borderId="13" xfId="0" applyFont="1" applyFill="1" applyBorder="1" applyAlignment="1">
      <alignment horizontal="center" vertical="center" wrapText="1"/>
    </xf>
    <xf numFmtId="0" fontId="62" fillId="5" borderId="7" xfId="0" applyFont="1" applyFill="1" applyBorder="1" applyAlignment="1">
      <alignment horizontal="center" vertical="center" wrapText="1"/>
    </xf>
    <xf numFmtId="0" fontId="62" fillId="5" borderId="10" xfId="0" applyFont="1" applyFill="1" applyBorder="1" applyAlignment="1">
      <alignment horizontal="center" vertical="center" wrapText="1"/>
    </xf>
    <xf numFmtId="0" fontId="62" fillId="5" borderId="13" xfId="0" applyFont="1" applyFill="1" applyBorder="1" applyAlignment="1">
      <alignment horizontal="center" vertical="center" wrapText="1"/>
    </xf>
    <xf numFmtId="0" fontId="39" fillId="6" borderId="7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13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9" fillId="7" borderId="13" xfId="0" applyFont="1" applyFill="1" applyBorder="1" applyAlignment="1">
      <alignment horizontal="center" vertical="center" wrapText="1"/>
    </xf>
    <xf numFmtId="0" fontId="39" fillId="24" borderId="7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8" fillId="18" borderId="104" xfId="0" applyFont="1" applyFill="1" applyBorder="1" applyAlignment="1" applyProtection="1">
      <alignment horizontal="center" vertical="center"/>
      <protection locked="0"/>
    </xf>
    <xf numFmtId="0" fontId="8" fillId="18" borderId="0" xfId="0" applyFont="1" applyFill="1" applyAlignment="1" applyProtection="1">
      <alignment horizontal="center" vertical="center"/>
      <protection locked="0"/>
    </xf>
    <xf numFmtId="0" fontId="8" fillId="18" borderId="117" xfId="0" applyFont="1" applyFill="1" applyBorder="1" applyAlignment="1" applyProtection="1">
      <alignment horizontal="center" vertical="center"/>
      <protection locked="0"/>
    </xf>
    <xf numFmtId="0" fontId="8" fillId="19" borderId="104" xfId="0" applyFont="1" applyFill="1" applyBorder="1" applyAlignment="1" applyProtection="1">
      <alignment horizontal="center" vertical="center"/>
      <protection locked="0"/>
    </xf>
    <xf numFmtId="0" fontId="8" fillId="19" borderId="0" xfId="0" applyFont="1" applyFill="1" applyAlignment="1" applyProtection="1">
      <alignment horizontal="center" vertical="center"/>
      <protection locked="0"/>
    </xf>
    <xf numFmtId="0" fontId="8" fillId="19" borderId="117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left"/>
    </xf>
    <xf numFmtId="0" fontId="40" fillId="11" borderId="7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8" fillId="18" borderId="29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10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9" xfId="0" applyBorder="1" applyAlignment="1">
      <alignment horizontal="center"/>
    </xf>
    <xf numFmtId="0" fontId="0" fillId="0" borderId="120" xfId="0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42" xfId="0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12" borderId="105" xfId="0" applyFont="1" applyFill="1" applyBorder="1" applyAlignment="1" applyProtection="1">
      <alignment horizontal="center" vertical="center"/>
      <protection locked="0"/>
    </xf>
    <xf numFmtId="0" fontId="7" fillId="12" borderId="9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54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16" borderId="18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12" borderId="1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0" fillId="0" borderId="107" xfId="0" applyFont="1" applyBorder="1" applyAlignment="1">
      <alignment horizontal="center" vertical="center"/>
    </xf>
    <xf numFmtId="0" fontId="7" fillId="12" borderId="123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50" fillId="0" borderId="16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 applyProtection="1">
      <alignment horizontal="center" vertical="center"/>
      <protection locked="0"/>
    </xf>
    <xf numFmtId="0" fontId="50" fillId="0" borderId="18" xfId="0" applyFont="1" applyBorder="1" applyAlignment="1" applyProtection="1">
      <alignment horizontal="center" vertical="center"/>
      <protection locked="0"/>
    </xf>
    <xf numFmtId="0" fontId="49" fillId="0" borderId="36" xfId="0" applyFont="1" applyBorder="1" applyAlignment="1">
      <alignment horizontal="left" vertical="center"/>
    </xf>
    <xf numFmtId="0" fontId="49" fillId="0" borderId="40" xfId="0" applyFont="1" applyBorder="1" applyAlignment="1">
      <alignment horizontal="left" vertical="center"/>
    </xf>
    <xf numFmtId="0" fontId="49" fillId="0" borderId="3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12" borderId="16" xfId="0" applyFont="1" applyFill="1" applyBorder="1" applyAlignment="1" applyProtection="1">
      <alignment horizontal="center" vertical="center"/>
      <protection locked="0"/>
    </xf>
    <xf numFmtId="0" fontId="32" fillId="12" borderId="10" xfId="0" applyFont="1" applyFill="1" applyBorder="1" applyAlignment="1" applyProtection="1">
      <alignment horizontal="center" vertical="center"/>
      <protection locked="0"/>
    </xf>
    <xf numFmtId="0" fontId="32" fillId="12" borderId="18" xfId="0" applyFont="1" applyFill="1" applyBorder="1" applyAlignment="1" applyProtection="1">
      <alignment horizontal="center" vertical="center"/>
      <protection locked="0"/>
    </xf>
    <xf numFmtId="0" fontId="32" fillId="13" borderId="16" xfId="0" applyFont="1" applyFill="1" applyBorder="1" applyAlignment="1" applyProtection="1">
      <alignment horizontal="center" vertical="center"/>
      <protection locked="0"/>
    </xf>
    <xf numFmtId="0" fontId="32" fillId="13" borderId="10" xfId="0" applyFont="1" applyFill="1" applyBorder="1" applyAlignment="1" applyProtection="1">
      <alignment horizontal="center" vertical="center"/>
      <protection locked="0"/>
    </xf>
    <xf numFmtId="0" fontId="32" fillId="13" borderId="18" xfId="0" applyFont="1" applyFill="1" applyBorder="1" applyAlignment="1" applyProtection="1">
      <alignment horizontal="center" vertical="center"/>
      <protection locked="0"/>
    </xf>
    <xf numFmtId="0" fontId="32" fillId="14" borderId="16" xfId="0" applyFont="1" applyFill="1" applyBorder="1" applyAlignment="1" applyProtection="1">
      <alignment horizontal="center" vertical="center"/>
      <protection locked="0"/>
    </xf>
    <xf numFmtId="0" fontId="32" fillId="14" borderId="10" xfId="0" applyFont="1" applyFill="1" applyBorder="1" applyAlignment="1" applyProtection="1">
      <alignment horizontal="center" vertical="center"/>
      <protection locked="0"/>
    </xf>
    <xf numFmtId="0" fontId="32" fillId="14" borderId="18" xfId="0" applyFont="1" applyFill="1" applyBorder="1" applyAlignment="1" applyProtection="1">
      <alignment horizontal="center" vertical="center"/>
      <protection locked="0"/>
    </xf>
    <xf numFmtId="0" fontId="32" fillId="21" borderId="16" xfId="0" applyFont="1" applyFill="1" applyBorder="1" applyAlignment="1" applyProtection="1">
      <alignment horizontal="center" vertical="center"/>
      <protection locked="0"/>
    </xf>
    <xf numFmtId="0" fontId="32" fillId="21" borderId="10" xfId="0" applyFont="1" applyFill="1" applyBorder="1" applyAlignment="1" applyProtection="1">
      <alignment horizontal="center" vertical="center"/>
      <protection locked="0"/>
    </xf>
    <xf numFmtId="0" fontId="32" fillId="21" borderId="18" xfId="0" applyFont="1" applyFill="1" applyBorder="1" applyAlignment="1" applyProtection="1">
      <alignment horizontal="center" vertical="center"/>
      <protection locked="0"/>
    </xf>
    <xf numFmtId="0" fontId="32" fillId="15" borderId="16" xfId="0" applyFont="1" applyFill="1" applyBorder="1" applyAlignment="1" applyProtection="1">
      <alignment horizontal="center" vertical="center"/>
      <protection locked="0"/>
    </xf>
    <xf numFmtId="0" fontId="32" fillId="15" borderId="10" xfId="0" applyFont="1" applyFill="1" applyBorder="1" applyAlignment="1" applyProtection="1">
      <alignment horizontal="center" vertical="center"/>
      <protection locked="0"/>
    </xf>
    <xf numFmtId="0" fontId="32" fillId="15" borderId="18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18" xfId="0" applyFont="1" applyFill="1" applyBorder="1" applyAlignment="1" applyProtection="1">
      <alignment horizontal="center" vertical="center"/>
      <protection locked="0"/>
    </xf>
    <xf numFmtId="0" fontId="32" fillId="16" borderId="16" xfId="0" applyFont="1" applyFill="1" applyBorder="1" applyAlignment="1" applyProtection="1">
      <alignment horizontal="center" vertical="center"/>
      <protection locked="0"/>
    </xf>
    <xf numFmtId="0" fontId="32" fillId="16" borderId="10" xfId="0" applyFont="1" applyFill="1" applyBorder="1" applyAlignment="1" applyProtection="1">
      <alignment horizontal="center" vertical="center"/>
      <protection locked="0"/>
    </xf>
    <xf numFmtId="0" fontId="32" fillId="16" borderId="18" xfId="0" applyFont="1" applyFill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17" borderId="16" xfId="0" applyFont="1" applyFill="1" applyBorder="1" applyAlignment="1" applyProtection="1">
      <alignment horizontal="center" vertical="center"/>
      <protection locked="0"/>
    </xf>
    <xf numFmtId="0" fontId="32" fillId="17" borderId="10" xfId="0" applyFont="1" applyFill="1" applyBorder="1" applyAlignment="1" applyProtection="1">
      <alignment horizontal="center" vertical="center"/>
      <protection locked="0"/>
    </xf>
    <xf numFmtId="0" fontId="32" fillId="17" borderId="18" xfId="0" applyFont="1" applyFill="1" applyBorder="1" applyAlignment="1" applyProtection="1">
      <alignment horizontal="center" vertical="center"/>
      <protection locked="0"/>
    </xf>
    <xf numFmtId="0" fontId="32" fillId="18" borderId="16" xfId="0" applyFont="1" applyFill="1" applyBorder="1" applyAlignment="1" applyProtection="1">
      <alignment horizontal="center" vertical="center"/>
      <protection locked="0"/>
    </xf>
    <xf numFmtId="0" fontId="32" fillId="18" borderId="10" xfId="0" applyFont="1" applyFill="1" applyBorder="1" applyAlignment="1" applyProtection="1">
      <alignment horizontal="center" vertical="center"/>
      <protection locked="0"/>
    </xf>
    <xf numFmtId="0" fontId="32" fillId="18" borderId="18" xfId="0" applyFont="1" applyFill="1" applyBorder="1" applyAlignment="1" applyProtection="1">
      <alignment horizontal="center" vertical="center"/>
      <protection locked="0"/>
    </xf>
    <xf numFmtId="0" fontId="32" fillId="19" borderId="16" xfId="0" applyFont="1" applyFill="1" applyBorder="1" applyAlignment="1" applyProtection="1">
      <alignment horizontal="center" vertical="center"/>
      <protection locked="0"/>
    </xf>
    <xf numFmtId="0" fontId="32" fillId="19" borderId="10" xfId="0" applyFont="1" applyFill="1" applyBorder="1" applyAlignment="1" applyProtection="1">
      <alignment horizontal="center" vertical="center"/>
      <protection locked="0"/>
    </xf>
    <xf numFmtId="0" fontId="32" fillId="19" borderId="18" xfId="0" applyFont="1" applyFill="1" applyBorder="1" applyAlignment="1" applyProtection="1">
      <alignment horizontal="center" vertical="center"/>
      <protection locked="0"/>
    </xf>
    <xf numFmtId="0" fontId="32" fillId="2" borderId="29" xfId="0" applyFont="1" applyFill="1" applyBorder="1" applyAlignment="1" applyProtection="1">
      <alignment horizontal="center" vertical="center"/>
      <protection locked="0"/>
    </xf>
    <xf numFmtId="0" fontId="32" fillId="16" borderId="29" xfId="0" applyFont="1" applyFill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17" borderId="29" xfId="0" applyFont="1" applyFill="1" applyBorder="1" applyAlignment="1" applyProtection="1">
      <alignment horizontal="center" vertical="center"/>
      <protection locked="0"/>
    </xf>
    <xf numFmtId="0" fontId="32" fillId="18" borderId="29" xfId="0" applyFont="1" applyFill="1" applyBorder="1" applyAlignment="1" applyProtection="1">
      <alignment horizontal="center" vertical="center"/>
      <protection locked="0"/>
    </xf>
    <xf numFmtId="0" fontId="32" fillId="19" borderId="29" xfId="0" applyFont="1" applyFill="1" applyBorder="1" applyAlignment="1" applyProtection="1">
      <alignment horizontal="center" vertical="center"/>
      <protection locked="0"/>
    </xf>
    <xf numFmtId="0" fontId="32" fillId="13" borderId="29" xfId="0" applyFont="1" applyFill="1" applyBorder="1" applyAlignment="1" applyProtection="1">
      <alignment horizontal="center" vertical="center"/>
      <protection locked="0"/>
    </xf>
    <xf numFmtId="0" fontId="32" fillId="12" borderId="29" xfId="0" applyFont="1" applyFill="1" applyBorder="1" applyAlignment="1" applyProtection="1">
      <alignment horizontal="center" vertical="center"/>
      <protection locked="0"/>
    </xf>
    <xf numFmtId="0" fontId="32" fillId="14" borderId="29" xfId="0" applyFont="1" applyFill="1" applyBorder="1" applyAlignment="1" applyProtection="1">
      <alignment horizontal="center" vertical="center"/>
      <protection locked="0"/>
    </xf>
    <xf numFmtId="0" fontId="32" fillId="21" borderId="29" xfId="0" applyFont="1" applyFill="1" applyBorder="1" applyAlignment="1" applyProtection="1">
      <alignment horizontal="center" vertical="center"/>
      <protection locked="0"/>
    </xf>
    <xf numFmtId="0" fontId="32" fillId="15" borderId="29" xfId="0" applyFont="1" applyFill="1" applyBorder="1" applyAlignment="1" applyProtection="1">
      <alignment horizontal="center" vertical="center"/>
      <protection locked="0"/>
    </xf>
    <xf numFmtId="0" fontId="44" fillId="0" borderId="10" xfId="1" applyFont="1" applyBorder="1" applyAlignment="1" applyProtection="1">
      <alignment horizontal="center" vertical="center" wrapText="1"/>
    </xf>
    <xf numFmtId="0" fontId="44" fillId="0" borderId="18" xfId="1" applyFont="1" applyBorder="1" applyAlignment="1" applyProtection="1">
      <alignment horizontal="center" vertical="center" wrapText="1"/>
    </xf>
    <xf numFmtId="0" fontId="45" fillId="0" borderId="10" xfId="1" applyFont="1" applyBorder="1" applyAlignment="1" applyProtection="1">
      <alignment horizontal="center" vertical="center" wrapText="1"/>
    </xf>
    <xf numFmtId="0" fontId="45" fillId="0" borderId="18" xfId="1" applyFont="1" applyBorder="1" applyAlignment="1" applyProtection="1">
      <alignment horizontal="center" vertical="center" wrapText="1"/>
    </xf>
    <xf numFmtId="0" fontId="40" fillId="22" borderId="10" xfId="0" applyFont="1" applyFill="1" applyBorder="1" applyAlignment="1">
      <alignment horizontal="center" vertical="center" wrapText="1"/>
    </xf>
    <xf numFmtId="0" fontId="40" fillId="22" borderId="13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62" fillId="11" borderId="10" xfId="0" applyFont="1" applyFill="1" applyBorder="1" applyAlignment="1">
      <alignment horizontal="center" vertical="center" wrapText="1"/>
    </xf>
    <xf numFmtId="0" fontId="62" fillId="11" borderId="1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5" fillId="0" borderId="16" xfId="1" applyFont="1" applyBorder="1" applyAlignment="1" applyProtection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50" fillId="0" borderId="29" xfId="0" applyFont="1" applyBorder="1" applyAlignment="1" applyProtection="1">
      <alignment horizontal="center" vertical="center"/>
      <protection locked="0"/>
    </xf>
    <xf numFmtId="0" fontId="44" fillId="0" borderId="10" xfId="1" applyFont="1" applyBorder="1" applyAlignment="1" applyProtection="1">
      <alignment horizontal="center" vertical="center"/>
    </xf>
    <xf numFmtId="0" fontId="45" fillId="0" borderId="29" xfId="1" applyFont="1" applyFill="1" applyBorder="1" applyAlignment="1" applyProtection="1">
      <alignment horizontal="center" vertical="center" wrapText="1"/>
    </xf>
    <xf numFmtId="0" fontId="45" fillId="0" borderId="10" xfId="1" applyFont="1" applyFill="1" applyBorder="1" applyAlignment="1" applyProtection="1">
      <alignment horizontal="center" vertical="center" wrapText="1"/>
    </xf>
    <xf numFmtId="0" fontId="45" fillId="0" borderId="18" xfId="1" applyFont="1" applyFill="1" applyBorder="1" applyAlignment="1" applyProtection="1">
      <alignment horizontal="center" vertical="center" wrapText="1"/>
    </xf>
    <xf numFmtId="0" fontId="48" fillId="0" borderId="29" xfId="1" applyFont="1" applyFill="1" applyBorder="1" applyAlignment="1" applyProtection="1">
      <alignment horizontal="center" vertical="center" wrapText="1"/>
    </xf>
    <xf numFmtId="0" fontId="44" fillId="0" borderId="29" xfId="1" applyFont="1" applyBorder="1" applyAlignment="1" applyProtection="1">
      <alignment horizontal="center" vertical="center" wrapText="1"/>
    </xf>
    <xf numFmtId="0" fontId="45" fillId="0" borderId="0" xfId="1" applyFont="1" applyFill="1" applyAlignment="1" applyProtection="1">
      <alignment horizontal="center" vertical="center" wrapText="1"/>
    </xf>
    <xf numFmtId="1" fontId="1" fillId="0" borderId="67" xfId="0" applyNumberFormat="1" applyFont="1" applyBorder="1" applyAlignment="1" applyProtection="1">
      <alignment horizontal="center" vertical="center"/>
      <protection locked="0"/>
    </xf>
    <xf numFmtId="1" fontId="1" fillId="0" borderId="68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20" borderId="84" xfId="0" applyFont="1" applyFill="1" applyBorder="1" applyAlignment="1">
      <alignment horizontal="left" vertical="center"/>
    </xf>
    <xf numFmtId="0" fontId="18" fillId="20" borderId="85" xfId="0" applyFont="1" applyFill="1" applyBorder="1" applyAlignment="1">
      <alignment horizontal="left" vertical="center"/>
    </xf>
    <xf numFmtId="0" fontId="67" fillId="0" borderId="1" xfId="0" applyFont="1" applyBorder="1"/>
    <xf numFmtId="0" fontId="66" fillId="0" borderId="7" xfId="0" applyFont="1" applyBorder="1"/>
    <xf numFmtId="0" fontId="1" fillId="2" borderId="34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left" vertical="center"/>
      <protection locked="0"/>
    </xf>
    <xf numFmtId="49" fontId="1" fillId="2" borderId="55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49" fontId="1" fillId="2" borderId="53" xfId="0" applyNumberFormat="1" applyFont="1" applyFill="1" applyBorder="1" applyAlignment="1" applyProtection="1">
      <alignment horizontal="left" vertical="center"/>
      <protection locked="0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0" fontId="12" fillId="2" borderId="55" xfId="1" applyFill="1" applyBorder="1" applyAlignment="1" applyProtection="1">
      <alignment horizontal="left" vertical="center"/>
      <protection locked="0"/>
    </xf>
    <xf numFmtId="167" fontId="1" fillId="0" borderId="8" xfId="0" applyNumberFormat="1" applyFont="1" applyBorder="1" applyAlignment="1" applyProtection="1">
      <alignment horizontal="center" vertical="center"/>
      <protection locked="0"/>
    </xf>
    <xf numFmtId="167" fontId="1" fillId="0" borderId="11" xfId="0" applyNumberFormat="1" applyFont="1" applyBorder="1" applyAlignment="1" applyProtection="1">
      <alignment horizontal="center" vertical="center"/>
      <protection locked="0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1" fillId="0" borderId="79" xfId="0" applyNumberFormat="1" applyFont="1" applyBorder="1" applyAlignment="1">
      <alignment horizontal="center" vertical="center"/>
    </xf>
    <xf numFmtId="167" fontId="1" fillId="0" borderId="80" xfId="0" applyNumberFormat="1" applyFont="1" applyBorder="1" applyAlignment="1">
      <alignment horizontal="center" vertical="center"/>
    </xf>
    <xf numFmtId="167" fontId="6" fillId="20" borderId="95" xfId="0" applyNumberFormat="1" applyFont="1" applyFill="1" applyBorder="1" applyAlignment="1">
      <alignment horizontal="center" vertical="center"/>
    </xf>
    <xf numFmtId="167" fontId="6" fillId="20" borderId="96" xfId="0" applyNumberFormat="1" applyFont="1" applyFill="1" applyBorder="1" applyAlignment="1">
      <alignment horizontal="center" vertical="center"/>
    </xf>
    <xf numFmtId="167" fontId="6" fillId="20" borderId="0" xfId="0" applyNumberFormat="1" applyFont="1" applyFill="1" applyAlignment="1">
      <alignment horizontal="center" vertical="center"/>
    </xf>
    <xf numFmtId="167" fontId="6" fillId="20" borderId="99" xfId="0" applyNumberFormat="1" applyFont="1" applyFill="1" applyBorder="1" applyAlignment="1">
      <alignment horizontal="center" vertical="center"/>
    </xf>
    <xf numFmtId="167" fontId="6" fillId="20" borderId="100" xfId="0" applyNumberFormat="1" applyFont="1" applyFill="1" applyBorder="1" applyAlignment="1">
      <alignment horizontal="center" vertical="center"/>
    </xf>
    <xf numFmtId="167" fontId="6" fillId="20" borderId="85" xfId="0" applyNumberFormat="1" applyFont="1" applyFill="1" applyBorder="1" applyAlignment="1">
      <alignment horizontal="center" vertical="center"/>
    </xf>
    <xf numFmtId="167" fontId="6" fillId="20" borderId="86" xfId="0" applyNumberFormat="1" applyFont="1" applyFill="1" applyBorder="1" applyAlignment="1">
      <alignment horizontal="center" vertical="center"/>
    </xf>
    <xf numFmtId="167" fontId="1" fillId="0" borderId="9" xfId="0" applyNumberFormat="1" applyFont="1" applyBorder="1" applyAlignment="1" applyProtection="1">
      <alignment horizontal="center" vertical="center"/>
      <protection locked="0"/>
    </xf>
    <xf numFmtId="167" fontId="1" fillId="0" borderId="2" xfId="0" applyNumberFormat="1" applyFont="1" applyBorder="1" applyAlignment="1">
      <alignment horizontal="right"/>
    </xf>
    <xf numFmtId="167" fontId="4" fillId="0" borderId="1" xfId="0" applyNumberFormat="1" applyFont="1" applyBorder="1"/>
    <xf numFmtId="167" fontId="7" fillId="0" borderId="12" xfId="0" applyNumberFormat="1" applyFont="1" applyBorder="1" applyAlignment="1">
      <alignment horizontal="center" wrapText="1"/>
    </xf>
    <xf numFmtId="167" fontId="9" fillId="2" borderId="16" xfId="0" applyNumberFormat="1" applyFont="1" applyFill="1" applyBorder="1" applyAlignment="1">
      <alignment horizontal="center" vertical="center"/>
    </xf>
    <xf numFmtId="167" fontId="9" fillId="2" borderId="10" xfId="0" applyNumberFormat="1" applyFont="1" applyFill="1" applyBorder="1" applyAlignment="1">
      <alignment horizontal="center" vertical="center"/>
    </xf>
    <xf numFmtId="167" fontId="9" fillId="2" borderId="18" xfId="0" applyNumberFormat="1" applyFont="1" applyFill="1" applyBorder="1" applyAlignment="1">
      <alignment horizontal="center" vertical="center"/>
    </xf>
    <xf numFmtId="167" fontId="9" fillId="2" borderId="106" xfId="0" applyNumberFormat="1" applyFont="1" applyFill="1" applyBorder="1" applyAlignment="1">
      <alignment horizontal="center" vertical="center"/>
    </xf>
    <xf numFmtId="167" fontId="9" fillId="2" borderId="30" xfId="0" applyNumberFormat="1" applyFont="1" applyFill="1" applyBorder="1" applyAlignment="1">
      <alignment horizontal="center" vertical="center"/>
    </xf>
    <xf numFmtId="167" fontId="9" fillId="2" borderId="25" xfId="0" applyNumberFormat="1" applyFont="1" applyFill="1" applyBorder="1" applyAlignment="1">
      <alignment horizontal="center" vertical="center"/>
    </xf>
    <xf numFmtId="167" fontId="9" fillId="2" borderId="10" xfId="0" applyNumberFormat="1" applyFont="1" applyFill="1" applyBorder="1" applyAlignment="1">
      <alignment horizontal="center" vertical="center"/>
    </xf>
    <xf numFmtId="167" fontId="9" fillId="2" borderId="8" xfId="0" applyNumberFormat="1" applyFont="1" applyFill="1" applyBorder="1" applyAlignment="1">
      <alignment horizontal="center" vertical="center"/>
    </xf>
    <xf numFmtId="167" fontId="9" fillId="2" borderId="18" xfId="0" applyNumberFormat="1" applyFont="1" applyFill="1" applyBorder="1" applyAlignment="1">
      <alignment horizontal="center" vertical="center"/>
    </xf>
    <xf numFmtId="167" fontId="9" fillId="2" borderId="29" xfId="0" applyNumberFormat="1" applyFont="1" applyFill="1" applyBorder="1" applyAlignment="1">
      <alignment horizontal="center" vertical="center"/>
    </xf>
    <xf numFmtId="167" fontId="9" fillId="2" borderId="13" xfId="0" applyNumberFormat="1" applyFont="1" applyFill="1" applyBorder="1" applyAlignment="1">
      <alignment horizontal="center" vertical="center"/>
    </xf>
    <xf numFmtId="167" fontId="9" fillId="2" borderId="14" xfId="0" applyNumberFormat="1" applyFont="1" applyFill="1" applyBorder="1" applyAlignment="1">
      <alignment horizontal="center" vertical="center"/>
    </xf>
    <xf numFmtId="167" fontId="9" fillId="0" borderId="13" xfId="0" applyNumberFormat="1" applyFont="1" applyBorder="1" applyAlignment="1">
      <alignment horizontal="left" vertical="center"/>
    </xf>
    <xf numFmtId="167" fontId="9" fillId="2" borderId="18" xfId="0" applyNumberFormat="1" applyFont="1" applyFill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/>
    </xf>
    <xf numFmtId="167" fontId="9" fillId="2" borderId="16" xfId="0" applyNumberFormat="1" applyFont="1" applyFill="1" applyBorder="1" applyAlignment="1">
      <alignment horizontal="center" vertical="center"/>
    </xf>
    <xf numFmtId="167" fontId="9" fillId="2" borderId="43" xfId="0" applyNumberFormat="1" applyFont="1" applyFill="1" applyBorder="1" applyAlignment="1">
      <alignment horizontal="center" vertical="center"/>
    </xf>
    <xf numFmtId="167" fontId="9" fillId="2" borderId="46" xfId="0" applyNumberFormat="1" applyFont="1" applyFill="1" applyBorder="1" applyAlignment="1">
      <alignment horizontal="center" vertical="center"/>
    </xf>
    <xf numFmtId="167" fontId="9" fillId="0" borderId="46" xfId="0" applyNumberFormat="1" applyFont="1" applyBorder="1" applyAlignment="1">
      <alignment horizontal="center" vertical="center"/>
    </xf>
    <xf numFmtId="167" fontId="9" fillId="2" borderId="121" xfId="0" applyNumberFormat="1" applyFont="1" applyFill="1" applyBorder="1" applyAlignment="1">
      <alignment horizontal="center" vertical="center"/>
    </xf>
    <xf numFmtId="167" fontId="9" fillId="2" borderId="109" xfId="0" applyNumberFormat="1" applyFont="1" applyFill="1" applyBorder="1" applyAlignment="1">
      <alignment horizontal="center" vertical="center"/>
    </xf>
    <xf numFmtId="167" fontId="9" fillId="2" borderId="108" xfId="0" applyNumberFormat="1" applyFont="1" applyFill="1" applyBorder="1" applyAlignment="1">
      <alignment horizontal="center" vertical="center"/>
    </xf>
    <xf numFmtId="167" fontId="0" fillId="0" borderId="1" xfId="0" applyNumberFormat="1" applyBorder="1" applyProtection="1">
      <protection locked="0"/>
    </xf>
    <xf numFmtId="167" fontId="6" fillId="2" borderId="8" xfId="0" applyNumberFormat="1" applyFont="1" applyFill="1" applyBorder="1" applyAlignment="1">
      <alignment horizontal="left"/>
    </xf>
    <xf numFmtId="167" fontId="6" fillId="2" borderId="9" xfId="0" applyNumberFormat="1" applyFont="1" applyFill="1" applyBorder="1" applyAlignment="1">
      <alignment horizontal="left"/>
    </xf>
    <xf numFmtId="167" fontId="7" fillId="0" borderId="12" xfId="0" applyNumberFormat="1" applyFont="1" applyBorder="1" applyAlignment="1">
      <alignment horizontal="right"/>
    </xf>
    <xf numFmtId="167" fontId="39" fillId="0" borderId="10" xfId="0" applyNumberFormat="1" applyFont="1" applyBorder="1" applyAlignment="1" applyProtection="1">
      <alignment horizontal="right" vertical="center"/>
      <protection locked="0"/>
    </xf>
    <xf numFmtId="167" fontId="39" fillId="0" borderId="18" xfId="0" applyNumberFormat="1" applyFont="1" applyBorder="1" applyAlignment="1" applyProtection="1">
      <alignment horizontal="right" vertical="center"/>
      <protection locked="0"/>
    </xf>
    <xf numFmtId="167" fontId="39" fillId="0" borderId="29" xfId="0" applyNumberFormat="1" applyFont="1" applyBorder="1" applyAlignment="1" applyProtection="1">
      <alignment horizontal="right" vertical="center"/>
      <protection locked="0"/>
    </xf>
    <xf numFmtId="167" fontId="39" fillId="0" borderId="19" xfId="0" applyNumberFormat="1" applyFont="1" applyBorder="1" applyAlignment="1" applyProtection="1">
      <alignment vertical="center"/>
      <protection locked="0"/>
    </xf>
    <xf numFmtId="167" fontId="39" fillId="0" borderId="1" xfId="0" applyNumberFormat="1" applyFont="1" applyBorder="1" applyProtection="1">
      <protection locked="0"/>
    </xf>
    <xf numFmtId="167" fontId="39" fillId="0" borderId="17" xfId="0" applyNumberFormat="1" applyFont="1" applyBorder="1" applyProtection="1">
      <protection locked="0"/>
    </xf>
    <xf numFmtId="167" fontId="39" fillId="0" borderId="19" xfId="0" applyNumberFormat="1" applyFont="1" applyBorder="1" applyAlignment="1" applyProtection="1">
      <alignment horizontal="right" vertical="center"/>
      <protection locked="0"/>
    </xf>
    <xf numFmtId="167" fontId="39" fillId="0" borderId="1" xfId="0" applyNumberFormat="1" applyFont="1" applyBorder="1" applyAlignment="1" applyProtection="1">
      <alignment vertical="center"/>
      <protection locked="0"/>
    </xf>
    <xf numFmtId="167" fontId="39" fillId="0" borderId="17" xfId="0" applyNumberFormat="1" applyFont="1" applyBorder="1" applyAlignment="1" applyProtection="1">
      <alignment vertical="center"/>
      <protection locked="0"/>
    </xf>
    <xf numFmtId="167" fontId="39" fillId="0" borderId="13" xfId="0" applyNumberFormat="1" applyFont="1" applyBorder="1" applyAlignment="1" applyProtection="1">
      <alignment horizontal="left"/>
      <protection locked="0"/>
    </xf>
    <xf numFmtId="167" fontId="39" fillId="0" borderId="13" xfId="0" applyNumberFormat="1" applyFont="1" applyBorder="1" applyAlignment="1" applyProtection="1">
      <alignment horizontal="right" vertical="center"/>
      <protection locked="0"/>
    </xf>
    <xf numFmtId="167" fontId="39" fillId="0" borderId="46" xfId="0" applyNumberFormat="1" applyFont="1" applyBorder="1" applyAlignment="1" applyProtection="1">
      <alignment horizontal="right" vertical="center"/>
      <protection locked="0"/>
    </xf>
    <xf numFmtId="167" fontId="39" fillId="0" borderId="16" xfId="0" applyNumberFormat="1" applyFont="1" applyBorder="1" applyAlignment="1" applyProtection="1">
      <alignment horizontal="right" vertical="center"/>
      <protection locked="0"/>
    </xf>
    <xf numFmtId="167" fontId="39" fillId="0" borderId="19" xfId="0" applyNumberFormat="1" applyFont="1" applyBorder="1" applyProtection="1">
      <protection locked="0"/>
    </xf>
    <xf numFmtId="167" fontId="39" fillId="0" borderId="46" xfId="0" applyNumberFormat="1" applyFont="1" applyBorder="1" applyProtection="1">
      <protection locked="0"/>
    </xf>
    <xf numFmtId="167" fontId="39" fillId="0" borderId="58" xfId="0" applyNumberFormat="1" applyFont="1" applyBorder="1" applyProtection="1">
      <protection locked="0"/>
    </xf>
    <xf numFmtId="167" fontId="39" fillId="0" borderId="38" xfId="0" applyNumberFormat="1" applyFont="1" applyBorder="1" applyProtection="1">
      <protection locked="0"/>
    </xf>
    <xf numFmtId="167" fontId="39" fillId="0" borderId="125" xfId="0" applyNumberFormat="1" applyFont="1" applyBorder="1" applyProtection="1">
      <protection locked="0"/>
    </xf>
    <xf numFmtId="167" fontId="39" fillId="0" borderId="27" xfId="0" applyNumberFormat="1" applyFont="1" applyBorder="1" applyProtection="1">
      <protection locked="0"/>
    </xf>
    <xf numFmtId="167" fontId="39" fillId="0" borderId="106" xfId="0" applyNumberFormat="1" applyFont="1" applyBorder="1" applyAlignment="1" applyProtection="1">
      <alignment horizontal="right" vertical="center"/>
      <protection locked="0"/>
    </xf>
    <xf numFmtId="167" fontId="39" fillId="0" borderId="20" xfId="0" applyNumberFormat="1" applyFont="1" applyBorder="1" applyAlignment="1" applyProtection="1">
      <alignment horizontal="right" vertical="center"/>
      <protection locked="0"/>
    </xf>
    <xf numFmtId="167" fontId="39" fillId="0" borderId="0" xfId="0" applyNumberFormat="1" applyFont="1" applyAlignment="1" applyProtection="1">
      <alignment horizontal="right" vertical="center"/>
      <protection locked="0"/>
    </xf>
    <xf numFmtId="167" fontId="39" fillId="0" borderId="21" xfId="0" applyNumberFormat="1" applyFont="1" applyBorder="1" applyAlignment="1" applyProtection="1">
      <alignment horizontal="right" vertical="center"/>
      <protection locked="0"/>
    </xf>
    <xf numFmtId="167" fontId="39" fillId="0" borderId="107" xfId="0" applyNumberFormat="1" applyFont="1" applyBorder="1" applyAlignment="1" applyProtection="1">
      <alignment horizontal="right" vertical="center"/>
      <protection locked="0"/>
    </xf>
    <xf numFmtId="167" fontId="39" fillId="0" borderId="23" xfId="0" applyNumberFormat="1" applyFont="1" applyBorder="1" applyAlignment="1" applyProtection="1">
      <alignment horizontal="right" vertical="center"/>
      <protection locked="0"/>
    </xf>
    <xf numFmtId="167" fontId="39" fillId="0" borderId="104" xfId="0" applyNumberFormat="1" applyFont="1" applyBorder="1" applyAlignment="1" applyProtection="1">
      <alignment horizontal="right" vertical="center"/>
      <protection locked="0"/>
    </xf>
    <xf numFmtId="167" fontId="39" fillId="0" borderId="36" xfId="0" applyNumberFormat="1" applyFont="1" applyBorder="1" applyProtection="1">
      <protection locked="0"/>
    </xf>
    <xf numFmtId="167" fontId="39" fillId="0" borderId="7" xfId="0" applyNumberFormat="1" applyFont="1" applyBorder="1" applyProtection="1">
      <protection locked="0"/>
    </xf>
    <xf numFmtId="167" fontId="39" fillId="0" borderId="26" xfId="0" applyNumberFormat="1" applyFont="1" applyBorder="1" applyAlignment="1" applyProtection="1">
      <alignment horizontal="right" vertical="center"/>
      <protection locked="0"/>
    </xf>
    <xf numFmtId="167" fontId="7" fillId="0" borderId="2" xfId="0" applyNumberFormat="1" applyFont="1" applyBorder="1" applyAlignment="1">
      <alignment horizontal="right"/>
    </xf>
    <xf numFmtId="167" fontId="0" fillId="0" borderId="19" xfId="0" applyNumberFormat="1" applyBorder="1"/>
    <xf numFmtId="167" fontId="7" fillId="2" borderId="12" xfId="0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center"/>
    </xf>
    <xf numFmtId="167" fontId="39" fillId="2" borderId="16" xfId="0" applyNumberFormat="1" applyFont="1" applyFill="1" applyBorder="1" applyAlignment="1">
      <alignment horizontal="center" vertical="center"/>
    </xf>
    <xf numFmtId="167" fontId="39" fillId="2" borderId="10" xfId="0" applyNumberFormat="1" applyFont="1" applyFill="1" applyBorder="1" applyAlignment="1">
      <alignment horizontal="center" vertical="center"/>
    </xf>
    <xf numFmtId="167" fontId="39" fillId="2" borderId="18" xfId="0" applyNumberFormat="1" applyFont="1" applyFill="1" applyBorder="1" applyAlignment="1">
      <alignment horizontal="center" vertical="center"/>
    </xf>
    <xf numFmtId="167" fontId="3" fillId="0" borderId="46" xfId="0" applyNumberFormat="1" applyFont="1" applyBorder="1" applyAlignment="1">
      <alignment horizontal="center" vertical="center"/>
    </xf>
    <xf numFmtId="167" fontId="3" fillId="2" borderId="10" xfId="0" applyNumberFormat="1" applyFont="1" applyFill="1" applyBorder="1" applyAlignment="1">
      <alignment horizontal="center" vertical="center"/>
    </xf>
    <xf numFmtId="167" fontId="3" fillId="2" borderId="18" xfId="0" applyNumberFormat="1" applyFont="1" applyFill="1" applyBorder="1" applyAlignment="1">
      <alignment horizontal="center" vertical="center"/>
    </xf>
    <xf numFmtId="167" fontId="3" fillId="2" borderId="16" xfId="0" applyNumberFormat="1" applyFont="1" applyFill="1" applyBorder="1" applyAlignment="1">
      <alignment horizontal="center" vertical="center"/>
    </xf>
    <xf numFmtId="167" fontId="7" fillId="0" borderId="46" xfId="0" applyNumberFormat="1" applyFont="1" applyBorder="1" applyAlignment="1">
      <alignment horizontal="center" vertical="center"/>
    </xf>
    <xf numFmtId="167" fontId="3" fillId="0" borderId="46" xfId="0" applyNumberFormat="1" applyFont="1" applyBorder="1"/>
    <xf numFmtId="167" fontId="3" fillId="0" borderId="7" xfId="0" applyNumberFormat="1" applyFont="1" applyBorder="1"/>
    <xf numFmtId="167" fontId="6" fillId="2" borderId="8" xfId="0" applyNumberFormat="1" applyFont="1" applyFill="1" applyBorder="1" applyAlignment="1">
      <alignment horizontal="left"/>
    </xf>
    <xf numFmtId="167" fontId="26" fillId="0" borderId="14" xfId="0" applyNumberFormat="1" applyFont="1" applyBorder="1" applyProtection="1">
      <protection locked="0"/>
    </xf>
    <xf numFmtId="167" fontId="50" fillId="0" borderId="10" xfId="0" applyNumberFormat="1" applyFont="1" applyBorder="1" applyAlignment="1" applyProtection="1">
      <alignment horizontal="right" vertical="center"/>
      <protection locked="0"/>
    </xf>
    <xf numFmtId="167" fontId="50" fillId="0" borderId="18" xfId="0" applyNumberFormat="1" applyFont="1" applyBorder="1" applyAlignment="1" applyProtection="1">
      <alignment horizontal="right" vertical="center"/>
      <protection locked="0"/>
    </xf>
    <xf numFmtId="167" fontId="50" fillId="0" borderId="46" xfId="0" applyNumberFormat="1" applyFont="1" applyBorder="1" applyAlignment="1" applyProtection="1">
      <alignment horizontal="right" vertical="center"/>
      <protection locked="0"/>
    </xf>
    <xf numFmtId="167" fontId="51" fillId="0" borderId="46" xfId="0" applyNumberFormat="1" applyFont="1" applyBorder="1" applyAlignment="1" applyProtection="1">
      <alignment horizontal="right" vertical="center"/>
      <protection locked="0"/>
    </xf>
    <xf numFmtId="167" fontId="50" fillId="0" borderId="16" xfId="0" applyNumberFormat="1" applyFont="1" applyBorder="1" applyAlignment="1" applyProtection="1">
      <alignment horizontal="right" vertical="center"/>
      <protection locked="0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0CEF4"/>
      <color rgb="FFF2E2EF"/>
      <color rgb="FFD70D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0.jpeg"/><Relationship Id="rId21" Type="http://schemas.openxmlformats.org/officeDocument/2006/relationships/image" Target="../media/image75.jpeg"/><Relationship Id="rId42" Type="http://schemas.openxmlformats.org/officeDocument/2006/relationships/image" Target="../media/image96.jpeg"/><Relationship Id="rId47" Type="http://schemas.openxmlformats.org/officeDocument/2006/relationships/image" Target="../media/image101.jpeg"/><Relationship Id="rId63" Type="http://schemas.openxmlformats.org/officeDocument/2006/relationships/image" Target="../media/image117.jpeg"/><Relationship Id="rId68" Type="http://schemas.openxmlformats.org/officeDocument/2006/relationships/image" Target="../media/image122.jpeg"/><Relationship Id="rId7" Type="http://schemas.openxmlformats.org/officeDocument/2006/relationships/image" Target="../media/image61.jpeg"/><Relationship Id="rId71" Type="http://schemas.openxmlformats.org/officeDocument/2006/relationships/image" Target="../media/image125.jpeg"/><Relationship Id="rId2" Type="http://schemas.openxmlformats.org/officeDocument/2006/relationships/image" Target="../media/image56.jpeg"/><Relationship Id="rId16" Type="http://schemas.openxmlformats.org/officeDocument/2006/relationships/image" Target="../media/image70.jpeg"/><Relationship Id="rId29" Type="http://schemas.openxmlformats.org/officeDocument/2006/relationships/image" Target="../media/image83.jpeg"/><Relationship Id="rId11" Type="http://schemas.openxmlformats.org/officeDocument/2006/relationships/image" Target="../media/image65.jpeg"/><Relationship Id="rId24" Type="http://schemas.openxmlformats.org/officeDocument/2006/relationships/image" Target="../media/image78.jpeg"/><Relationship Id="rId32" Type="http://schemas.openxmlformats.org/officeDocument/2006/relationships/image" Target="../media/image86.jpeg"/><Relationship Id="rId37" Type="http://schemas.openxmlformats.org/officeDocument/2006/relationships/image" Target="../media/image91.jpeg"/><Relationship Id="rId40" Type="http://schemas.openxmlformats.org/officeDocument/2006/relationships/image" Target="../media/image94.jpeg"/><Relationship Id="rId45" Type="http://schemas.openxmlformats.org/officeDocument/2006/relationships/image" Target="../media/image99.jpeg"/><Relationship Id="rId53" Type="http://schemas.openxmlformats.org/officeDocument/2006/relationships/image" Target="../media/image107.jpeg"/><Relationship Id="rId58" Type="http://schemas.openxmlformats.org/officeDocument/2006/relationships/image" Target="../media/image112.jpeg"/><Relationship Id="rId66" Type="http://schemas.openxmlformats.org/officeDocument/2006/relationships/image" Target="../media/image120.jpeg"/><Relationship Id="rId5" Type="http://schemas.openxmlformats.org/officeDocument/2006/relationships/image" Target="../media/image59.jpeg"/><Relationship Id="rId61" Type="http://schemas.openxmlformats.org/officeDocument/2006/relationships/image" Target="../media/image115.jpeg"/><Relationship Id="rId19" Type="http://schemas.openxmlformats.org/officeDocument/2006/relationships/image" Target="../media/image73.jpeg"/><Relationship Id="rId14" Type="http://schemas.openxmlformats.org/officeDocument/2006/relationships/image" Target="../media/image68.jpeg"/><Relationship Id="rId22" Type="http://schemas.openxmlformats.org/officeDocument/2006/relationships/image" Target="../media/image76.jpeg"/><Relationship Id="rId27" Type="http://schemas.openxmlformats.org/officeDocument/2006/relationships/image" Target="../media/image81.jpeg"/><Relationship Id="rId30" Type="http://schemas.openxmlformats.org/officeDocument/2006/relationships/image" Target="../media/image84.jpeg"/><Relationship Id="rId35" Type="http://schemas.openxmlformats.org/officeDocument/2006/relationships/image" Target="../media/image89.jpeg"/><Relationship Id="rId43" Type="http://schemas.openxmlformats.org/officeDocument/2006/relationships/image" Target="../media/image97.jpeg"/><Relationship Id="rId48" Type="http://schemas.openxmlformats.org/officeDocument/2006/relationships/image" Target="../media/image102.jpeg"/><Relationship Id="rId56" Type="http://schemas.openxmlformats.org/officeDocument/2006/relationships/image" Target="../media/image110.jpeg"/><Relationship Id="rId64" Type="http://schemas.openxmlformats.org/officeDocument/2006/relationships/image" Target="../media/image118.jpeg"/><Relationship Id="rId69" Type="http://schemas.openxmlformats.org/officeDocument/2006/relationships/image" Target="../media/image123.jpeg"/><Relationship Id="rId8" Type="http://schemas.openxmlformats.org/officeDocument/2006/relationships/image" Target="../media/image62.jpeg"/><Relationship Id="rId51" Type="http://schemas.openxmlformats.org/officeDocument/2006/relationships/image" Target="../media/image105.jpeg"/><Relationship Id="rId3" Type="http://schemas.openxmlformats.org/officeDocument/2006/relationships/image" Target="../media/image57.jpeg"/><Relationship Id="rId12" Type="http://schemas.openxmlformats.org/officeDocument/2006/relationships/image" Target="../media/image66.jpeg"/><Relationship Id="rId17" Type="http://schemas.openxmlformats.org/officeDocument/2006/relationships/image" Target="../media/image71.jpeg"/><Relationship Id="rId25" Type="http://schemas.openxmlformats.org/officeDocument/2006/relationships/image" Target="../media/image79.jpeg"/><Relationship Id="rId33" Type="http://schemas.openxmlformats.org/officeDocument/2006/relationships/image" Target="../media/image87.jpeg"/><Relationship Id="rId38" Type="http://schemas.openxmlformats.org/officeDocument/2006/relationships/image" Target="../media/image92.jpeg"/><Relationship Id="rId46" Type="http://schemas.openxmlformats.org/officeDocument/2006/relationships/image" Target="../media/image100.jpeg"/><Relationship Id="rId59" Type="http://schemas.openxmlformats.org/officeDocument/2006/relationships/image" Target="../media/image113.jpeg"/><Relationship Id="rId67" Type="http://schemas.openxmlformats.org/officeDocument/2006/relationships/image" Target="../media/image121.jpeg"/><Relationship Id="rId20" Type="http://schemas.openxmlformats.org/officeDocument/2006/relationships/image" Target="../media/image74.jpeg"/><Relationship Id="rId41" Type="http://schemas.openxmlformats.org/officeDocument/2006/relationships/image" Target="../media/image95.jpeg"/><Relationship Id="rId54" Type="http://schemas.openxmlformats.org/officeDocument/2006/relationships/image" Target="../media/image108.jpeg"/><Relationship Id="rId62" Type="http://schemas.openxmlformats.org/officeDocument/2006/relationships/image" Target="../media/image116.jpeg"/><Relationship Id="rId70" Type="http://schemas.openxmlformats.org/officeDocument/2006/relationships/image" Target="../media/image124.jpeg"/><Relationship Id="rId1" Type="http://schemas.openxmlformats.org/officeDocument/2006/relationships/image" Target="../media/image1.jpeg"/><Relationship Id="rId6" Type="http://schemas.openxmlformats.org/officeDocument/2006/relationships/image" Target="../media/image60.jpeg"/><Relationship Id="rId15" Type="http://schemas.openxmlformats.org/officeDocument/2006/relationships/image" Target="../media/image69.jpeg"/><Relationship Id="rId23" Type="http://schemas.openxmlformats.org/officeDocument/2006/relationships/image" Target="../media/image77.jpeg"/><Relationship Id="rId28" Type="http://schemas.openxmlformats.org/officeDocument/2006/relationships/image" Target="../media/image82.jpeg"/><Relationship Id="rId36" Type="http://schemas.openxmlformats.org/officeDocument/2006/relationships/image" Target="../media/image90.jpeg"/><Relationship Id="rId49" Type="http://schemas.openxmlformats.org/officeDocument/2006/relationships/image" Target="../media/image103.jpeg"/><Relationship Id="rId57" Type="http://schemas.openxmlformats.org/officeDocument/2006/relationships/image" Target="../media/image111.jpeg"/><Relationship Id="rId10" Type="http://schemas.openxmlformats.org/officeDocument/2006/relationships/image" Target="../media/image64.jpeg"/><Relationship Id="rId31" Type="http://schemas.openxmlformats.org/officeDocument/2006/relationships/image" Target="../media/image85.jpeg"/><Relationship Id="rId44" Type="http://schemas.openxmlformats.org/officeDocument/2006/relationships/image" Target="../media/image98.jpeg"/><Relationship Id="rId52" Type="http://schemas.openxmlformats.org/officeDocument/2006/relationships/image" Target="../media/image106.jpeg"/><Relationship Id="rId60" Type="http://schemas.openxmlformats.org/officeDocument/2006/relationships/image" Target="../media/image114.jpeg"/><Relationship Id="rId65" Type="http://schemas.openxmlformats.org/officeDocument/2006/relationships/image" Target="../media/image119.jpeg"/><Relationship Id="rId4" Type="http://schemas.openxmlformats.org/officeDocument/2006/relationships/image" Target="../media/image58.jpeg"/><Relationship Id="rId9" Type="http://schemas.openxmlformats.org/officeDocument/2006/relationships/image" Target="../media/image63.jpeg"/><Relationship Id="rId13" Type="http://schemas.openxmlformats.org/officeDocument/2006/relationships/image" Target="../media/image67.jpeg"/><Relationship Id="rId18" Type="http://schemas.openxmlformats.org/officeDocument/2006/relationships/image" Target="../media/image72.jpeg"/><Relationship Id="rId39" Type="http://schemas.openxmlformats.org/officeDocument/2006/relationships/image" Target="../media/image93.jpeg"/><Relationship Id="rId34" Type="http://schemas.openxmlformats.org/officeDocument/2006/relationships/image" Target="../media/image88.jpeg"/><Relationship Id="rId50" Type="http://schemas.openxmlformats.org/officeDocument/2006/relationships/image" Target="../media/image104.jpeg"/><Relationship Id="rId55" Type="http://schemas.openxmlformats.org/officeDocument/2006/relationships/image" Target="../media/image10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142876</xdr:rowOff>
    </xdr:from>
    <xdr:to>
      <xdr:col>1</xdr:col>
      <xdr:colOff>409575</xdr:colOff>
      <xdr:row>3</xdr:row>
      <xdr:rowOff>104776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1"/>
          <a:ext cx="136207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209551</xdr:colOff>
      <xdr:row>4</xdr:row>
      <xdr:rowOff>104775</xdr:rowOff>
    </xdr:from>
    <xdr:to>
      <xdr:col>1</xdr:col>
      <xdr:colOff>133351</xdr:colOff>
      <xdr:row>7</xdr:row>
      <xdr:rowOff>186393</xdr:rowOff>
    </xdr:to>
    <xdr:pic>
      <xdr:nvPicPr>
        <xdr:cNvPr id="64" name="Slika 63" descr="E:\SLIKE MORPHO PRODUKTOV\01 - tvorine\V.001 - SHELLS\set pomanjšan\za order form\1.jpg">
          <a:extLst>
            <a:ext uri="{FF2B5EF4-FFF2-40B4-BE49-F238E27FC236}">
              <a16:creationId xmlns:a16="http://schemas.microsoft.com/office/drawing/2014/main" id="{D6FC66DE-9009-47C2-948F-81C9F818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600200"/>
          <a:ext cx="914400" cy="767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8</xdr:row>
      <xdr:rowOff>28575</xdr:rowOff>
    </xdr:from>
    <xdr:to>
      <xdr:col>1</xdr:col>
      <xdr:colOff>66674</xdr:colOff>
      <xdr:row>11</xdr:row>
      <xdr:rowOff>214387</xdr:rowOff>
    </xdr:to>
    <xdr:pic>
      <xdr:nvPicPr>
        <xdr:cNvPr id="73" name="Slika 72" descr="E:\SLIKE MORPHO PRODUKTOV\01 - tvorine\V.002 - VACUUMS\SET POMANJŠAN\za order form\Nova mapa\set.jpg">
          <a:extLst>
            <a:ext uri="{FF2B5EF4-FFF2-40B4-BE49-F238E27FC236}">
              <a16:creationId xmlns:a16="http://schemas.microsoft.com/office/drawing/2014/main" id="{F46D47DF-33EA-484A-8275-05338A94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438400"/>
          <a:ext cx="876299" cy="871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43297</xdr:rowOff>
    </xdr:from>
    <xdr:to>
      <xdr:col>2</xdr:col>
      <xdr:colOff>58882</xdr:colOff>
      <xdr:row>25</xdr:row>
      <xdr:rowOff>645</xdr:rowOff>
    </xdr:to>
    <xdr:pic>
      <xdr:nvPicPr>
        <xdr:cNvPr id="76" name="Slika 75" descr="E:\SLIKE MORPHO PRODUKTOV\01 - tvorine\V.007 - THE PINCHES\set pomanjšan\Nova mapa\set.jpg">
          <a:extLst>
            <a:ext uri="{FF2B5EF4-FFF2-40B4-BE49-F238E27FC236}">
              <a16:creationId xmlns:a16="http://schemas.microsoft.com/office/drawing/2014/main" id="{B3E0DF87-C24C-48E4-8424-50B2E521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9865"/>
          <a:ext cx="1498023" cy="111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122768</xdr:colOff>
      <xdr:row>26</xdr:row>
      <xdr:rowOff>9524</xdr:rowOff>
    </xdr:from>
    <xdr:to>
      <xdr:col>1</xdr:col>
      <xdr:colOff>105834</xdr:colOff>
      <xdr:row>29</xdr:row>
      <xdr:rowOff>195077</xdr:rowOff>
    </xdr:to>
    <xdr:pic>
      <xdr:nvPicPr>
        <xdr:cNvPr id="84" name="Slika 83" descr="E:\SLIKE MORPHO PRODUKTOV\01 - tvorine\V.008 - BLOBS\set pomanj\1.jpg">
          <a:extLst>
            <a:ext uri="{FF2B5EF4-FFF2-40B4-BE49-F238E27FC236}">
              <a16:creationId xmlns:a16="http://schemas.microsoft.com/office/drawing/2014/main" id="{BF01C390-4227-4D59-A407-021CCFF9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8" y="6147857"/>
          <a:ext cx="977899" cy="936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47625</xdr:rowOff>
    </xdr:from>
    <xdr:to>
      <xdr:col>1</xdr:col>
      <xdr:colOff>295275</xdr:colOff>
      <xdr:row>50</xdr:row>
      <xdr:rowOff>54222</xdr:rowOff>
    </xdr:to>
    <xdr:pic>
      <xdr:nvPicPr>
        <xdr:cNvPr id="85" name="Slika 84" descr="E:\SLIKE MORPHO PRODUKTOV\01 - tvorine\V.015 - ORBS\set pomanj\1.jpg">
          <a:extLst>
            <a:ext uri="{FF2B5EF4-FFF2-40B4-BE49-F238E27FC236}">
              <a16:creationId xmlns:a16="http://schemas.microsoft.com/office/drawing/2014/main" id="{136E5DD0-8974-4F1C-980F-5CD2A216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696575"/>
          <a:ext cx="1171575" cy="1168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51</xdr:row>
      <xdr:rowOff>28575</xdr:rowOff>
    </xdr:from>
    <xdr:to>
      <xdr:col>1</xdr:col>
      <xdr:colOff>133350</xdr:colOff>
      <xdr:row>54</xdr:row>
      <xdr:rowOff>204258</xdr:rowOff>
    </xdr:to>
    <xdr:pic>
      <xdr:nvPicPr>
        <xdr:cNvPr id="92" name="Slika 91" descr="E:\SLIKE MORPHO PRODUKTOV\01 - tvorine\V.017 - BALLS\set pomanjš\Nova mapa\set.jpg">
          <a:extLst>
            <a:ext uri="{FF2B5EF4-FFF2-40B4-BE49-F238E27FC236}">
              <a16:creationId xmlns:a16="http://schemas.microsoft.com/office/drawing/2014/main" id="{F2F1A4A5-38AB-4BBF-B104-40F5E193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877800"/>
          <a:ext cx="952500" cy="861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57152</xdr:colOff>
      <xdr:row>55</xdr:row>
      <xdr:rowOff>200026</xdr:rowOff>
    </xdr:from>
    <xdr:to>
      <xdr:col>1</xdr:col>
      <xdr:colOff>357486</xdr:colOff>
      <xdr:row>58</xdr:row>
      <xdr:rowOff>104775</xdr:rowOff>
    </xdr:to>
    <xdr:pic>
      <xdr:nvPicPr>
        <xdr:cNvPr id="93" name="Slika 92" descr="E:\SLIKE MORPHO PRODUKTOV\01 - tvorine\V.018 - ORBITALS\set pomanj\1.jpg">
          <a:extLst>
            <a:ext uri="{FF2B5EF4-FFF2-40B4-BE49-F238E27FC236}">
              <a16:creationId xmlns:a16="http://schemas.microsoft.com/office/drawing/2014/main" id="{D3046A60-70E4-4831-80EB-59F15A59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2" y="13716001"/>
          <a:ext cx="1290934" cy="704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59</xdr:row>
      <xdr:rowOff>19050</xdr:rowOff>
    </xdr:from>
    <xdr:to>
      <xdr:col>1</xdr:col>
      <xdr:colOff>314325</xdr:colOff>
      <xdr:row>62</xdr:row>
      <xdr:rowOff>177241</xdr:rowOff>
    </xdr:to>
    <xdr:pic>
      <xdr:nvPicPr>
        <xdr:cNvPr id="94" name="Slika 93" descr="E:\SLIKE MORPHO PRODUKTOV\01 - tvorine\V.019 - 3-GLOBE\pomanjš\01.jpg">
          <a:extLst>
            <a:ext uri="{FF2B5EF4-FFF2-40B4-BE49-F238E27FC236}">
              <a16:creationId xmlns:a16="http://schemas.microsoft.com/office/drawing/2014/main" id="{CBE28906-F5BD-4FB1-B332-D1085CA6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4535150"/>
          <a:ext cx="990600" cy="84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63</xdr:row>
      <xdr:rowOff>57150</xdr:rowOff>
    </xdr:from>
    <xdr:to>
      <xdr:col>1</xdr:col>
      <xdr:colOff>29603</xdr:colOff>
      <xdr:row>66</xdr:row>
      <xdr:rowOff>123825</xdr:rowOff>
    </xdr:to>
    <xdr:pic>
      <xdr:nvPicPr>
        <xdr:cNvPr id="97" name="Slika 96" descr="E:\SLIKE MORPHO PRODUKTOV\01 - tvorine\V.020 - HEMISPHERE\pomanjš\01.jpg">
          <a:extLst>
            <a:ext uri="{FF2B5EF4-FFF2-40B4-BE49-F238E27FC236}">
              <a16:creationId xmlns:a16="http://schemas.microsoft.com/office/drawing/2014/main" id="{E754415E-E653-4AF6-B44C-2D2C6F03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5735300"/>
          <a:ext cx="534428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68</xdr:row>
      <xdr:rowOff>133350</xdr:rowOff>
    </xdr:from>
    <xdr:to>
      <xdr:col>1</xdr:col>
      <xdr:colOff>352425</xdr:colOff>
      <xdr:row>73</xdr:row>
      <xdr:rowOff>59436</xdr:rowOff>
    </xdr:to>
    <xdr:pic>
      <xdr:nvPicPr>
        <xdr:cNvPr id="70" name="Slika 69" descr="E:\SLIKE MORPHO PRODUKTOV\01 - tvorine\V.022 - BRICKS\set pomanj\1.jpg">
          <a:extLst>
            <a:ext uri="{FF2B5EF4-FFF2-40B4-BE49-F238E27FC236}">
              <a16:creationId xmlns:a16="http://schemas.microsoft.com/office/drawing/2014/main" id="{5ACFAA59-4005-40A4-928A-2F6650FB1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649700"/>
          <a:ext cx="1295400" cy="1088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75</xdr:row>
      <xdr:rowOff>7408</xdr:rowOff>
    </xdr:from>
    <xdr:to>
      <xdr:col>1</xdr:col>
      <xdr:colOff>24341</xdr:colOff>
      <xdr:row>78</xdr:row>
      <xdr:rowOff>177911</xdr:rowOff>
    </xdr:to>
    <xdr:pic>
      <xdr:nvPicPr>
        <xdr:cNvPr id="77" name="Slika 76" descr="E:\SLIKE MORPHO PRODUKTOV\01 - tvorine\V.025 - PRISMS\set pom\1.jpg">
          <a:extLst>
            <a:ext uri="{FF2B5EF4-FFF2-40B4-BE49-F238E27FC236}">
              <a16:creationId xmlns:a16="http://schemas.microsoft.com/office/drawing/2014/main" id="{94CF7105-9EF3-43FF-ABB9-34A6EB31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18895483"/>
          <a:ext cx="868891" cy="856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79</xdr:row>
      <xdr:rowOff>61914</xdr:rowOff>
    </xdr:from>
    <xdr:to>
      <xdr:col>1</xdr:col>
      <xdr:colOff>122237</xdr:colOff>
      <xdr:row>82</xdr:row>
      <xdr:rowOff>199313</xdr:rowOff>
    </xdr:to>
    <xdr:pic>
      <xdr:nvPicPr>
        <xdr:cNvPr id="79" name="Slika 78" descr="E:\SLIKE MORPHO PRODUKTOV\01 - tvorine\V.026 - DELTOIDS\set poma\1.jpg">
          <a:extLst>
            <a:ext uri="{FF2B5EF4-FFF2-40B4-BE49-F238E27FC236}">
              <a16:creationId xmlns:a16="http://schemas.microsoft.com/office/drawing/2014/main" id="{E36FA5F3-B6F0-457C-BE38-54A1EA0E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864389"/>
          <a:ext cx="903287" cy="823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83</xdr:row>
      <xdr:rowOff>19051</xdr:rowOff>
    </xdr:from>
    <xdr:to>
      <xdr:col>1</xdr:col>
      <xdr:colOff>95250</xdr:colOff>
      <xdr:row>86</xdr:row>
      <xdr:rowOff>179309</xdr:rowOff>
    </xdr:to>
    <xdr:pic>
      <xdr:nvPicPr>
        <xdr:cNvPr id="86" name="Slika 85" descr="E:\SLIKE MORPHO PRODUKTOV\01 - tvorine\V.028 - TRAPEZIUS\set pom\1.jpg">
          <a:extLst>
            <a:ext uri="{FF2B5EF4-FFF2-40B4-BE49-F238E27FC236}">
              <a16:creationId xmlns:a16="http://schemas.microsoft.com/office/drawing/2014/main" id="{CC317C59-7C76-45A4-8902-786FA16A8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650326"/>
          <a:ext cx="809625" cy="84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87</xdr:row>
      <xdr:rowOff>19050</xdr:rowOff>
    </xdr:from>
    <xdr:to>
      <xdr:col>1</xdr:col>
      <xdr:colOff>219075</xdr:colOff>
      <xdr:row>91</xdr:row>
      <xdr:rowOff>80963</xdr:rowOff>
    </xdr:to>
    <xdr:pic>
      <xdr:nvPicPr>
        <xdr:cNvPr id="95" name="Slika 94" descr="E:\SLIKE MORPHO PRODUKTOV\01 - tvorine\V.033 - ALGEBRAS\set pom\1.jpg">
          <a:extLst>
            <a:ext uri="{FF2B5EF4-FFF2-40B4-BE49-F238E27FC236}">
              <a16:creationId xmlns:a16="http://schemas.microsoft.com/office/drawing/2014/main" id="{F61075A6-700F-4909-AE39-293E698A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231850"/>
          <a:ext cx="952500" cy="101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19052</xdr:rowOff>
    </xdr:from>
    <xdr:to>
      <xdr:col>2</xdr:col>
      <xdr:colOff>19049</xdr:colOff>
      <xdr:row>96</xdr:row>
      <xdr:rowOff>54294</xdr:rowOff>
    </xdr:to>
    <xdr:pic>
      <xdr:nvPicPr>
        <xdr:cNvPr id="98" name="Slika 97" descr="E:\SLIKE MORPHO PRODUKTOV\01 - tvorine\V.034 - PITAGORAS\set pom\1.jpg">
          <a:extLst>
            <a:ext uri="{FF2B5EF4-FFF2-40B4-BE49-F238E27FC236}">
              <a16:creationId xmlns:a16="http://schemas.microsoft.com/office/drawing/2014/main" id="{1E26FAE3-F6E8-4F82-9A9F-43755743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08152"/>
          <a:ext cx="1457324" cy="98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97</xdr:row>
      <xdr:rowOff>47625</xdr:rowOff>
    </xdr:from>
    <xdr:to>
      <xdr:col>1</xdr:col>
      <xdr:colOff>400050</xdr:colOff>
      <xdr:row>101</xdr:row>
      <xdr:rowOff>108318</xdr:rowOff>
    </xdr:to>
    <xdr:pic>
      <xdr:nvPicPr>
        <xdr:cNvPr id="99" name="Slika 98" descr="E:\SLIKE MORPHO PRODUKTOV\01 - tvorine\V.035 - THEOREMS\set pom\1.jpg">
          <a:extLst>
            <a:ext uri="{FF2B5EF4-FFF2-40B4-BE49-F238E27FC236}">
              <a16:creationId xmlns:a16="http://schemas.microsoft.com/office/drawing/2014/main" id="{CD78FD46-F2D6-43A9-B85E-28664782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8213050"/>
          <a:ext cx="1247774" cy="101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123825</xdr:rowOff>
    </xdr:from>
    <xdr:to>
      <xdr:col>2</xdr:col>
      <xdr:colOff>23510</xdr:colOff>
      <xdr:row>108</xdr:row>
      <xdr:rowOff>85725</xdr:rowOff>
    </xdr:to>
    <xdr:pic>
      <xdr:nvPicPr>
        <xdr:cNvPr id="103" name="Slika 102" descr="E:\SLIKE MORPHO PRODUKTOV\01 - tvorine\V.042 - HUECOS XL   -NOVI\SET POM\1.jpg">
          <a:extLst>
            <a:ext uri="{FF2B5EF4-FFF2-40B4-BE49-F238E27FC236}">
              <a16:creationId xmlns:a16="http://schemas.microsoft.com/office/drawing/2014/main" id="{E600EBCB-4872-4A3E-9ABB-E23050B1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83825"/>
          <a:ext cx="146178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109</xdr:row>
      <xdr:rowOff>28575</xdr:rowOff>
    </xdr:from>
    <xdr:to>
      <xdr:col>1</xdr:col>
      <xdr:colOff>314325</xdr:colOff>
      <xdr:row>113</xdr:row>
      <xdr:rowOff>50149</xdr:rowOff>
    </xdr:to>
    <xdr:pic>
      <xdr:nvPicPr>
        <xdr:cNvPr id="106" name="Slika 105" descr="E:\SLIKE MORPHO PRODUKTOV\01 - tvorine\V.043 - TOPPERS\SET POMAN\1.jpg">
          <a:extLst>
            <a:ext uri="{FF2B5EF4-FFF2-40B4-BE49-F238E27FC236}">
              <a16:creationId xmlns:a16="http://schemas.microsoft.com/office/drawing/2014/main" id="{39C4E3E6-8560-4963-83DF-74393BEB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0965775"/>
          <a:ext cx="1076325" cy="97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114</xdr:row>
      <xdr:rowOff>47624</xdr:rowOff>
    </xdr:from>
    <xdr:to>
      <xdr:col>2</xdr:col>
      <xdr:colOff>155790</xdr:colOff>
      <xdr:row>119</xdr:row>
      <xdr:rowOff>57149</xdr:rowOff>
    </xdr:to>
    <xdr:pic>
      <xdr:nvPicPr>
        <xdr:cNvPr id="107" name="Slika 106" descr="E:\SLIKE MORPHO PRODUKTOV\01 - tvorine\V.044 - RIDGES\SET POM\1.jpg">
          <a:extLst>
            <a:ext uri="{FF2B5EF4-FFF2-40B4-BE49-F238E27FC236}">
              <a16:creationId xmlns:a16="http://schemas.microsoft.com/office/drawing/2014/main" id="{37EB3DED-0ACD-420F-8878-DAA23F62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1861124"/>
          <a:ext cx="148929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120</xdr:row>
      <xdr:rowOff>114300</xdr:rowOff>
    </xdr:from>
    <xdr:to>
      <xdr:col>1</xdr:col>
      <xdr:colOff>266701</xdr:colOff>
      <xdr:row>125</xdr:row>
      <xdr:rowOff>6050</xdr:rowOff>
    </xdr:to>
    <xdr:pic>
      <xdr:nvPicPr>
        <xdr:cNvPr id="108" name="Slika 107" descr="E:\SLIKE MORPHO PRODUKTOV\01 - tvorine\V.045 - CONES 01\set\POM\1.jpg">
          <a:extLst>
            <a:ext uri="{FF2B5EF4-FFF2-40B4-BE49-F238E27FC236}">
              <a16:creationId xmlns:a16="http://schemas.microsoft.com/office/drawing/2014/main" id="{53702EF3-9FE3-4421-AB62-68BD55E8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3213675"/>
          <a:ext cx="1038226" cy="10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126</xdr:row>
      <xdr:rowOff>47625</xdr:rowOff>
    </xdr:from>
    <xdr:to>
      <xdr:col>1</xdr:col>
      <xdr:colOff>381000</xdr:colOff>
      <xdr:row>131</xdr:row>
      <xdr:rowOff>88106</xdr:rowOff>
    </xdr:to>
    <xdr:pic>
      <xdr:nvPicPr>
        <xdr:cNvPr id="109" name="Slika 108" descr="E:\SLIKE MORPHO PRODUKTOV\01 - tvorine\V.046 - CONES 02\set\POMANJ\CONES 02.jpg">
          <a:extLst>
            <a:ext uri="{FF2B5EF4-FFF2-40B4-BE49-F238E27FC236}">
              <a16:creationId xmlns:a16="http://schemas.microsoft.com/office/drawing/2014/main" id="{9ACF8AB0-9E2E-449D-9970-0B300E31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432875"/>
          <a:ext cx="1190625" cy="12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133</xdr:row>
      <xdr:rowOff>28575</xdr:rowOff>
    </xdr:from>
    <xdr:to>
      <xdr:col>1</xdr:col>
      <xdr:colOff>314324</xdr:colOff>
      <xdr:row>136</xdr:row>
      <xdr:rowOff>236219</xdr:rowOff>
    </xdr:to>
    <xdr:pic>
      <xdr:nvPicPr>
        <xdr:cNvPr id="110" name="Slika 109" descr="E:\SLIKE MORPHO PRODUKTOV\01 - tvorine\V.047 - BLADES 01\Nova mapa\2.jpg">
          <a:extLst>
            <a:ext uri="{FF2B5EF4-FFF2-40B4-BE49-F238E27FC236}">
              <a16:creationId xmlns:a16="http://schemas.microsoft.com/office/drawing/2014/main" id="{1A4D2B4E-631D-4D82-9EEB-D815F9EA6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699700"/>
          <a:ext cx="1142999" cy="93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152399</xdr:colOff>
      <xdr:row>137</xdr:row>
      <xdr:rowOff>9525</xdr:rowOff>
    </xdr:from>
    <xdr:to>
      <xdr:col>1</xdr:col>
      <xdr:colOff>276224</xdr:colOff>
      <xdr:row>140</xdr:row>
      <xdr:rowOff>204025</xdr:rowOff>
    </xdr:to>
    <xdr:pic>
      <xdr:nvPicPr>
        <xdr:cNvPr id="111" name="Slika 110" descr="E:\SLIKE MORPHO PRODUKTOV\01 - tvorine\V.049 - BLADES 01 DT\MANJŠA VELIKOST\Nova mapa\1.jpg">
          <a:extLst>
            <a:ext uri="{FF2B5EF4-FFF2-40B4-BE49-F238E27FC236}">
              <a16:creationId xmlns:a16="http://schemas.microsoft.com/office/drawing/2014/main" id="{E8533EB3-5AF4-46FD-8568-1BCBE303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36652200"/>
          <a:ext cx="1114425" cy="90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142</xdr:row>
      <xdr:rowOff>38100</xdr:rowOff>
    </xdr:from>
    <xdr:to>
      <xdr:col>2</xdr:col>
      <xdr:colOff>126121</xdr:colOff>
      <xdr:row>146</xdr:row>
      <xdr:rowOff>125557</xdr:rowOff>
    </xdr:to>
    <xdr:pic>
      <xdr:nvPicPr>
        <xdr:cNvPr id="113" name="Slika 112" descr="E:\SLIKE MORPHO PRODUKTOV\01 - tvorine\V.050 - BLADES 02\MANJŠA VELIKOST\050\Nova mapa\BladesC1-4_varianta2full.jpg">
          <a:extLst>
            <a:ext uri="{FF2B5EF4-FFF2-40B4-BE49-F238E27FC236}">
              <a16:creationId xmlns:a16="http://schemas.microsoft.com/office/drawing/2014/main" id="{24B080B6-C241-4776-B1A8-97701AC2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7785675"/>
          <a:ext cx="154534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148</xdr:row>
      <xdr:rowOff>28575</xdr:rowOff>
    </xdr:from>
    <xdr:to>
      <xdr:col>2</xdr:col>
      <xdr:colOff>142039</xdr:colOff>
      <xdr:row>152</xdr:row>
      <xdr:rowOff>11241</xdr:rowOff>
    </xdr:to>
    <xdr:pic>
      <xdr:nvPicPr>
        <xdr:cNvPr id="114" name="Slika 113" descr="E:\SLIKE MORPHO PRODUKTOV\01 - tvorine\V.051 - BLADES 02 DT\MANJŠA VELIKOST\051\1.jpg">
          <a:extLst>
            <a:ext uri="{FF2B5EF4-FFF2-40B4-BE49-F238E27FC236}">
              <a16:creationId xmlns:a16="http://schemas.microsoft.com/office/drawing/2014/main" id="{083D7C6F-889B-464E-873B-826EB86A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147000"/>
          <a:ext cx="1551739" cy="782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314324</xdr:colOff>
      <xdr:row>153</xdr:row>
      <xdr:rowOff>28576</xdr:rowOff>
    </xdr:from>
    <xdr:to>
      <xdr:col>1</xdr:col>
      <xdr:colOff>307163</xdr:colOff>
      <xdr:row>157</xdr:row>
      <xdr:rowOff>117764</xdr:rowOff>
    </xdr:to>
    <xdr:pic>
      <xdr:nvPicPr>
        <xdr:cNvPr id="115" name="Slika 114" descr="E:\SLIKE MORPHO PRODUKTOV\01 - tvorine\V.052 - BLADES 03\MANJŠA VELIKOST\Nova mapa\1.jpg">
          <a:extLst>
            <a:ext uri="{FF2B5EF4-FFF2-40B4-BE49-F238E27FC236}">
              <a16:creationId xmlns:a16="http://schemas.microsoft.com/office/drawing/2014/main" id="{95FCF7D1-8D72-4B73-BC39-801AF6C3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39909751"/>
          <a:ext cx="983439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158</xdr:row>
      <xdr:rowOff>9524</xdr:rowOff>
    </xdr:from>
    <xdr:to>
      <xdr:col>1</xdr:col>
      <xdr:colOff>381000</xdr:colOff>
      <xdr:row>162</xdr:row>
      <xdr:rowOff>159901</xdr:rowOff>
    </xdr:to>
    <xdr:pic>
      <xdr:nvPicPr>
        <xdr:cNvPr id="116" name="Slika 115" descr="E:\SLIKE MORPHO PRODUKTOV\01 - tvorine\V.053 - BLADES 03 DT\Nova mapa\1.jpg">
          <a:extLst>
            <a:ext uri="{FF2B5EF4-FFF2-40B4-BE49-F238E27FC236}">
              <a16:creationId xmlns:a16="http://schemas.microsoft.com/office/drawing/2014/main" id="{ACAF9786-70BF-4EAD-A61F-E652C70E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824149"/>
          <a:ext cx="1066800" cy="908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66675</xdr:rowOff>
    </xdr:from>
    <xdr:to>
      <xdr:col>2</xdr:col>
      <xdr:colOff>176933</xdr:colOff>
      <xdr:row>169</xdr:row>
      <xdr:rowOff>121138</xdr:rowOff>
    </xdr:to>
    <xdr:pic>
      <xdr:nvPicPr>
        <xdr:cNvPr id="117" name="Slika 116" descr="E:\SLIKE MORPHO PRODUKTOV\01 - tvorine\V.054 - EDGIES 01\MANJŠA VELIKOST\Nova mapa\1.jpg">
          <a:extLst>
            <a:ext uri="{FF2B5EF4-FFF2-40B4-BE49-F238E27FC236}">
              <a16:creationId xmlns:a16="http://schemas.microsoft.com/office/drawing/2014/main" id="{C5C04FDF-7A74-4294-AF6B-B217A30A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57650"/>
          <a:ext cx="1615208" cy="852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112357</xdr:rowOff>
    </xdr:from>
    <xdr:to>
      <xdr:col>2</xdr:col>
      <xdr:colOff>104775</xdr:colOff>
      <xdr:row>175</xdr:row>
      <xdr:rowOff>137978</xdr:rowOff>
    </xdr:to>
    <xdr:pic>
      <xdr:nvPicPr>
        <xdr:cNvPr id="118" name="Slika 117" descr="E:\SLIKE MORPHO PRODUKTOV\01 - tvorine\V.055 - EDGIES 01 DT\MANJŠA VELIKOST\Nova mapa\1.jpg">
          <a:extLst>
            <a:ext uri="{FF2B5EF4-FFF2-40B4-BE49-F238E27FC236}">
              <a16:creationId xmlns:a16="http://schemas.microsoft.com/office/drawing/2014/main" id="{38A2A759-705D-4F22-A7E9-12FFE1DA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46332"/>
          <a:ext cx="1543050" cy="82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123825</xdr:rowOff>
    </xdr:from>
    <xdr:to>
      <xdr:col>2</xdr:col>
      <xdr:colOff>121853</xdr:colOff>
      <xdr:row>182</xdr:row>
      <xdr:rowOff>32039</xdr:rowOff>
    </xdr:to>
    <xdr:pic>
      <xdr:nvPicPr>
        <xdr:cNvPr id="120" name="Slika 119" descr="E:\SLIKE MORPHO PRODUKTOV\01 - tvorine\V.056 - EDGIES 02\MANJŠA VELIKOST\Nova mapa\1.jpg">
          <a:extLst>
            <a:ext uri="{FF2B5EF4-FFF2-40B4-BE49-F238E27FC236}">
              <a16:creationId xmlns:a16="http://schemas.microsoft.com/office/drawing/2014/main" id="{E8FF9365-C8D7-4388-9081-75FADF13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7900"/>
          <a:ext cx="1560128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183</xdr:row>
      <xdr:rowOff>123824</xdr:rowOff>
    </xdr:from>
    <xdr:to>
      <xdr:col>2</xdr:col>
      <xdr:colOff>85726</xdr:colOff>
      <xdr:row>188</xdr:row>
      <xdr:rowOff>197098</xdr:rowOff>
    </xdr:to>
    <xdr:pic>
      <xdr:nvPicPr>
        <xdr:cNvPr id="121" name="Slika 120" descr="E:\SLIKE MORPHO PRODUKTOV\01 - tvorine\V.057 - EDGIES 02 DT\Nova mapa\1.jpg">
          <a:extLst>
            <a:ext uri="{FF2B5EF4-FFF2-40B4-BE49-F238E27FC236}">
              <a16:creationId xmlns:a16="http://schemas.microsoft.com/office/drawing/2014/main" id="{5AD2BD21-1825-4D58-AD64-0063B684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510449"/>
          <a:ext cx="1524000" cy="104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191</xdr:row>
      <xdr:rowOff>17324</xdr:rowOff>
    </xdr:from>
    <xdr:to>
      <xdr:col>1</xdr:col>
      <xdr:colOff>228600</xdr:colOff>
      <xdr:row>196</xdr:row>
      <xdr:rowOff>122312</xdr:rowOff>
    </xdr:to>
    <xdr:pic>
      <xdr:nvPicPr>
        <xdr:cNvPr id="122" name="Slika 121" descr="E:\SLIKE MORPHO PRODUKTOV\01 - tvorine\V.058 - SPLITTERS\MANJŠA VELIKOST\Nova mapa\1.jpg">
          <a:extLst>
            <a:ext uri="{FF2B5EF4-FFF2-40B4-BE49-F238E27FC236}">
              <a16:creationId xmlns:a16="http://schemas.microsoft.com/office/drawing/2014/main" id="{3896BD8D-F0DF-45BF-82A1-8DA88000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641574"/>
          <a:ext cx="1123950" cy="107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161924</xdr:colOff>
      <xdr:row>197</xdr:row>
      <xdr:rowOff>19049</xdr:rowOff>
    </xdr:from>
    <xdr:to>
      <xdr:col>1</xdr:col>
      <xdr:colOff>285749</xdr:colOff>
      <xdr:row>202</xdr:row>
      <xdr:rowOff>161924</xdr:rowOff>
    </xdr:to>
    <xdr:pic>
      <xdr:nvPicPr>
        <xdr:cNvPr id="123" name="Slika 122" descr="E:\SLIKE MORPHO PRODUKTOV\01 - tvorine\V.059 - SPLITTERS DT\Nova mapa\1.jpg">
          <a:extLst>
            <a:ext uri="{FF2B5EF4-FFF2-40B4-BE49-F238E27FC236}">
              <a16:creationId xmlns:a16="http://schemas.microsoft.com/office/drawing/2014/main" id="{99BC7C8D-6A19-4ECE-B641-8336DC36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47901224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152401</xdr:rowOff>
    </xdr:from>
    <xdr:to>
      <xdr:col>2</xdr:col>
      <xdr:colOff>295275</xdr:colOff>
      <xdr:row>210</xdr:row>
      <xdr:rowOff>9949</xdr:rowOff>
    </xdr:to>
    <xdr:pic>
      <xdr:nvPicPr>
        <xdr:cNvPr id="125" name="Slika 124" descr="E:\SLIKE MORPHO PRODUKTOV\01 - tvorine\V.060 - WAVES\MANJŠA VELIKOST\60\1.jpg">
          <a:extLst>
            <a:ext uri="{FF2B5EF4-FFF2-40B4-BE49-F238E27FC236}">
              <a16:creationId xmlns:a16="http://schemas.microsoft.com/office/drawing/2014/main" id="{72DA01F1-2FEE-4688-BBEB-DA2ADD54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10976"/>
          <a:ext cx="1733550" cy="90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66675</xdr:rowOff>
    </xdr:from>
    <xdr:to>
      <xdr:col>2</xdr:col>
      <xdr:colOff>350614</xdr:colOff>
      <xdr:row>217</xdr:row>
      <xdr:rowOff>190500</xdr:rowOff>
    </xdr:to>
    <xdr:pic>
      <xdr:nvPicPr>
        <xdr:cNvPr id="126" name="Slika 125" descr="E:\SLIKE MORPHO PRODUKTOV\01 - tvorine\V.061 - WAVES DT\MANJŠA VELIKOST\61\1.jpg">
          <a:extLst>
            <a:ext uri="{FF2B5EF4-FFF2-40B4-BE49-F238E27FC236}">
              <a16:creationId xmlns:a16="http://schemas.microsoft.com/office/drawing/2014/main" id="{C89D1859-0D2F-4E00-96C8-CFF39B87E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87350"/>
          <a:ext cx="1788889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220</xdr:row>
      <xdr:rowOff>104776</xdr:rowOff>
    </xdr:from>
    <xdr:to>
      <xdr:col>2</xdr:col>
      <xdr:colOff>9526</xdr:colOff>
      <xdr:row>226</xdr:row>
      <xdr:rowOff>144549</xdr:rowOff>
    </xdr:to>
    <xdr:pic>
      <xdr:nvPicPr>
        <xdr:cNvPr id="55" name="Slika 54" descr="E:\SLIKE MORPHO PRODUKTOV\01 - tvorine\V.062 - SLOPE STARS DT\set\za web\pomanjšan\1.jpg">
          <a:extLst>
            <a:ext uri="{FF2B5EF4-FFF2-40B4-BE49-F238E27FC236}">
              <a16:creationId xmlns:a16="http://schemas.microsoft.com/office/drawing/2014/main" id="{2F7D4665-53B8-44C5-A884-7301140B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7272576"/>
          <a:ext cx="1409700" cy="122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235</xdr:row>
      <xdr:rowOff>18784</xdr:rowOff>
    </xdr:from>
    <xdr:to>
      <xdr:col>2</xdr:col>
      <xdr:colOff>295275</xdr:colOff>
      <xdr:row>241</xdr:row>
      <xdr:rowOff>136575</xdr:rowOff>
    </xdr:to>
    <xdr:pic>
      <xdr:nvPicPr>
        <xdr:cNvPr id="57" name="Slika 56" descr="E:\SLIKE MORPHO PRODUKTOV\01 - tvorine\V.064 - WAVE RIDERS DT\SET\ZA WEB\pomanj\1.jpg">
          <a:extLst>
            <a:ext uri="{FF2B5EF4-FFF2-40B4-BE49-F238E27FC236}">
              <a16:creationId xmlns:a16="http://schemas.microsoft.com/office/drawing/2014/main" id="{2F13BDF6-4A89-4983-8F4C-3CAB27C2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0110759"/>
          <a:ext cx="1724025" cy="133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250</xdr:row>
      <xdr:rowOff>76200</xdr:rowOff>
    </xdr:from>
    <xdr:to>
      <xdr:col>2</xdr:col>
      <xdr:colOff>253567</xdr:colOff>
      <xdr:row>255</xdr:row>
      <xdr:rowOff>199161</xdr:rowOff>
    </xdr:to>
    <xdr:pic>
      <xdr:nvPicPr>
        <xdr:cNvPr id="58" name="Slika 57" descr="E:\SLIKE MORPHO PRODUKTOV\01 - tvorine\V.066  - LEDGES DT\SET\ZA WEB\pomanjš\1.jpg">
          <a:extLst>
            <a:ext uri="{FF2B5EF4-FFF2-40B4-BE49-F238E27FC236}">
              <a16:creationId xmlns:a16="http://schemas.microsoft.com/office/drawing/2014/main" id="{B3596803-BD68-4963-9344-23CA1637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3130450"/>
          <a:ext cx="1682317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171451</xdr:colOff>
      <xdr:row>263</xdr:row>
      <xdr:rowOff>57152</xdr:rowOff>
    </xdr:from>
    <xdr:to>
      <xdr:col>1</xdr:col>
      <xdr:colOff>209550</xdr:colOff>
      <xdr:row>266</xdr:row>
      <xdr:rowOff>324691</xdr:rowOff>
    </xdr:to>
    <xdr:pic>
      <xdr:nvPicPr>
        <xdr:cNvPr id="59" name="Slika 58" descr="E:\SLIKE MORPHO PRODUKTOV\01 - tvorine\V.068 - CRATERS\Craters - full res\za web\pomanjš\1.jpg">
          <a:extLst>
            <a:ext uri="{FF2B5EF4-FFF2-40B4-BE49-F238E27FC236}">
              <a16:creationId xmlns:a16="http://schemas.microsoft.com/office/drawing/2014/main" id="{F537AA6D-254B-4038-92D6-0433C8DB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56016527"/>
          <a:ext cx="1028699" cy="92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287</xdr:row>
      <xdr:rowOff>152400</xdr:rowOff>
    </xdr:from>
    <xdr:to>
      <xdr:col>2</xdr:col>
      <xdr:colOff>354157</xdr:colOff>
      <xdr:row>293</xdr:row>
      <xdr:rowOff>152400</xdr:rowOff>
    </xdr:to>
    <xdr:pic>
      <xdr:nvPicPr>
        <xdr:cNvPr id="60" name="Slika 59" descr="E:\SLIKE MORPHO PRODUKTOV\01 - tvorine\V.069 - RAILS DT\set\za web\POMANJŠAN\1.jpg">
          <a:extLst>
            <a:ext uri="{FF2B5EF4-FFF2-40B4-BE49-F238E27FC236}">
              <a16:creationId xmlns:a16="http://schemas.microsoft.com/office/drawing/2014/main" id="{B72E4538-6827-432C-A854-73F4ABD6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0836175"/>
          <a:ext cx="177338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147205</xdr:colOff>
      <xdr:row>311</xdr:row>
      <xdr:rowOff>81396</xdr:rowOff>
    </xdr:from>
    <xdr:to>
      <xdr:col>2</xdr:col>
      <xdr:colOff>77932</xdr:colOff>
      <xdr:row>317</xdr:row>
      <xdr:rowOff>153110</xdr:rowOff>
    </xdr:to>
    <xdr:pic>
      <xdr:nvPicPr>
        <xdr:cNvPr id="61" name="Slika 60" descr="E:\SLIKE MORPHO PRODUKTOV\01 - tvorine\V.071 - BEANS DT\set\za web\POMANJ\1.jpg">
          <a:extLst>
            <a:ext uri="{FF2B5EF4-FFF2-40B4-BE49-F238E27FC236}">
              <a16:creationId xmlns:a16="http://schemas.microsoft.com/office/drawing/2014/main" id="{5B8693F6-B056-4D79-ADF8-A4388D62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5" y="65777919"/>
          <a:ext cx="1368136" cy="12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267</xdr:row>
      <xdr:rowOff>47627</xdr:rowOff>
    </xdr:from>
    <xdr:to>
      <xdr:col>1</xdr:col>
      <xdr:colOff>304800</xdr:colOff>
      <xdr:row>271</xdr:row>
      <xdr:rowOff>187918</xdr:rowOff>
    </xdr:to>
    <xdr:pic>
      <xdr:nvPicPr>
        <xdr:cNvPr id="62" name="Slika 61" descr="E:\SLIKE MORPHO PRODUKTOV\01 - tvorine\V.073 - FLIPPERS\set\za web\POMANJŠ\1.jpg">
          <a:extLst>
            <a:ext uri="{FF2B5EF4-FFF2-40B4-BE49-F238E27FC236}">
              <a16:creationId xmlns:a16="http://schemas.microsoft.com/office/drawing/2014/main" id="{52A09B3A-CAEB-475C-86CD-F0DD1E91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6521352"/>
          <a:ext cx="1133474" cy="93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291812</xdr:colOff>
      <xdr:row>338</xdr:row>
      <xdr:rowOff>54552</xdr:rowOff>
    </xdr:from>
    <xdr:to>
      <xdr:col>1</xdr:col>
      <xdr:colOff>43296</xdr:colOff>
      <xdr:row>341</xdr:row>
      <xdr:rowOff>150258</xdr:rowOff>
    </xdr:to>
    <xdr:pic>
      <xdr:nvPicPr>
        <xdr:cNvPr id="56" name="Slika 55" descr="D:\FOTKE MAR 2025\CLINCH\ZA WEB\pomanjš\1.jpg">
          <a:extLst>
            <a:ext uri="{FF2B5EF4-FFF2-40B4-BE49-F238E27FC236}">
              <a16:creationId xmlns:a16="http://schemas.microsoft.com/office/drawing/2014/main" id="{13EC9DBA-60A7-4D09-824C-0828B368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12" y="71050438"/>
          <a:ext cx="738620" cy="71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278</xdr:row>
      <xdr:rowOff>57150</xdr:rowOff>
    </xdr:from>
    <xdr:to>
      <xdr:col>1</xdr:col>
      <xdr:colOff>333374</xdr:colOff>
      <xdr:row>281</xdr:row>
      <xdr:rowOff>192978</xdr:rowOff>
    </xdr:to>
    <xdr:pic>
      <xdr:nvPicPr>
        <xdr:cNvPr id="63" name="Slika 62" descr="D:\FOTKE MAR 2025\RAILS MALI\ZA WEB\pomanjš\brez_senc.jpg">
          <a:extLst>
            <a:ext uri="{FF2B5EF4-FFF2-40B4-BE49-F238E27FC236}">
              <a16:creationId xmlns:a16="http://schemas.microsoft.com/office/drawing/2014/main" id="{969CE005-60BE-4A4F-9E11-F4882AD8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8930309"/>
          <a:ext cx="1263361" cy="811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262547</xdr:colOff>
      <xdr:row>303</xdr:row>
      <xdr:rowOff>85723</xdr:rowOff>
    </xdr:from>
    <xdr:to>
      <xdr:col>1</xdr:col>
      <xdr:colOff>104775</xdr:colOff>
      <xdr:row>306</xdr:row>
      <xdr:rowOff>268489</xdr:rowOff>
    </xdr:to>
    <xdr:pic>
      <xdr:nvPicPr>
        <xdr:cNvPr id="65" name="Slika 64" descr="D:\FOTKE MAR 2025\BEANS 02\ZA WEB\pomanjš\1.jpg">
          <a:extLst>
            <a:ext uri="{FF2B5EF4-FFF2-40B4-BE49-F238E27FC236}">
              <a16:creationId xmlns:a16="http://schemas.microsoft.com/office/drawing/2014/main" id="{97708617-8F89-4F31-9498-E640EAA1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47" y="64465198"/>
          <a:ext cx="832828" cy="801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8660</xdr:colOff>
      <xdr:row>324</xdr:row>
      <xdr:rowOff>206951</xdr:rowOff>
    </xdr:from>
    <xdr:to>
      <xdr:col>2</xdr:col>
      <xdr:colOff>8659</xdr:colOff>
      <xdr:row>330</xdr:row>
      <xdr:rowOff>142523</xdr:rowOff>
    </xdr:to>
    <xdr:pic>
      <xdr:nvPicPr>
        <xdr:cNvPr id="68" name="Slika 67" descr="D:\FOTKE MAR 2025\BEANS 03\ZA WEB\pomanjš\1.jpg">
          <a:extLst>
            <a:ext uri="{FF2B5EF4-FFF2-40B4-BE49-F238E27FC236}">
              <a16:creationId xmlns:a16="http://schemas.microsoft.com/office/drawing/2014/main" id="{80ED1920-3FAA-49AF-A685-D5816742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" y="68466565"/>
          <a:ext cx="1437408" cy="111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12</xdr:row>
      <xdr:rowOff>47625</xdr:rowOff>
    </xdr:from>
    <xdr:to>
      <xdr:col>1</xdr:col>
      <xdr:colOff>114299</xdr:colOff>
      <xdr:row>15</xdr:row>
      <xdr:rowOff>201572</xdr:rowOff>
    </xdr:to>
    <xdr:pic>
      <xdr:nvPicPr>
        <xdr:cNvPr id="69" name="Slika 68" descr="E:\SLIKE MORPHO PRODUKTOV\01 - tvorine\V.004 - HYBRIDS\set pomanjšan\Nova mapa\set.jpg">
          <a:extLst>
            <a:ext uri="{FF2B5EF4-FFF2-40B4-BE49-F238E27FC236}">
              <a16:creationId xmlns:a16="http://schemas.microsoft.com/office/drawing/2014/main" id="{36357CF6-0208-420D-BAAF-F9BE0800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71850"/>
          <a:ext cx="990599" cy="839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16</xdr:row>
      <xdr:rowOff>9525</xdr:rowOff>
    </xdr:from>
    <xdr:to>
      <xdr:col>1</xdr:col>
      <xdr:colOff>104775</xdr:colOff>
      <xdr:row>19</xdr:row>
      <xdr:rowOff>198121</xdr:rowOff>
    </xdr:to>
    <xdr:pic>
      <xdr:nvPicPr>
        <xdr:cNvPr id="71" name="Slika 70" descr="E:\SLIKE MORPHO PRODUKTOV\01 - tvorine\V.005 - PLASMIDS\set pomanjšan\Nova mapa\set.jpg">
          <a:extLst>
            <a:ext uri="{FF2B5EF4-FFF2-40B4-BE49-F238E27FC236}">
              <a16:creationId xmlns:a16="http://schemas.microsoft.com/office/drawing/2014/main" id="{B61F4111-847A-4CC3-99C2-90FE87C61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248150"/>
          <a:ext cx="971550" cy="874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30</xdr:row>
      <xdr:rowOff>38100</xdr:rowOff>
    </xdr:from>
    <xdr:to>
      <xdr:col>1</xdr:col>
      <xdr:colOff>378618</xdr:colOff>
      <xdr:row>36</xdr:row>
      <xdr:rowOff>108583</xdr:rowOff>
    </xdr:to>
    <xdr:pic>
      <xdr:nvPicPr>
        <xdr:cNvPr id="75" name="Slika 74" descr="E:\SLIKE MORPHO PRODUKTOV\01 - tvorine\V.013 - THE SHIELDS - DUAL TEXTURE\set pomanjš\1.jpg">
          <a:extLst>
            <a:ext uri="{FF2B5EF4-FFF2-40B4-BE49-F238E27FC236}">
              <a16:creationId xmlns:a16="http://schemas.microsoft.com/office/drawing/2014/main" id="{7027C927-8F94-495A-861B-86F34DB5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543800"/>
          <a:ext cx="1273968" cy="122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37</xdr:row>
      <xdr:rowOff>47625</xdr:rowOff>
    </xdr:from>
    <xdr:to>
      <xdr:col>1</xdr:col>
      <xdr:colOff>371475</xdr:colOff>
      <xdr:row>43</xdr:row>
      <xdr:rowOff>74909</xdr:rowOff>
    </xdr:to>
    <xdr:pic>
      <xdr:nvPicPr>
        <xdr:cNvPr id="78" name="Slika 77" descr="E:\SLIKE MORPHO PRODUKTOV\01 - tvorine\V.014 - THE SHIELDS\set pomanjš\1.jpg">
          <a:extLst>
            <a:ext uri="{FF2B5EF4-FFF2-40B4-BE49-F238E27FC236}">
              <a16:creationId xmlns:a16="http://schemas.microsoft.com/office/drawing/2014/main" id="{059642FA-3B97-4DD0-9C93-15813D5A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915400"/>
          <a:ext cx="1323975" cy="117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8659</xdr:colOff>
      <xdr:row>378</xdr:row>
      <xdr:rowOff>106590</xdr:rowOff>
    </xdr:from>
    <xdr:to>
      <xdr:col>2</xdr:col>
      <xdr:colOff>237956</xdr:colOff>
      <xdr:row>384</xdr:row>
      <xdr:rowOff>212148</xdr:rowOff>
    </xdr:to>
    <xdr:pic>
      <xdr:nvPicPr>
        <xdr:cNvPr id="74" name="Slika 73" descr="D:\HUECOS 2.0\POMANJŠANA ZA ORDER FORM\modri_vsi_skupaj.jpg">
          <a:extLst>
            <a:ext uri="{FF2B5EF4-FFF2-40B4-BE49-F238E27FC236}">
              <a16:creationId xmlns:a16="http://schemas.microsoft.com/office/drawing/2014/main" id="{4A615F67-8582-4733-AA0F-EB018245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" y="79259340"/>
          <a:ext cx="1666706" cy="142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117764</xdr:colOff>
      <xdr:row>342</xdr:row>
      <xdr:rowOff>68408</xdr:rowOff>
    </xdr:from>
    <xdr:to>
      <xdr:col>1</xdr:col>
      <xdr:colOff>346364</xdr:colOff>
      <xdr:row>349</xdr:row>
      <xdr:rowOff>131238</xdr:rowOff>
    </xdr:to>
    <xdr:pic>
      <xdr:nvPicPr>
        <xdr:cNvPr id="72" name="Slika 71" descr="D:\HUECOS 2 + CLINCH 2,3 - FEB 26\CLINCH 02\ZA WEB\za order form\1.0.jpg">
          <a:extLst>
            <a:ext uri="{FF2B5EF4-FFF2-40B4-BE49-F238E27FC236}">
              <a16:creationId xmlns:a16="http://schemas.microsoft.com/office/drawing/2014/main" id="{ACB17FA7-E864-4DDB-BA1C-35234874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4" y="71705067"/>
          <a:ext cx="1215736" cy="14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292678</xdr:colOff>
      <xdr:row>358</xdr:row>
      <xdr:rowOff>36369</xdr:rowOff>
    </xdr:from>
    <xdr:to>
      <xdr:col>1</xdr:col>
      <xdr:colOff>216478</xdr:colOff>
      <xdr:row>362</xdr:row>
      <xdr:rowOff>199022</xdr:rowOff>
    </xdr:to>
    <xdr:pic>
      <xdr:nvPicPr>
        <xdr:cNvPr id="83" name="Slika 82" descr="D:\HUECOS 2 + CLINCH 2,3 - FEB 26\CLINCH 03\ZA ORDER FORM\1.jpg">
          <a:extLst>
            <a:ext uri="{FF2B5EF4-FFF2-40B4-BE49-F238E27FC236}">
              <a16:creationId xmlns:a16="http://schemas.microsoft.com/office/drawing/2014/main" id="{5F67F833-EB13-4125-9E3F-4854B684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78" y="74928846"/>
          <a:ext cx="910936" cy="92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123823</xdr:colOff>
      <xdr:row>369</xdr:row>
      <xdr:rowOff>19051</xdr:rowOff>
    </xdr:from>
    <xdr:to>
      <xdr:col>1</xdr:col>
      <xdr:colOff>361950</xdr:colOff>
      <xdr:row>373</xdr:row>
      <xdr:rowOff>172300</xdr:rowOff>
    </xdr:to>
    <xdr:pic>
      <xdr:nvPicPr>
        <xdr:cNvPr id="87" name="Slika 86" descr="D:\HUECOS 2 + CLINCH 2,3 - FEB 26\HUECOS 02\ZA ORDER FORM\1.jpg">
          <a:extLst>
            <a:ext uri="{FF2B5EF4-FFF2-40B4-BE49-F238E27FC236}">
              <a16:creationId xmlns:a16="http://schemas.microsoft.com/office/drawing/2014/main" id="{4DF2B42F-43B5-4D78-9D5B-EBE1048FD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3" y="77485876"/>
          <a:ext cx="1228727" cy="99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9526</xdr:rowOff>
    </xdr:from>
    <xdr:to>
      <xdr:col>2</xdr:col>
      <xdr:colOff>47625</xdr:colOff>
      <xdr:row>3</xdr:row>
      <xdr:rowOff>247650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C6638A5D-A1BB-4F2E-8A42-27BFE4293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8151"/>
          <a:ext cx="1381125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5</xdr:row>
      <xdr:rowOff>95251</xdr:rowOff>
    </xdr:from>
    <xdr:to>
      <xdr:col>0</xdr:col>
      <xdr:colOff>895351</xdr:colOff>
      <xdr:row>8</xdr:row>
      <xdr:rowOff>169656</xdr:rowOff>
    </xdr:to>
    <xdr:pic>
      <xdr:nvPicPr>
        <xdr:cNvPr id="77" name="Slika 76" descr="E:\SLIKE MORPHO PRODUKTOV\02 - grifi\H.001 - CELLS\pomanjš\2.jpg">
          <a:extLst>
            <a:ext uri="{FF2B5EF4-FFF2-40B4-BE49-F238E27FC236}">
              <a16:creationId xmlns:a16="http://schemas.microsoft.com/office/drawing/2014/main" id="{1563AFA2-B1F5-437E-A097-711F0EC6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66876"/>
          <a:ext cx="781050" cy="76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9</xdr:row>
      <xdr:rowOff>57150</xdr:rowOff>
    </xdr:from>
    <xdr:to>
      <xdr:col>0</xdr:col>
      <xdr:colOff>914401</xdr:colOff>
      <xdr:row>12</xdr:row>
      <xdr:rowOff>108586</xdr:rowOff>
    </xdr:to>
    <xdr:pic>
      <xdr:nvPicPr>
        <xdr:cNvPr id="78" name="Slika 77" descr="E:\SLIKE MORPHO PRODUKTOV\02 - grifi\H.002 - FRAGMENTS\pomanj\2.jpg">
          <a:extLst>
            <a:ext uri="{FF2B5EF4-FFF2-40B4-BE49-F238E27FC236}">
              <a16:creationId xmlns:a16="http://schemas.microsoft.com/office/drawing/2014/main" id="{AFC0C2A2-277B-4625-8B6C-5D1AF1AF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543175"/>
          <a:ext cx="819150" cy="73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13</xdr:row>
      <xdr:rowOff>57151</xdr:rowOff>
    </xdr:from>
    <xdr:to>
      <xdr:col>0</xdr:col>
      <xdr:colOff>942975</xdr:colOff>
      <xdr:row>16</xdr:row>
      <xdr:rowOff>198693</xdr:rowOff>
    </xdr:to>
    <xdr:pic>
      <xdr:nvPicPr>
        <xdr:cNvPr id="79" name="Slika 78" descr="E:\SLIKE MORPHO PRODUKTOV\02 - grifi\H.003 - SPORES\pomanjš\2.jpg">
          <a:extLst>
            <a:ext uri="{FF2B5EF4-FFF2-40B4-BE49-F238E27FC236}">
              <a16:creationId xmlns:a16="http://schemas.microsoft.com/office/drawing/2014/main" id="{7550569B-2905-4D82-9B48-DD95FF6B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57576"/>
          <a:ext cx="819150" cy="82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38100</xdr:rowOff>
    </xdr:from>
    <xdr:to>
      <xdr:col>0</xdr:col>
      <xdr:colOff>981075</xdr:colOff>
      <xdr:row>21</xdr:row>
      <xdr:rowOff>213577</xdr:rowOff>
    </xdr:to>
    <xdr:pic>
      <xdr:nvPicPr>
        <xdr:cNvPr id="80" name="Slika 79" descr="E:\SLIKE MORPHO PRODUKTOV\02 - grifi\H.004 - RADICALS\pomanjš\1.jpg">
          <a:extLst>
            <a:ext uri="{FF2B5EF4-FFF2-40B4-BE49-F238E27FC236}">
              <a16:creationId xmlns:a16="http://schemas.microsoft.com/office/drawing/2014/main" id="{AD78E389-EDC6-4C30-9AA5-AAD37F42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43425"/>
          <a:ext cx="876300" cy="861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22</xdr:row>
      <xdr:rowOff>38099</xdr:rowOff>
    </xdr:from>
    <xdr:to>
      <xdr:col>0</xdr:col>
      <xdr:colOff>1085850</xdr:colOff>
      <xdr:row>25</xdr:row>
      <xdr:rowOff>209146</xdr:rowOff>
    </xdr:to>
    <xdr:pic>
      <xdr:nvPicPr>
        <xdr:cNvPr id="81" name="Slika 80" descr="E:\SLIKE MORPHO PRODUKTOV\02 - grifi\H.005 - LIPIDS\pomanjš\2.jpg">
          <a:extLst>
            <a:ext uri="{FF2B5EF4-FFF2-40B4-BE49-F238E27FC236}">
              <a16:creationId xmlns:a16="http://schemas.microsoft.com/office/drawing/2014/main" id="{0873D381-E8C7-451F-912B-F35EA5F3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457824"/>
          <a:ext cx="885824" cy="856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129886</xdr:colOff>
      <xdr:row>26</xdr:row>
      <xdr:rowOff>40698</xdr:rowOff>
    </xdr:from>
    <xdr:to>
      <xdr:col>0</xdr:col>
      <xdr:colOff>981075</xdr:colOff>
      <xdr:row>29</xdr:row>
      <xdr:rowOff>203035</xdr:rowOff>
    </xdr:to>
    <xdr:pic>
      <xdr:nvPicPr>
        <xdr:cNvPr id="83" name="Slika 82" descr="E:\SLIKE MORPHO PRODUKTOV\02 - grifi\H.006 - MOLTS\pomanjš\2.jpg">
          <a:extLst>
            <a:ext uri="{FF2B5EF4-FFF2-40B4-BE49-F238E27FC236}">
              <a16:creationId xmlns:a16="http://schemas.microsoft.com/office/drawing/2014/main" id="{8B4AB24A-D970-4A63-B8E7-FAFCE418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6374823"/>
          <a:ext cx="851189" cy="8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30</xdr:row>
      <xdr:rowOff>9525</xdr:rowOff>
    </xdr:from>
    <xdr:to>
      <xdr:col>0</xdr:col>
      <xdr:colOff>952499</xdr:colOff>
      <xdr:row>33</xdr:row>
      <xdr:rowOff>194036</xdr:rowOff>
    </xdr:to>
    <xdr:pic>
      <xdr:nvPicPr>
        <xdr:cNvPr id="85" name="Slika 84" descr="E:\SLIKE MORPHO PRODUKTOV\02 - grifi\H.007 - RAPTORS\pomanjš\2.jpg">
          <a:extLst>
            <a:ext uri="{FF2B5EF4-FFF2-40B4-BE49-F238E27FC236}">
              <a16:creationId xmlns:a16="http://schemas.microsoft.com/office/drawing/2014/main" id="{8DCF7A9F-CF96-4589-B8C5-8134EDE1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258050"/>
          <a:ext cx="781049" cy="87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34</xdr:row>
      <xdr:rowOff>85726</xdr:rowOff>
    </xdr:from>
    <xdr:to>
      <xdr:col>0</xdr:col>
      <xdr:colOff>1028700</xdr:colOff>
      <xdr:row>37</xdr:row>
      <xdr:rowOff>184953</xdr:rowOff>
    </xdr:to>
    <xdr:pic>
      <xdr:nvPicPr>
        <xdr:cNvPr id="86" name="Slika 85" descr="E:\SLIKE MORPHO PRODUKTOV\02 - grifi\H.008 - FRACTIONS\BELA PODLAGA\pomanjš\2.jpg">
          <a:extLst>
            <a:ext uri="{FF2B5EF4-FFF2-40B4-BE49-F238E27FC236}">
              <a16:creationId xmlns:a16="http://schemas.microsoft.com/office/drawing/2014/main" id="{4361E1D5-A21C-4A06-920E-9BC584CF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248651"/>
          <a:ext cx="942975" cy="78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238124</xdr:colOff>
      <xdr:row>38</xdr:row>
      <xdr:rowOff>38101</xdr:rowOff>
    </xdr:from>
    <xdr:to>
      <xdr:col>0</xdr:col>
      <xdr:colOff>904873</xdr:colOff>
      <xdr:row>41</xdr:row>
      <xdr:rowOff>180975</xdr:rowOff>
    </xdr:to>
    <xdr:pic>
      <xdr:nvPicPr>
        <xdr:cNvPr id="88" name="Slika 87" descr="E:\SLIKE MORPHO PRODUKTOV\02 - grifi\H.009 - INVERTS\BELA PODLAGA\pomanjš\01.jpg">
          <a:extLst>
            <a:ext uri="{FF2B5EF4-FFF2-40B4-BE49-F238E27FC236}">
              <a16:creationId xmlns:a16="http://schemas.microsoft.com/office/drawing/2014/main" id="{FD10D9B5-423C-4153-A2B8-D93C6E02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9115426"/>
          <a:ext cx="666749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43</xdr:row>
      <xdr:rowOff>19051</xdr:rowOff>
    </xdr:from>
    <xdr:to>
      <xdr:col>0</xdr:col>
      <xdr:colOff>1019175</xdr:colOff>
      <xdr:row>46</xdr:row>
      <xdr:rowOff>188702</xdr:rowOff>
    </xdr:to>
    <xdr:pic>
      <xdr:nvPicPr>
        <xdr:cNvPr id="89" name="Slika 88" descr="E:\SLIKE MORPHO PRODUKTOV\02 - grifi\H.011 - RADIATION\bela podlaga\pomanjš\2.jpg">
          <a:extLst>
            <a:ext uri="{FF2B5EF4-FFF2-40B4-BE49-F238E27FC236}">
              <a16:creationId xmlns:a16="http://schemas.microsoft.com/office/drawing/2014/main" id="{7A8F5AD6-3AC5-46BB-A72B-C99AD2FC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201276"/>
          <a:ext cx="885824" cy="85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47</xdr:row>
      <xdr:rowOff>1</xdr:rowOff>
    </xdr:from>
    <xdr:to>
      <xdr:col>0</xdr:col>
      <xdr:colOff>962025</xdr:colOff>
      <xdr:row>50</xdr:row>
      <xdr:rowOff>200161</xdr:rowOff>
    </xdr:to>
    <xdr:pic>
      <xdr:nvPicPr>
        <xdr:cNvPr id="90" name="Slika 89" descr="E:\SLIKE MORPHO PRODUKTOV\02 - grifi\H.012 - MICROBES\pomanjš\1.jpg">
          <a:extLst>
            <a:ext uri="{FF2B5EF4-FFF2-40B4-BE49-F238E27FC236}">
              <a16:creationId xmlns:a16="http://schemas.microsoft.com/office/drawing/2014/main" id="{CF29534B-6B25-4FDA-B08A-0769D82A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1096626"/>
          <a:ext cx="809624" cy="88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51</xdr:row>
      <xdr:rowOff>47626</xdr:rowOff>
    </xdr:from>
    <xdr:to>
      <xdr:col>0</xdr:col>
      <xdr:colOff>990600</xdr:colOff>
      <xdr:row>54</xdr:row>
      <xdr:rowOff>219810</xdr:rowOff>
    </xdr:to>
    <xdr:pic>
      <xdr:nvPicPr>
        <xdr:cNvPr id="91" name="Slika 90" descr="E:\SLIKE MORPHO PRODUKTOV\02 - grifi\H.013 - FUNGUS\Nova mapa\2.jpg">
          <a:extLst>
            <a:ext uri="{FF2B5EF4-FFF2-40B4-BE49-F238E27FC236}">
              <a16:creationId xmlns:a16="http://schemas.microsoft.com/office/drawing/2014/main" id="{8F9FB73B-F617-49CB-8EC5-E603CD3F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058651"/>
          <a:ext cx="885825" cy="85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56</xdr:row>
      <xdr:rowOff>47626</xdr:rowOff>
    </xdr:from>
    <xdr:to>
      <xdr:col>0</xdr:col>
      <xdr:colOff>933450</xdr:colOff>
      <xdr:row>59</xdr:row>
      <xdr:rowOff>197762</xdr:rowOff>
    </xdr:to>
    <xdr:pic>
      <xdr:nvPicPr>
        <xdr:cNvPr id="82" name="Slika 81" descr="E:\SLIKE MORPHO PRODUKTOV\02 - grifi\H.015 - SEDIMENTS\BELA PODLAGA\pomanjš\2.jpg">
          <a:extLst>
            <a:ext uri="{FF2B5EF4-FFF2-40B4-BE49-F238E27FC236}">
              <a16:creationId xmlns:a16="http://schemas.microsoft.com/office/drawing/2014/main" id="{AB0E56CA-B9B9-40FD-9AC7-0D29FB97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3163551"/>
          <a:ext cx="809624" cy="83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171449</xdr:colOff>
      <xdr:row>60</xdr:row>
      <xdr:rowOff>38100</xdr:rowOff>
    </xdr:from>
    <xdr:to>
      <xdr:col>0</xdr:col>
      <xdr:colOff>1019174</xdr:colOff>
      <xdr:row>63</xdr:row>
      <xdr:rowOff>202447</xdr:rowOff>
    </xdr:to>
    <xdr:pic>
      <xdr:nvPicPr>
        <xdr:cNvPr id="92" name="Slika 91" descr="E:\SLIKE MORPHO PRODUKTOV\02 - grifi\H.016 - TRUFFLES\pomanjš\3.jpg">
          <a:extLst>
            <a:ext uri="{FF2B5EF4-FFF2-40B4-BE49-F238E27FC236}">
              <a16:creationId xmlns:a16="http://schemas.microsoft.com/office/drawing/2014/main" id="{3BFBCEF7-45B5-40B8-A0BD-5C18EE26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4068425"/>
          <a:ext cx="847725" cy="85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64</xdr:row>
      <xdr:rowOff>38101</xdr:rowOff>
    </xdr:from>
    <xdr:to>
      <xdr:col>0</xdr:col>
      <xdr:colOff>962025</xdr:colOff>
      <xdr:row>67</xdr:row>
      <xdr:rowOff>217416</xdr:rowOff>
    </xdr:to>
    <xdr:pic>
      <xdr:nvPicPr>
        <xdr:cNvPr id="93" name="Slika 92" descr="E:\SLIKE MORPHO PRODUKTOV\02 - grifi\H.017 - TERMITES\pomanjš\1.jpg">
          <a:extLst>
            <a:ext uri="{FF2B5EF4-FFF2-40B4-BE49-F238E27FC236}">
              <a16:creationId xmlns:a16="http://schemas.microsoft.com/office/drawing/2014/main" id="{CF42A193-10C3-440B-B17F-5C233301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982826"/>
          <a:ext cx="790575" cy="86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209551</xdr:colOff>
      <xdr:row>68</xdr:row>
      <xdr:rowOff>19050</xdr:rowOff>
    </xdr:from>
    <xdr:to>
      <xdr:col>0</xdr:col>
      <xdr:colOff>1019175</xdr:colOff>
      <xdr:row>71</xdr:row>
      <xdr:rowOff>181331</xdr:rowOff>
    </xdr:to>
    <xdr:pic>
      <xdr:nvPicPr>
        <xdr:cNvPr id="95" name="Slika 94" descr="E:\SLIKE MORPHO PRODUKTOV\02 - grifi\H.018 - AXIOMS\Nova mapa\1.jpg">
          <a:extLst>
            <a:ext uri="{FF2B5EF4-FFF2-40B4-BE49-F238E27FC236}">
              <a16:creationId xmlns:a16="http://schemas.microsoft.com/office/drawing/2014/main" id="{5AA73B03-8E58-4C9C-BB88-51DC9E22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5878175"/>
          <a:ext cx="809624" cy="84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72</xdr:row>
      <xdr:rowOff>57150</xdr:rowOff>
    </xdr:from>
    <xdr:to>
      <xdr:col>0</xdr:col>
      <xdr:colOff>1028700</xdr:colOff>
      <xdr:row>75</xdr:row>
      <xdr:rowOff>144899</xdr:rowOff>
    </xdr:to>
    <xdr:pic>
      <xdr:nvPicPr>
        <xdr:cNvPr id="96" name="Slika 95" descr="E:\SLIKE MORPHO PRODUKTOV\02 - grifi\H.019 - FLAKES\pomanjš\2.jpg">
          <a:extLst>
            <a:ext uri="{FF2B5EF4-FFF2-40B4-BE49-F238E27FC236}">
              <a16:creationId xmlns:a16="http://schemas.microsoft.com/office/drawing/2014/main" id="{E885DB8F-8466-4B38-8785-CFD0CEFE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35475"/>
          <a:ext cx="847725" cy="77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76</xdr:row>
      <xdr:rowOff>57151</xdr:rowOff>
    </xdr:from>
    <xdr:to>
      <xdr:col>0</xdr:col>
      <xdr:colOff>1085850</xdr:colOff>
      <xdr:row>79</xdr:row>
      <xdr:rowOff>145395</xdr:rowOff>
    </xdr:to>
    <xdr:pic>
      <xdr:nvPicPr>
        <xdr:cNvPr id="97" name="Slika 96" descr="E:\SLIKE MORPHO PRODUKTOV\02 - grifi\H.020 - JUMBOS\BELA PODLAGA\Nova mapa\2.jpg">
          <a:extLst>
            <a:ext uri="{FF2B5EF4-FFF2-40B4-BE49-F238E27FC236}">
              <a16:creationId xmlns:a16="http://schemas.microsoft.com/office/drawing/2014/main" id="{E395F9C4-819C-492C-BE0A-E39D8A61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745076"/>
          <a:ext cx="923925" cy="774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81</xdr:row>
      <xdr:rowOff>47625</xdr:rowOff>
    </xdr:from>
    <xdr:to>
      <xdr:col>0</xdr:col>
      <xdr:colOff>936811</xdr:colOff>
      <xdr:row>84</xdr:row>
      <xdr:rowOff>161925</xdr:rowOff>
    </xdr:to>
    <xdr:pic>
      <xdr:nvPicPr>
        <xdr:cNvPr id="98" name="Slika 97" descr="E:\SLIKE MORPHO PRODUKTOV\02 - grifi\H.021 - WAVES\pomanjš\2.jpg">
          <a:extLst>
            <a:ext uri="{FF2B5EF4-FFF2-40B4-BE49-F238E27FC236}">
              <a16:creationId xmlns:a16="http://schemas.microsoft.com/office/drawing/2014/main" id="{40FBFD27-AD80-4C10-B1E0-50D228B1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840450"/>
          <a:ext cx="78441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85</xdr:row>
      <xdr:rowOff>19050</xdr:rowOff>
    </xdr:from>
    <xdr:to>
      <xdr:col>0</xdr:col>
      <xdr:colOff>1038224</xdr:colOff>
      <xdr:row>88</xdr:row>
      <xdr:rowOff>207644</xdr:rowOff>
    </xdr:to>
    <xdr:pic>
      <xdr:nvPicPr>
        <xdr:cNvPr id="101" name="Slika 100" descr="E:\SLIKE MORPHO PRODUKTOV\02 - grifi\H.023 - CAPSULES\pomanjš\2.jpg">
          <a:extLst>
            <a:ext uri="{FF2B5EF4-FFF2-40B4-BE49-F238E27FC236}">
              <a16:creationId xmlns:a16="http://schemas.microsoft.com/office/drawing/2014/main" id="{96CDF023-32FB-48FC-9EE7-122F70FC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640675"/>
          <a:ext cx="857249" cy="874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312586</xdr:colOff>
      <xdr:row>89</xdr:row>
      <xdr:rowOff>7160</xdr:rowOff>
    </xdr:from>
    <xdr:to>
      <xdr:col>0</xdr:col>
      <xdr:colOff>838199</xdr:colOff>
      <xdr:row>92</xdr:row>
      <xdr:rowOff>208896</xdr:rowOff>
    </xdr:to>
    <xdr:pic>
      <xdr:nvPicPr>
        <xdr:cNvPr id="102" name="Slika 101" descr="E:\SLIKE MORPHO PRODUKTOV\02 - grifi\H.024 - ELIPSIS\BELA PODLAGA\pomanjš\3.jpg">
          <a:extLst>
            <a:ext uri="{FF2B5EF4-FFF2-40B4-BE49-F238E27FC236}">
              <a16:creationId xmlns:a16="http://schemas.microsoft.com/office/drawing/2014/main" id="{4A83F7B5-1AA9-4461-ABF6-EB334B31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586" y="21543185"/>
          <a:ext cx="525613" cy="88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94</xdr:row>
      <xdr:rowOff>19052</xdr:rowOff>
    </xdr:from>
    <xdr:to>
      <xdr:col>0</xdr:col>
      <xdr:colOff>990600</xdr:colOff>
      <xdr:row>97</xdr:row>
      <xdr:rowOff>221214</xdr:rowOff>
    </xdr:to>
    <xdr:pic>
      <xdr:nvPicPr>
        <xdr:cNvPr id="103" name="Slika 102" descr="E:\SLIKE MORPHO PRODUKTOV\02 - grifi\H.028 - COCOONS\pomanjš\2.jpg">
          <a:extLst>
            <a:ext uri="{FF2B5EF4-FFF2-40B4-BE49-F238E27FC236}">
              <a16:creationId xmlns:a16="http://schemas.microsoft.com/office/drawing/2014/main" id="{AE39D2E4-0DF7-47F0-BD5F-FAF90801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659977"/>
          <a:ext cx="866775" cy="887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98</xdr:row>
      <xdr:rowOff>57150</xdr:rowOff>
    </xdr:from>
    <xdr:to>
      <xdr:col>0</xdr:col>
      <xdr:colOff>1088182</xdr:colOff>
      <xdr:row>101</xdr:row>
      <xdr:rowOff>190500</xdr:rowOff>
    </xdr:to>
    <xdr:pic>
      <xdr:nvPicPr>
        <xdr:cNvPr id="104" name="Slika 103" descr="E:\SLIKE MORPHO PRODUKTOV\02 - grifi\H.029 - DIFFUSION\pomanjš\2.jpg">
          <a:extLst>
            <a:ext uri="{FF2B5EF4-FFF2-40B4-BE49-F238E27FC236}">
              <a16:creationId xmlns:a16="http://schemas.microsoft.com/office/drawing/2014/main" id="{D9B4914B-9A92-4C08-8F8F-63EDC6AF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3612475"/>
          <a:ext cx="100245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102</xdr:row>
      <xdr:rowOff>19050</xdr:rowOff>
    </xdr:from>
    <xdr:to>
      <xdr:col>0</xdr:col>
      <xdr:colOff>1038225</xdr:colOff>
      <xdr:row>105</xdr:row>
      <xdr:rowOff>199025</xdr:rowOff>
    </xdr:to>
    <xdr:pic>
      <xdr:nvPicPr>
        <xdr:cNvPr id="105" name="Slika 104" descr="E:\SLIKE MORPHO PRODUKTOV\02 - grifi\H.030 - EGGS\pomanjš\2.jpg">
          <a:extLst>
            <a:ext uri="{FF2B5EF4-FFF2-40B4-BE49-F238E27FC236}">
              <a16:creationId xmlns:a16="http://schemas.microsoft.com/office/drawing/2014/main" id="{379742B9-EA4A-4E4F-B48A-E7EDA040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4488775"/>
          <a:ext cx="933450" cy="86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106</xdr:row>
      <xdr:rowOff>19050</xdr:rowOff>
    </xdr:from>
    <xdr:to>
      <xdr:col>0</xdr:col>
      <xdr:colOff>1085850</xdr:colOff>
      <xdr:row>109</xdr:row>
      <xdr:rowOff>195071</xdr:rowOff>
    </xdr:to>
    <xdr:pic>
      <xdr:nvPicPr>
        <xdr:cNvPr id="106" name="Slika 105" descr="E:\SLIKE MORPHO PRODUKTOV\02 - grifi\H.031 - OCTOPUSES\pomanjš\2.jpg">
          <a:extLst>
            <a:ext uri="{FF2B5EF4-FFF2-40B4-BE49-F238E27FC236}">
              <a16:creationId xmlns:a16="http://schemas.microsoft.com/office/drawing/2014/main" id="{15543F84-184F-4A4F-9655-41D3A669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3175"/>
          <a:ext cx="914400" cy="861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110</xdr:row>
      <xdr:rowOff>47626</xdr:rowOff>
    </xdr:from>
    <xdr:to>
      <xdr:col>0</xdr:col>
      <xdr:colOff>981075</xdr:colOff>
      <xdr:row>113</xdr:row>
      <xdr:rowOff>197278</xdr:rowOff>
    </xdr:to>
    <xdr:pic>
      <xdr:nvPicPr>
        <xdr:cNvPr id="107" name="Slika 106" descr="E:\SLIKE MORPHO PRODUKTOV\02 - grifi\H.032 - STEROIDS\BELA PODLAGA\pomanjš\2.jpg">
          <a:extLst>
            <a:ext uri="{FF2B5EF4-FFF2-40B4-BE49-F238E27FC236}">
              <a16:creationId xmlns:a16="http://schemas.microsoft.com/office/drawing/2014/main" id="{ADBDDE76-2A1A-48BE-8285-472B2891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6346151"/>
          <a:ext cx="771525" cy="83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115</xdr:row>
      <xdr:rowOff>19050</xdr:rowOff>
    </xdr:from>
    <xdr:to>
      <xdr:col>0</xdr:col>
      <xdr:colOff>1066800</xdr:colOff>
      <xdr:row>118</xdr:row>
      <xdr:rowOff>182033</xdr:rowOff>
    </xdr:to>
    <xdr:pic>
      <xdr:nvPicPr>
        <xdr:cNvPr id="108" name="Slika 107" descr="E:\SLIKE MORPHO PRODUKTOV\02 - grifi\H.034 - LEDGES\BELA PODLAGA\pomanjš\2.jpg">
          <a:extLst>
            <a:ext uri="{FF2B5EF4-FFF2-40B4-BE49-F238E27FC236}">
              <a16:creationId xmlns:a16="http://schemas.microsoft.com/office/drawing/2014/main" id="{338F08F5-4212-4863-A363-C20FB95F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422475"/>
          <a:ext cx="952500" cy="848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119</xdr:row>
      <xdr:rowOff>38101</xdr:rowOff>
    </xdr:from>
    <xdr:to>
      <xdr:col>0</xdr:col>
      <xdr:colOff>1047750</xdr:colOff>
      <xdr:row>122</xdr:row>
      <xdr:rowOff>216187</xdr:rowOff>
    </xdr:to>
    <xdr:pic>
      <xdr:nvPicPr>
        <xdr:cNvPr id="109" name="Slika 108" descr="E:\SLIKE MORPHO PRODUKTOV\02 - grifi\H.035 - VEINS\pomanjš\2.jpg">
          <a:extLst>
            <a:ext uri="{FF2B5EF4-FFF2-40B4-BE49-F238E27FC236}">
              <a16:creationId xmlns:a16="http://schemas.microsoft.com/office/drawing/2014/main" id="{F3CAED16-3B1D-403E-8461-2450CE88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28355926"/>
          <a:ext cx="866774" cy="86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123</xdr:row>
      <xdr:rowOff>38101</xdr:rowOff>
    </xdr:from>
    <xdr:to>
      <xdr:col>0</xdr:col>
      <xdr:colOff>1000125</xdr:colOff>
      <xdr:row>126</xdr:row>
      <xdr:rowOff>197740</xdr:rowOff>
    </xdr:to>
    <xdr:pic>
      <xdr:nvPicPr>
        <xdr:cNvPr id="110" name="Slika 109" descr="E:\SLIKE MORPHO PRODUKTOV\02 - grifi\H.036 - EROSIONS\pomanjš\2.jpg">
          <a:extLst>
            <a:ext uri="{FF2B5EF4-FFF2-40B4-BE49-F238E27FC236}">
              <a16:creationId xmlns:a16="http://schemas.microsoft.com/office/drawing/2014/main" id="{FC44ABD2-9728-4EB0-9B46-9ECD2AE8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9270326"/>
          <a:ext cx="800100" cy="845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128</xdr:row>
      <xdr:rowOff>28574</xdr:rowOff>
    </xdr:from>
    <xdr:to>
      <xdr:col>0</xdr:col>
      <xdr:colOff>1034588</xdr:colOff>
      <xdr:row>131</xdr:row>
      <xdr:rowOff>190499</xdr:rowOff>
    </xdr:to>
    <xdr:pic>
      <xdr:nvPicPr>
        <xdr:cNvPr id="111" name="Slika 110" descr="E:\SLIKE MORPHO PRODUKTOV\02 - grifi\H.038 - DIGITS\BELA PODLAGA\pomanjš\2.jpg">
          <a:extLst>
            <a:ext uri="{FF2B5EF4-FFF2-40B4-BE49-F238E27FC236}">
              <a16:creationId xmlns:a16="http://schemas.microsoft.com/office/drawing/2014/main" id="{BCD77EA5-A29B-4D80-90B8-C32CE701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30365699"/>
          <a:ext cx="948862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132</xdr:row>
      <xdr:rowOff>47626</xdr:rowOff>
    </xdr:from>
    <xdr:to>
      <xdr:col>0</xdr:col>
      <xdr:colOff>1103290</xdr:colOff>
      <xdr:row>136</xdr:row>
      <xdr:rowOff>0</xdr:rowOff>
    </xdr:to>
    <xdr:pic>
      <xdr:nvPicPr>
        <xdr:cNvPr id="113" name="Slika 112" descr="E:\SLIKE MORPHO PRODUKTOV\02 - grifi\H.040 - HUECOS\pomanjš\3.jpg">
          <a:extLst>
            <a:ext uri="{FF2B5EF4-FFF2-40B4-BE49-F238E27FC236}">
              <a16:creationId xmlns:a16="http://schemas.microsoft.com/office/drawing/2014/main" id="{32CCE3A5-CB08-4AEB-A5B3-94D002FA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1299151"/>
          <a:ext cx="960414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238126</xdr:colOff>
      <xdr:row>137</xdr:row>
      <xdr:rowOff>66676</xdr:rowOff>
    </xdr:from>
    <xdr:to>
      <xdr:col>0</xdr:col>
      <xdr:colOff>1038226</xdr:colOff>
      <xdr:row>140</xdr:row>
      <xdr:rowOff>222124</xdr:rowOff>
    </xdr:to>
    <xdr:pic>
      <xdr:nvPicPr>
        <xdr:cNvPr id="116" name="Slika 115" descr="E:\SLIKE MORPHO PRODUKTOV\02 - grifi\H.045 - DENSE 01\Nova mapa\1.jpg">
          <a:extLst>
            <a:ext uri="{FF2B5EF4-FFF2-40B4-BE49-F238E27FC236}">
              <a16:creationId xmlns:a16="http://schemas.microsoft.com/office/drawing/2014/main" id="{8FC21B4F-F5C7-451A-9D48-D3A4E855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35356801"/>
          <a:ext cx="800100" cy="84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141</xdr:row>
      <xdr:rowOff>38101</xdr:rowOff>
    </xdr:from>
    <xdr:to>
      <xdr:col>1</xdr:col>
      <xdr:colOff>47625</xdr:colOff>
      <xdr:row>144</xdr:row>
      <xdr:rowOff>134112</xdr:rowOff>
    </xdr:to>
    <xdr:pic>
      <xdr:nvPicPr>
        <xdr:cNvPr id="117" name="Slika 116" descr="E:\SLIKE MORPHO PRODUKTOV\02 - grifi\H.046 - DENSE 02\pomanjš\2.jpg">
          <a:extLst>
            <a:ext uri="{FF2B5EF4-FFF2-40B4-BE49-F238E27FC236}">
              <a16:creationId xmlns:a16="http://schemas.microsoft.com/office/drawing/2014/main" id="{47A39F08-8FD4-4747-8389-8E37587D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6242626"/>
          <a:ext cx="1085849" cy="781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145</xdr:row>
      <xdr:rowOff>47626</xdr:rowOff>
    </xdr:from>
    <xdr:to>
      <xdr:col>0</xdr:col>
      <xdr:colOff>1081570</xdr:colOff>
      <xdr:row>148</xdr:row>
      <xdr:rowOff>171450</xdr:rowOff>
    </xdr:to>
    <xdr:pic>
      <xdr:nvPicPr>
        <xdr:cNvPr id="118" name="Slika 117" descr="E:\SLIKE MORPHO PRODUKTOV\02 - grifi\H.047 - DENSE 03\pomanjš\2.jpg">
          <a:extLst>
            <a:ext uri="{FF2B5EF4-FFF2-40B4-BE49-F238E27FC236}">
              <a16:creationId xmlns:a16="http://schemas.microsoft.com/office/drawing/2014/main" id="{E5D37BAF-E7E8-4026-B910-6F30B8D0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7166551"/>
          <a:ext cx="93869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149</xdr:row>
      <xdr:rowOff>47626</xdr:rowOff>
    </xdr:from>
    <xdr:to>
      <xdr:col>1</xdr:col>
      <xdr:colOff>1177</xdr:colOff>
      <xdr:row>152</xdr:row>
      <xdr:rowOff>219075</xdr:rowOff>
    </xdr:to>
    <xdr:pic>
      <xdr:nvPicPr>
        <xdr:cNvPr id="120" name="Slika 119" descr="E:\SLIKE MORPHO PRODUKTOV\02 - grifi\H.048 - DENSE 04\pomanjš\2.jpg">
          <a:extLst>
            <a:ext uri="{FF2B5EF4-FFF2-40B4-BE49-F238E27FC236}">
              <a16:creationId xmlns:a16="http://schemas.microsoft.com/office/drawing/2014/main" id="{AE07AF7E-788A-4114-9C63-F2D36982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080951"/>
          <a:ext cx="963202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153</xdr:row>
      <xdr:rowOff>38100</xdr:rowOff>
    </xdr:from>
    <xdr:to>
      <xdr:col>1</xdr:col>
      <xdr:colOff>30469</xdr:colOff>
      <xdr:row>156</xdr:row>
      <xdr:rowOff>171449</xdr:rowOff>
    </xdr:to>
    <xdr:pic>
      <xdr:nvPicPr>
        <xdr:cNvPr id="121" name="Slika 120" descr="E:\SLIKE MORPHO PRODUKTOV\02 - grifi\H.049 - DENSE 05\pomanjš\2.jpg">
          <a:extLst>
            <a:ext uri="{FF2B5EF4-FFF2-40B4-BE49-F238E27FC236}">
              <a16:creationId xmlns:a16="http://schemas.microsoft.com/office/drawing/2014/main" id="{5F74C757-44E9-459F-942E-2DA57664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38985825"/>
          <a:ext cx="1002018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157</xdr:row>
      <xdr:rowOff>28575</xdr:rowOff>
    </xdr:from>
    <xdr:to>
      <xdr:col>1</xdr:col>
      <xdr:colOff>98723</xdr:colOff>
      <xdr:row>160</xdr:row>
      <xdr:rowOff>180974</xdr:rowOff>
    </xdr:to>
    <xdr:pic>
      <xdr:nvPicPr>
        <xdr:cNvPr id="122" name="Slika 121" descr="E:\SLIKE MORPHO PRODUKTOV\02 - grifi\H.050 - DENSE 06\pomanjš\2.jpg">
          <a:extLst>
            <a:ext uri="{FF2B5EF4-FFF2-40B4-BE49-F238E27FC236}">
              <a16:creationId xmlns:a16="http://schemas.microsoft.com/office/drawing/2014/main" id="{0E4C5DA4-0E9B-4B7F-836E-E642A8C7A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9890700"/>
          <a:ext cx="1146473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276227</xdr:colOff>
      <xdr:row>161</xdr:row>
      <xdr:rowOff>28576</xdr:rowOff>
    </xdr:from>
    <xdr:to>
      <xdr:col>0</xdr:col>
      <xdr:colOff>990601</xdr:colOff>
      <xdr:row>164</xdr:row>
      <xdr:rowOff>191862</xdr:rowOff>
    </xdr:to>
    <xdr:pic>
      <xdr:nvPicPr>
        <xdr:cNvPr id="123" name="Slika 122" descr="E:\SLIKE MORPHO PRODUKTOV\02 - grifi\H.051 - DENSE 07\pomnjš\2.jpg">
          <a:extLst>
            <a:ext uri="{FF2B5EF4-FFF2-40B4-BE49-F238E27FC236}">
              <a16:creationId xmlns:a16="http://schemas.microsoft.com/office/drawing/2014/main" id="{AA2F68E7-D5E2-492D-98D5-837B903D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7" y="40805101"/>
          <a:ext cx="714374" cy="849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165</xdr:row>
      <xdr:rowOff>38101</xdr:rowOff>
    </xdr:from>
    <xdr:to>
      <xdr:col>1</xdr:col>
      <xdr:colOff>105250</xdr:colOff>
      <xdr:row>168</xdr:row>
      <xdr:rowOff>171450</xdr:rowOff>
    </xdr:to>
    <xdr:pic>
      <xdr:nvPicPr>
        <xdr:cNvPr id="124" name="Slika 123" descr="E:\SLIKE MORPHO PRODUKTOV\02 - grifi\H.052 - DENSE 08\pomanjš\2.jpg">
          <a:extLst>
            <a:ext uri="{FF2B5EF4-FFF2-40B4-BE49-F238E27FC236}">
              <a16:creationId xmlns:a16="http://schemas.microsoft.com/office/drawing/2014/main" id="{569DDA13-AA72-4FE2-82A3-C400CC5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1729026"/>
          <a:ext cx="109585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284</xdr:row>
      <xdr:rowOff>19050</xdr:rowOff>
    </xdr:from>
    <xdr:to>
      <xdr:col>1</xdr:col>
      <xdr:colOff>9525</xdr:colOff>
      <xdr:row>287</xdr:row>
      <xdr:rowOff>185901</xdr:rowOff>
    </xdr:to>
    <xdr:pic>
      <xdr:nvPicPr>
        <xdr:cNvPr id="125" name="Slika 124" descr="E:\SLIKE MORPHO PRODUKTOV\02 - grifi\H.053 - LEAF DISORDER\pomanjš\2.jpg">
          <a:extLst>
            <a:ext uri="{FF2B5EF4-FFF2-40B4-BE49-F238E27FC236}">
              <a16:creationId xmlns:a16="http://schemas.microsoft.com/office/drawing/2014/main" id="{755C7332-5AEF-46DD-A9DE-05956636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38125" y="69713475"/>
          <a:ext cx="923925" cy="852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170</xdr:row>
      <xdr:rowOff>38101</xdr:rowOff>
    </xdr:from>
    <xdr:to>
      <xdr:col>1</xdr:col>
      <xdr:colOff>42417</xdr:colOff>
      <xdr:row>173</xdr:row>
      <xdr:rowOff>171450</xdr:rowOff>
    </xdr:to>
    <xdr:pic>
      <xdr:nvPicPr>
        <xdr:cNvPr id="126" name="Slika 125" descr="E:\SLIKE MORPHO PRODUKTOV\02 - grifi\H.054 - BASIC BALLS 01\za stran\pomanjš\2.jpg">
          <a:extLst>
            <a:ext uri="{FF2B5EF4-FFF2-40B4-BE49-F238E27FC236}">
              <a16:creationId xmlns:a16="http://schemas.microsoft.com/office/drawing/2014/main" id="{95C33175-7353-4E6D-81DB-651338DC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2833926"/>
          <a:ext cx="994917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174</xdr:row>
      <xdr:rowOff>19051</xdr:rowOff>
    </xdr:from>
    <xdr:to>
      <xdr:col>1</xdr:col>
      <xdr:colOff>52009</xdr:colOff>
      <xdr:row>177</xdr:row>
      <xdr:rowOff>171450</xdr:rowOff>
    </xdr:to>
    <xdr:pic>
      <xdr:nvPicPr>
        <xdr:cNvPr id="127" name="Slika 126" descr="E:\SLIKE MORPHO PRODUKTOV\02 - grifi\H.055 - BASIC BALLS 02\za stran\pomanjš\2.jpg">
          <a:extLst>
            <a:ext uri="{FF2B5EF4-FFF2-40B4-BE49-F238E27FC236}">
              <a16:creationId xmlns:a16="http://schemas.microsoft.com/office/drawing/2014/main" id="{9B7AA165-0591-436D-B6AF-B56AD15B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729276"/>
          <a:ext cx="1052134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178</xdr:row>
      <xdr:rowOff>47626</xdr:rowOff>
    </xdr:from>
    <xdr:to>
      <xdr:col>2</xdr:col>
      <xdr:colOff>28576</xdr:colOff>
      <xdr:row>181</xdr:row>
      <xdr:rowOff>166260</xdr:rowOff>
    </xdr:to>
    <xdr:pic>
      <xdr:nvPicPr>
        <xdr:cNvPr id="128" name="Slika 127" descr="E:\SLIKE MORPHO PRODUKTOV\02 - grifi\H.056 - BASIC BALLS 03\za stran\pomanjš\3.jpg">
          <a:extLst>
            <a:ext uri="{FF2B5EF4-FFF2-40B4-BE49-F238E27FC236}">
              <a16:creationId xmlns:a16="http://schemas.microsoft.com/office/drawing/2014/main" id="{267C313E-551F-48DA-8473-5E3071BD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672251"/>
          <a:ext cx="1266826" cy="80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182</xdr:row>
      <xdr:rowOff>28575</xdr:rowOff>
    </xdr:from>
    <xdr:to>
      <xdr:col>1</xdr:col>
      <xdr:colOff>85725</xdr:colOff>
      <xdr:row>185</xdr:row>
      <xdr:rowOff>187960</xdr:rowOff>
    </xdr:to>
    <xdr:pic>
      <xdr:nvPicPr>
        <xdr:cNvPr id="129" name="Slika 128" descr="E:\SLIKE MORPHO PRODUKTOV\02 - grifi\H.057 - BASIC BALLS 04\za stran\pomanjš\3.jpg">
          <a:extLst>
            <a:ext uri="{FF2B5EF4-FFF2-40B4-BE49-F238E27FC236}">
              <a16:creationId xmlns:a16="http://schemas.microsoft.com/office/drawing/2014/main" id="{047E6D0D-49CD-4DA0-8C92-1F3A8CEF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567600"/>
          <a:ext cx="1152525" cy="84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209549</xdr:colOff>
      <xdr:row>186</xdr:row>
      <xdr:rowOff>47625</xdr:rowOff>
    </xdr:from>
    <xdr:to>
      <xdr:col>1</xdr:col>
      <xdr:colOff>123825</xdr:colOff>
      <xdr:row>189</xdr:row>
      <xdr:rowOff>191262</xdr:rowOff>
    </xdr:to>
    <xdr:pic>
      <xdr:nvPicPr>
        <xdr:cNvPr id="130" name="Slika 129" descr="E:\SLIKE MORPHO PRODUKTOV\02 - grifi\H.058 - BASIC BALLS 05\ZA stran\pomanjš\3.jpg">
          <a:extLst>
            <a:ext uri="{FF2B5EF4-FFF2-40B4-BE49-F238E27FC236}">
              <a16:creationId xmlns:a16="http://schemas.microsoft.com/office/drawing/2014/main" id="{4FDB8D7E-B66D-4050-A13C-1EEE4813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46501050"/>
          <a:ext cx="1066801" cy="82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190</xdr:row>
      <xdr:rowOff>38100</xdr:rowOff>
    </xdr:from>
    <xdr:to>
      <xdr:col>1</xdr:col>
      <xdr:colOff>101088</xdr:colOff>
      <xdr:row>193</xdr:row>
      <xdr:rowOff>209550</xdr:rowOff>
    </xdr:to>
    <xdr:pic>
      <xdr:nvPicPr>
        <xdr:cNvPr id="131" name="Slika 130" descr="E:\SLIKE MORPHO PRODUKTOV\02 - grifi\H.059 - BASIC BALLS 06\za stran\pomanjš\3.jpg">
          <a:extLst>
            <a:ext uri="{FF2B5EF4-FFF2-40B4-BE49-F238E27FC236}">
              <a16:creationId xmlns:a16="http://schemas.microsoft.com/office/drawing/2014/main" id="{01A8D850-60BB-4981-B471-17D71C4C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405925"/>
          <a:ext cx="96786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194</xdr:row>
      <xdr:rowOff>47626</xdr:rowOff>
    </xdr:from>
    <xdr:to>
      <xdr:col>1</xdr:col>
      <xdr:colOff>109096</xdr:colOff>
      <xdr:row>197</xdr:row>
      <xdr:rowOff>133350</xdr:rowOff>
    </xdr:to>
    <xdr:pic>
      <xdr:nvPicPr>
        <xdr:cNvPr id="132" name="Slika 131" descr="E:\SLIKE MORPHO PRODUKTOV\02 - grifi\H.060 - BASIC BALLS 07\2.jpg">
          <a:extLst>
            <a:ext uri="{FF2B5EF4-FFF2-40B4-BE49-F238E27FC236}">
              <a16:creationId xmlns:a16="http://schemas.microsoft.com/office/drawing/2014/main" id="{39E66F1A-09B3-4A71-8BF5-0C9A8966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8329851"/>
          <a:ext cx="110922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198</xdr:row>
      <xdr:rowOff>38099</xdr:rowOff>
    </xdr:from>
    <xdr:to>
      <xdr:col>1</xdr:col>
      <xdr:colOff>56917</xdr:colOff>
      <xdr:row>201</xdr:row>
      <xdr:rowOff>219074</xdr:rowOff>
    </xdr:to>
    <xdr:pic>
      <xdr:nvPicPr>
        <xdr:cNvPr id="133" name="Slika 132" descr="E:\SLIKE MORPHO PRODUKTOV\02 - grifi\H.061 - BASIC BALLS 08\061.1\pomanjš\1.jpg">
          <a:extLst>
            <a:ext uri="{FF2B5EF4-FFF2-40B4-BE49-F238E27FC236}">
              <a16:creationId xmlns:a16="http://schemas.microsoft.com/office/drawing/2014/main" id="{85862BB7-4789-40BD-942E-5FCFF8CB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234724"/>
          <a:ext cx="1057042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202</xdr:row>
      <xdr:rowOff>19051</xdr:rowOff>
    </xdr:from>
    <xdr:to>
      <xdr:col>1</xdr:col>
      <xdr:colOff>114300</xdr:colOff>
      <xdr:row>205</xdr:row>
      <xdr:rowOff>219711</xdr:rowOff>
    </xdr:to>
    <xdr:pic>
      <xdr:nvPicPr>
        <xdr:cNvPr id="134" name="Slika 133" descr="E:\SLIKE MORPHO PRODUKTOV\02 - grifi\H.062 - BASIC BALLS 09\062.1\pomanjš\2.jpg">
          <a:extLst>
            <a:ext uri="{FF2B5EF4-FFF2-40B4-BE49-F238E27FC236}">
              <a16:creationId xmlns:a16="http://schemas.microsoft.com/office/drawing/2014/main" id="{E3F360A5-2DDD-4179-9475-A987F71F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0130076"/>
          <a:ext cx="1143000" cy="88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289</xdr:row>
      <xdr:rowOff>66676</xdr:rowOff>
    </xdr:from>
    <xdr:to>
      <xdr:col>1</xdr:col>
      <xdr:colOff>47625</xdr:colOff>
      <xdr:row>292</xdr:row>
      <xdr:rowOff>207646</xdr:rowOff>
    </xdr:to>
    <xdr:pic>
      <xdr:nvPicPr>
        <xdr:cNvPr id="135" name="Slika 134" descr="E:\SLIKE MORPHO PRODUKTOV\02 - grifi\H.063 - COMFORT ZONE 01\za web\pomanjš\2.jpg">
          <a:extLst>
            <a:ext uri="{FF2B5EF4-FFF2-40B4-BE49-F238E27FC236}">
              <a16:creationId xmlns:a16="http://schemas.microsoft.com/office/drawing/2014/main" id="{6CA202C5-4E4E-46A5-93D6-CC796498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875026"/>
          <a:ext cx="1066800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207</xdr:row>
      <xdr:rowOff>38100</xdr:rowOff>
    </xdr:from>
    <xdr:ext cx="1145181" cy="857250"/>
    <xdr:pic>
      <xdr:nvPicPr>
        <xdr:cNvPr id="71" name="Slika 70" descr="E:\SLIKE MORPHO PRODUKTOV\02 - grifi\H.064 - PINCH ATTACK 01\ZA WEB\pomanjš\2.jpg">
          <a:extLst>
            <a:ext uri="{FF2B5EF4-FFF2-40B4-BE49-F238E27FC236}">
              <a16:creationId xmlns:a16="http://schemas.microsoft.com/office/drawing/2014/main" id="{2B1093F0-8775-4A83-9C26-F06B14C2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2168425"/>
          <a:ext cx="1145181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211</xdr:row>
      <xdr:rowOff>28575</xdr:rowOff>
    </xdr:from>
    <xdr:ext cx="1142239" cy="819149"/>
    <xdr:pic>
      <xdr:nvPicPr>
        <xdr:cNvPr id="72" name="Slika 71" descr="E:\SLIKE MORPHO PRODUKTOV\02 - grifi\H.065 - PINCH ATTACK 02\za web\pomanjš\2.jpg">
          <a:extLst>
            <a:ext uri="{FF2B5EF4-FFF2-40B4-BE49-F238E27FC236}">
              <a16:creationId xmlns:a16="http://schemas.microsoft.com/office/drawing/2014/main" id="{D73ACA86-F8F6-4386-ABBB-1BF9473B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3073300"/>
          <a:ext cx="1142239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342900</xdr:colOff>
      <xdr:row>219</xdr:row>
      <xdr:rowOff>31593</xdr:rowOff>
    </xdr:from>
    <xdr:ext cx="590550" cy="864172"/>
    <xdr:pic>
      <xdr:nvPicPr>
        <xdr:cNvPr id="73" name="Slika 72" descr="E:\SLIKE MORPHO PRODUKTOV\02 - grifi\H.066 - PINCH ATTACK 03\za web\pomanjš\2.jpg">
          <a:extLst>
            <a:ext uri="{FF2B5EF4-FFF2-40B4-BE49-F238E27FC236}">
              <a16:creationId xmlns:a16="http://schemas.microsoft.com/office/drawing/2014/main" id="{E570D2E2-854D-4E61-BFF4-D0073E8C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4905118"/>
          <a:ext cx="590550" cy="86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104775</xdr:colOff>
      <xdr:row>259</xdr:row>
      <xdr:rowOff>19051</xdr:rowOff>
    </xdr:from>
    <xdr:ext cx="971549" cy="879945"/>
    <xdr:pic>
      <xdr:nvPicPr>
        <xdr:cNvPr id="74" name="Slika 73" descr="E:\SLIKE MORPHO PRODUKTOV\02 - grifi\H.067 - PINCH ATTACK 04\za web\pomanjš\2.jpg">
          <a:extLst>
            <a:ext uri="{FF2B5EF4-FFF2-40B4-BE49-F238E27FC236}">
              <a16:creationId xmlns:a16="http://schemas.microsoft.com/office/drawing/2014/main" id="{55B189D5-87CE-4D1D-988E-8D42EB86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4036576"/>
          <a:ext cx="971549" cy="87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142876</xdr:colOff>
      <xdr:row>263</xdr:row>
      <xdr:rowOff>19051</xdr:rowOff>
    </xdr:from>
    <xdr:ext cx="1038224" cy="888624"/>
    <xdr:pic>
      <xdr:nvPicPr>
        <xdr:cNvPr id="75" name="Slika 74" descr="E:\SLIKE MORPHO PRODUKTOV\02 - grifi\H.068 - PINCH ATTACK 05\za web\pomanjš\2.jpg">
          <a:extLst>
            <a:ext uri="{FF2B5EF4-FFF2-40B4-BE49-F238E27FC236}">
              <a16:creationId xmlns:a16="http://schemas.microsoft.com/office/drawing/2014/main" id="{B0B8E41E-BCC9-44AA-9275-E81495EE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64950976"/>
          <a:ext cx="1038224" cy="88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352426</xdr:colOff>
      <xdr:row>239</xdr:row>
      <xdr:rowOff>19050</xdr:rowOff>
    </xdr:from>
    <xdr:ext cx="563137" cy="838200"/>
    <xdr:pic>
      <xdr:nvPicPr>
        <xdr:cNvPr id="76" name="Slika 75" descr="E:\SLIKE MORPHO PRODUKTOV\02 - grifi\H.069 - PINCH ATTACK 06\ZA WEB\pomnjšana\2.jpg">
          <a:extLst>
            <a:ext uri="{FF2B5EF4-FFF2-40B4-BE49-F238E27FC236}">
              <a16:creationId xmlns:a16="http://schemas.microsoft.com/office/drawing/2014/main" id="{C7A00F8E-938F-46E9-AF8F-DA96D80B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9464575"/>
          <a:ext cx="56313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209550</xdr:colOff>
      <xdr:row>255</xdr:row>
      <xdr:rowOff>19051</xdr:rowOff>
    </xdr:from>
    <xdr:ext cx="771525" cy="870721"/>
    <xdr:pic>
      <xdr:nvPicPr>
        <xdr:cNvPr id="145" name="Slika 144" descr="E:\SLIKE MORPHO PRODUKTOV\02 - grifi\H.070 - PINCH ATTACK 07\ZA WEB\pomnjšana\2.jpg">
          <a:extLst>
            <a:ext uri="{FF2B5EF4-FFF2-40B4-BE49-F238E27FC236}">
              <a16:creationId xmlns:a16="http://schemas.microsoft.com/office/drawing/2014/main" id="{F04DBA67-35A4-4F05-B55C-B89DBDBD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3122176"/>
          <a:ext cx="771525" cy="87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114299</xdr:colOff>
      <xdr:row>251</xdr:row>
      <xdr:rowOff>19052</xdr:rowOff>
    </xdr:from>
    <xdr:ext cx="974649" cy="838198"/>
    <xdr:pic>
      <xdr:nvPicPr>
        <xdr:cNvPr id="146" name="Slika 145" descr="E:\SLIKE MORPHO PRODUKTOV\02 - grifi\H.071 - PINCH ATTACK 08\ZA WEB\pomnjšana\2.jpg">
          <a:extLst>
            <a:ext uri="{FF2B5EF4-FFF2-40B4-BE49-F238E27FC236}">
              <a16:creationId xmlns:a16="http://schemas.microsoft.com/office/drawing/2014/main" id="{FDA54802-CADF-48B7-A551-199D92FF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62207777"/>
          <a:ext cx="974649" cy="838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238125</xdr:colOff>
      <xdr:row>247</xdr:row>
      <xdr:rowOff>19050</xdr:rowOff>
    </xdr:from>
    <xdr:ext cx="819150" cy="879221"/>
    <xdr:pic>
      <xdr:nvPicPr>
        <xdr:cNvPr id="147" name="Slika 146" descr="E:\SLIKE MORPHO PRODUKTOV\02 - grifi\H.072 - PINCH ATTACK 09\ZA WEB\pomnjšana\1.jpg">
          <a:extLst>
            <a:ext uri="{FF2B5EF4-FFF2-40B4-BE49-F238E27FC236}">
              <a16:creationId xmlns:a16="http://schemas.microsoft.com/office/drawing/2014/main" id="{0D355D30-2F08-4C10-BCD8-433B7C69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293375"/>
          <a:ext cx="819150" cy="87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243</xdr:row>
      <xdr:rowOff>9526</xdr:rowOff>
    </xdr:from>
    <xdr:ext cx="990600" cy="880218"/>
    <xdr:pic>
      <xdr:nvPicPr>
        <xdr:cNvPr id="148" name="Slika 147" descr="E:\SLIKE MORPHO PRODUKTOV\02 - grifi\H.073 - PINCH ATTACK 10\ZA WEB\pomnjšana\2.jpg">
          <a:extLst>
            <a:ext uri="{FF2B5EF4-FFF2-40B4-BE49-F238E27FC236}">
              <a16:creationId xmlns:a16="http://schemas.microsoft.com/office/drawing/2014/main" id="{018C7263-BDD5-4990-AF4C-7FBC9510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0369451"/>
          <a:ext cx="990600" cy="88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235</xdr:row>
      <xdr:rowOff>28576</xdr:rowOff>
    </xdr:from>
    <xdr:ext cx="1219200" cy="856488"/>
    <xdr:pic>
      <xdr:nvPicPr>
        <xdr:cNvPr id="149" name="Slika 148" descr="E:\SLIKE MORPHO PRODUKTOV\02 - grifi\H.074 - PINCH ATTACK 11\ZA WEB\pomnjšana\1.jpg">
          <a:extLst>
            <a:ext uri="{FF2B5EF4-FFF2-40B4-BE49-F238E27FC236}">
              <a16:creationId xmlns:a16="http://schemas.microsoft.com/office/drawing/2014/main" id="{83341AF3-DE3B-4423-B8D4-725DC494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559701"/>
          <a:ext cx="1219200" cy="856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85726</xdr:colOff>
      <xdr:row>231</xdr:row>
      <xdr:rowOff>19050</xdr:rowOff>
    </xdr:from>
    <xdr:ext cx="1104900" cy="823151"/>
    <xdr:pic>
      <xdr:nvPicPr>
        <xdr:cNvPr id="150" name="Slika 149" descr="E:\SLIKE MORPHO PRODUKTOV\02 - grifi\H.075 - PINCH ATTACK 12\ZA WEB\pomnjšana\1.jpg">
          <a:extLst>
            <a:ext uri="{FF2B5EF4-FFF2-40B4-BE49-F238E27FC236}">
              <a16:creationId xmlns:a16="http://schemas.microsoft.com/office/drawing/2014/main" id="{98B510F7-3602-423B-94ED-254EE84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635775"/>
          <a:ext cx="1104900" cy="823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133351</xdr:colOff>
      <xdr:row>227</xdr:row>
      <xdr:rowOff>19051</xdr:rowOff>
    </xdr:from>
    <xdr:ext cx="1057274" cy="860923"/>
    <xdr:pic>
      <xdr:nvPicPr>
        <xdr:cNvPr id="151" name="Slika 150" descr="E:\SLIKE MORPHO PRODUKTOV\02 - grifi\H.076 - PINCH ATTACK 13\ZA WEB\pomnjšana\1.jpg">
          <a:extLst>
            <a:ext uri="{FF2B5EF4-FFF2-40B4-BE49-F238E27FC236}">
              <a16:creationId xmlns:a16="http://schemas.microsoft.com/office/drawing/2014/main" id="{E3EB26FB-619B-447F-BDAE-018924B7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6721376"/>
          <a:ext cx="1057274" cy="860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123826</xdr:colOff>
      <xdr:row>223</xdr:row>
      <xdr:rowOff>19052</xdr:rowOff>
    </xdr:from>
    <xdr:ext cx="1076324" cy="886174"/>
    <xdr:pic>
      <xdr:nvPicPr>
        <xdr:cNvPr id="152" name="Slika 151" descr="E:\SLIKE MORPHO PRODUKTOV\02 - grifi\H.077 - PINCH ATTACK 14\ZA WEB\pomnjšana\1.jpg">
          <a:extLst>
            <a:ext uri="{FF2B5EF4-FFF2-40B4-BE49-F238E27FC236}">
              <a16:creationId xmlns:a16="http://schemas.microsoft.com/office/drawing/2014/main" id="{35103B1F-35DD-426B-BF28-7B124DD6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5806977"/>
          <a:ext cx="1076324" cy="886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174048</xdr:colOff>
      <xdr:row>272</xdr:row>
      <xdr:rowOff>22514</xdr:rowOff>
    </xdr:from>
    <xdr:to>
      <xdr:col>0</xdr:col>
      <xdr:colOff>1137597</xdr:colOff>
      <xdr:row>275</xdr:row>
      <xdr:rowOff>171450</xdr:rowOff>
    </xdr:to>
    <xdr:pic>
      <xdr:nvPicPr>
        <xdr:cNvPr id="84" name="Slika 83" descr="D:\FOTKE MAR 2025\LEAVES 01\ZA WEB\pomanjš\2.jpg">
          <a:extLst>
            <a:ext uri="{FF2B5EF4-FFF2-40B4-BE49-F238E27FC236}">
              <a16:creationId xmlns:a16="http://schemas.microsoft.com/office/drawing/2014/main" id="{AA0173EF-2D97-448C-B239-2C71B800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48" y="66973739"/>
          <a:ext cx="963549" cy="834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211283</xdr:colOff>
      <xdr:row>276</xdr:row>
      <xdr:rowOff>15587</xdr:rowOff>
    </xdr:from>
    <xdr:to>
      <xdr:col>0</xdr:col>
      <xdr:colOff>1105997</xdr:colOff>
      <xdr:row>279</xdr:row>
      <xdr:rowOff>200025</xdr:rowOff>
    </xdr:to>
    <xdr:pic>
      <xdr:nvPicPr>
        <xdr:cNvPr id="87" name="Slika 86" descr="D:\FOTKE MAR 2025\LEAVES 02\ZA WEB\pomanjš\2.jpg">
          <a:extLst>
            <a:ext uri="{FF2B5EF4-FFF2-40B4-BE49-F238E27FC236}">
              <a16:creationId xmlns:a16="http://schemas.microsoft.com/office/drawing/2014/main" id="{0FDB12BD-3724-4547-ABB4-B1B53379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83" y="67881212"/>
          <a:ext cx="894714" cy="87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179243</xdr:colOff>
      <xdr:row>280</xdr:row>
      <xdr:rowOff>25112</xdr:rowOff>
    </xdr:from>
    <xdr:to>
      <xdr:col>1</xdr:col>
      <xdr:colOff>6061</xdr:colOff>
      <xdr:row>283</xdr:row>
      <xdr:rowOff>189920</xdr:rowOff>
    </xdr:to>
    <xdr:pic>
      <xdr:nvPicPr>
        <xdr:cNvPr id="94" name="Slika 93" descr="D:\FOTKE MAR 2025\LEAVES 03\ZA WEB\pomanjš\02.jpg">
          <a:extLst>
            <a:ext uri="{FF2B5EF4-FFF2-40B4-BE49-F238E27FC236}">
              <a16:creationId xmlns:a16="http://schemas.microsoft.com/office/drawing/2014/main" id="{45B389FC-FAA8-47C0-89B8-F88B50E4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43" y="68805137"/>
          <a:ext cx="979343" cy="85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169719</xdr:colOff>
      <xdr:row>267</xdr:row>
      <xdr:rowOff>34637</xdr:rowOff>
    </xdr:from>
    <xdr:to>
      <xdr:col>1</xdr:col>
      <xdr:colOff>39832</xdr:colOff>
      <xdr:row>270</xdr:row>
      <xdr:rowOff>218608</xdr:rowOff>
    </xdr:to>
    <xdr:pic>
      <xdr:nvPicPr>
        <xdr:cNvPr id="100" name="Slika 99" descr="D:\FOTKE MAR 2025\PINCH ATTACK - 4  VELIKI\ZA WEB\pomanjš\2.jpg">
          <a:extLst>
            <a:ext uri="{FF2B5EF4-FFF2-40B4-BE49-F238E27FC236}">
              <a16:creationId xmlns:a16="http://schemas.microsoft.com/office/drawing/2014/main" id="{60A9DF41-87D3-4DCE-B596-1B85743D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19" y="65880962"/>
          <a:ext cx="1022638" cy="86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183572</xdr:colOff>
      <xdr:row>215</xdr:row>
      <xdr:rowOff>23379</xdr:rowOff>
    </xdr:from>
    <xdr:to>
      <xdr:col>0</xdr:col>
      <xdr:colOff>1104899</xdr:colOff>
      <xdr:row>218</xdr:row>
      <xdr:rowOff>206525</xdr:rowOff>
    </xdr:to>
    <xdr:pic>
      <xdr:nvPicPr>
        <xdr:cNvPr id="136" name="Slika 135" descr="D:\FOTKE MAR 2025\PINCH ATTACK -SPAXI\ZA WEB\pomanjš\2.jpg">
          <a:extLst>
            <a:ext uri="{FF2B5EF4-FFF2-40B4-BE49-F238E27FC236}">
              <a16:creationId xmlns:a16="http://schemas.microsoft.com/office/drawing/2014/main" id="{2FF6565C-E715-4772-8039-2DD24518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72" y="53982504"/>
          <a:ext cx="921327" cy="86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293</xdr:row>
      <xdr:rowOff>9525</xdr:rowOff>
    </xdr:from>
    <xdr:to>
      <xdr:col>0</xdr:col>
      <xdr:colOff>1133475</xdr:colOff>
      <xdr:row>296</xdr:row>
      <xdr:rowOff>225361</xdr:rowOff>
    </xdr:to>
    <xdr:pic>
      <xdr:nvPicPr>
        <xdr:cNvPr id="99" name="Slika 98" descr="D:\HUECOS 2 + CLINCH 2,3 - FEB 26\COMFORT ZONE 02\ZA ORDER FORM\2.jpg">
          <a:extLst>
            <a:ext uri="{FF2B5EF4-FFF2-40B4-BE49-F238E27FC236}">
              <a16:creationId xmlns:a16="http://schemas.microsoft.com/office/drawing/2014/main" id="{56B3DDD3-F657-4E0B-9293-C6363BC2A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970275"/>
          <a:ext cx="904875" cy="93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120014</xdr:rowOff>
    </xdr:from>
    <xdr:to>
      <xdr:col>2</xdr:col>
      <xdr:colOff>365760</xdr:colOff>
      <xdr:row>5</xdr:row>
      <xdr:rowOff>22860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0014"/>
          <a:ext cx="2186940" cy="8934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rpho.si/volumes/80-715-orbs-v015.html" TargetMode="External"/><Relationship Id="rId18" Type="http://schemas.openxmlformats.org/officeDocument/2006/relationships/hyperlink" Target="https://www.morpho.si/volumes/90-1247-prisms-v025.html" TargetMode="External"/><Relationship Id="rId26" Type="http://schemas.openxmlformats.org/officeDocument/2006/relationships/hyperlink" Target="https://www.morpho.si/volumes/124-3389-ridges-v044.html" TargetMode="External"/><Relationship Id="rId39" Type="http://schemas.openxmlformats.org/officeDocument/2006/relationships/hyperlink" Target="https://www.morpho.si/volumes/156-7221-ridges-v044.html" TargetMode="External"/><Relationship Id="rId21" Type="http://schemas.openxmlformats.org/officeDocument/2006/relationships/hyperlink" Target="https://www.morpho.si/volumes/98-1835-algebras-v033.html" TargetMode="External"/><Relationship Id="rId34" Type="http://schemas.openxmlformats.org/officeDocument/2006/relationships/hyperlink" Target="https://www.morpho.si/volumes/146-5886-ridges-v044.html" TargetMode="External"/><Relationship Id="rId42" Type="http://schemas.openxmlformats.org/officeDocument/2006/relationships/hyperlink" Target="https://www.morpho.si/volumes/197-9454-ledges.html" TargetMode="External"/><Relationship Id="rId47" Type="http://schemas.openxmlformats.org/officeDocument/2006/relationships/hyperlink" Target="https://www.morpho.si/volumes/217-10891-blades-01-v047.html" TargetMode="External"/><Relationship Id="rId50" Type="http://schemas.openxmlformats.org/officeDocument/2006/relationships/hyperlink" Target="https://www.morpho.si/volumes/228-11298-clinch-02-dual-texture-v083.html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www.morpho.si/volumes/70-225-plasmids-v005.html" TargetMode="External"/><Relationship Id="rId2" Type="http://schemas.openxmlformats.org/officeDocument/2006/relationships/hyperlink" Target="https://www.morpho.si/volumes/181-8884-centauri-v031.html" TargetMode="External"/><Relationship Id="rId16" Type="http://schemas.openxmlformats.org/officeDocument/2006/relationships/hyperlink" Target="https://www.morpho.si/volumes/85-967-hemisphere-v020.html" TargetMode="External"/><Relationship Id="rId29" Type="http://schemas.openxmlformats.org/officeDocument/2006/relationships/hyperlink" Target="https://www.morpho.si/new-2021/136-3990-blades-01-v047.html" TargetMode="External"/><Relationship Id="rId11" Type="http://schemas.openxmlformats.org/officeDocument/2006/relationships/hyperlink" Target="https://www.morpho.si/volumes/204-10159-the-shields-dual-texture-v013.html" TargetMode="External"/><Relationship Id="rId24" Type="http://schemas.openxmlformats.org/officeDocument/2006/relationships/hyperlink" Target="https://www.morpho.si/volumes/121-3957-huecos-xl-v042.html" TargetMode="External"/><Relationship Id="rId32" Type="http://schemas.openxmlformats.org/officeDocument/2006/relationships/hyperlink" Target="https://www.morpho.si/volumes/144-4557-ridges-v044.html" TargetMode="External"/><Relationship Id="rId37" Type="http://schemas.openxmlformats.org/officeDocument/2006/relationships/hyperlink" Target="https://www.morpho.si/volumes/153-6777-ridges-v044.html" TargetMode="External"/><Relationship Id="rId40" Type="http://schemas.openxmlformats.org/officeDocument/2006/relationships/hyperlink" Target="https://www.morpho.si/volumes/157-7417-ridges-v044.html" TargetMode="External"/><Relationship Id="rId45" Type="http://schemas.openxmlformats.org/officeDocument/2006/relationships/hyperlink" Target="https://www.morpho.si/volumes/202-9880-ledges.html" TargetMode="External"/><Relationship Id="rId53" Type="http://schemas.openxmlformats.org/officeDocument/2006/relationships/hyperlink" Target="https://www.morpho.si/volumes/221-10990-huecos-20-dual-texture-v082.html" TargetMode="External"/><Relationship Id="rId5" Type="http://schemas.openxmlformats.org/officeDocument/2006/relationships/hyperlink" Target="https://www.morpho.si/volumes/67-1-vacuums-v002.html" TargetMode="External"/><Relationship Id="rId19" Type="http://schemas.openxmlformats.org/officeDocument/2006/relationships/hyperlink" Target="https://www.morpho.si/volumes/91-1317-deltoids-v026.html" TargetMode="External"/><Relationship Id="rId4" Type="http://schemas.openxmlformats.org/officeDocument/2006/relationships/hyperlink" Target="https://www.morpho.si/volumes/25-2171-v001-shells.html" TargetMode="External"/><Relationship Id="rId9" Type="http://schemas.openxmlformats.org/officeDocument/2006/relationships/hyperlink" Target="https://www.morpho.si/volumes/73-435-blobs-v008.html" TargetMode="External"/><Relationship Id="rId14" Type="http://schemas.openxmlformats.org/officeDocument/2006/relationships/hyperlink" Target="https://www.morpho.si/volumes/82-855-balls-v017.html" TargetMode="External"/><Relationship Id="rId22" Type="http://schemas.openxmlformats.org/officeDocument/2006/relationships/hyperlink" Target="https://www.morpho.si/volumes/99-1891-pitagoras-v034.html" TargetMode="External"/><Relationship Id="rId27" Type="http://schemas.openxmlformats.org/officeDocument/2006/relationships/hyperlink" Target="https://www.morpho.si/volumes/127-3625-ridges-v044.html" TargetMode="External"/><Relationship Id="rId30" Type="http://schemas.openxmlformats.org/officeDocument/2006/relationships/hyperlink" Target="https://www.morpho.si/volumes/140-4756-ridges-v044.html" TargetMode="External"/><Relationship Id="rId35" Type="http://schemas.openxmlformats.org/officeDocument/2006/relationships/hyperlink" Target="https://www.morpho.si/volumes/147-6006-ridges-v044.html" TargetMode="External"/><Relationship Id="rId43" Type="http://schemas.openxmlformats.org/officeDocument/2006/relationships/hyperlink" Target="https://www.morpho.si/volumes/199-9708-ridges-v044.html" TargetMode="External"/><Relationship Id="rId48" Type="http://schemas.openxmlformats.org/officeDocument/2006/relationships/hyperlink" Target="https://www.morpho.si/volumes/210-10783-blades-01-v047.html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www.morpho.si/volumes/72-351-pinches-v007.html" TargetMode="External"/><Relationship Id="rId51" Type="http://schemas.openxmlformats.org/officeDocument/2006/relationships/hyperlink" Target="https://www.morpho.si/volumes/226-11197-clinch-03-dual-texture-v085.html" TargetMode="External"/><Relationship Id="rId3" Type="http://schemas.openxmlformats.org/officeDocument/2006/relationships/hyperlink" Target="https://www.morpho.si/volumes/179-8719-ledges.html" TargetMode="External"/><Relationship Id="rId12" Type="http://schemas.openxmlformats.org/officeDocument/2006/relationships/hyperlink" Target="https://www.morpho.si/volumes/79-631-the-shields-v014.html" TargetMode="External"/><Relationship Id="rId17" Type="http://schemas.openxmlformats.org/officeDocument/2006/relationships/hyperlink" Target="https://www.morpho.si/volumes/87-1065-bricks-v022.html" TargetMode="External"/><Relationship Id="rId25" Type="http://schemas.openxmlformats.org/officeDocument/2006/relationships/hyperlink" Target="https://www.morpho.si/volumes/123-3369-toppers-v043.html" TargetMode="External"/><Relationship Id="rId33" Type="http://schemas.openxmlformats.org/officeDocument/2006/relationships/hyperlink" Target="https://www.morpho.si/volumes/145-4641-ridges-v044.html" TargetMode="External"/><Relationship Id="rId38" Type="http://schemas.openxmlformats.org/officeDocument/2006/relationships/hyperlink" Target="https://www.morpho.si/volumes/154-6962-ridges-v044.html" TargetMode="External"/><Relationship Id="rId46" Type="http://schemas.openxmlformats.org/officeDocument/2006/relationships/hyperlink" Target="https://www.morpho.si/volumes/218-10904-blades-01-v047.html" TargetMode="External"/><Relationship Id="rId20" Type="http://schemas.openxmlformats.org/officeDocument/2006/relationships/hyperlink" Target="https://www.morpho.si/volumes/93-1457-trapezius-v028.html" TargetMode="External"/><Relationship Id="rId41" Type="http://schemas.openxmlformats.org/officeDocument/2006/relationships/hyperlink" Target="https://www.morpho.si/volumes/193-9198-blades-01-v047.html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morpho.si/volumes/175-8207-ridges-v044.html" TargetMode="External"/><Relationship Id="rId6" Type="http://schemas.openxmlformats.org/officeDocument/2006/relationships/hyperlink" Target="https://www.morpho.si/volumes/69-155-hybrids-v004.html" TargetMode="External"/><Relationship Id="rId15" Type="http://schemas.openxmlformats.org/officeDocument/2006/relationships/hyperlink" Target="https://www.morpho.si/volumes/82-855-balls-v017.html" TargetMode="External"/><Relationship Id="rId23" Type="http://schemas.openxmlformats.org/officeDocument/2006/relationships/hyperlink" Target="https://www.morpho.si/volumes/100-1947-theorems-v035.html" TargetMode="External"/><Relationship Id="rId28" Type="http://schemas.openxmlformats.org/officeDocument/2006/relationships/hyperlink" Target="https://www.morpho.si/volumes/128-3787-ridges-v044.html" TargetMode="External"/><Relationship Id="rId36" Type="http://schemas.openxmlformats.org/officeDocument/2006/relationships/hyperlink" Target="https://www.morpho.si/volumes/148-6300-ridges-v044.html" TargetMode="External"/><Relationship Id="rId49" Type="http://schemas.openxmlformats.org/officeDocument/2006/relationships/hyperlink" Target="https://www.morpho.si/volumes/208-10716-beans-03-dual-texture-v073.html" TargetMode="External"/><Relationship Id="rId57" Type="http://schemas.openxmlformats.org/officeDocument/2006/relationships/comments" Target="../comments1.xml"/><Relationship Id="rId10" Type="http://schemas.openxmlformats.org/officeDocument/2006/relationships/hyperlink" Target="https://www.morpho.si/volumes/155-7099-ridges-v044.html" TargetMode="External"/><Relationship Id="rId31" Type="http://schemas.openxmlformats.org/officeDocument/2006/relationships/hyperlink" Target="https://www.morpho.si/volumes/143-4386-ridges-v044.html" TargetMode="External"/><Relationship Id="rId44" Type="http://schemas.openxmlformats.org/officeDocument/2006/relationships/hyperlink" Target="https://www.morpho.si/volumes/84-953-3-globe-v019.html" TargetMode="External"/><Relationship Id="rId52" Type="http://schemas.openxmlformats.org/officeDocument/2006/relationships/hyperlink" Target="https://www.morpho.si/volumes/224-11157-blades-01-v047.htm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rpho.si/holds/52-2575-octopuses-h031.html" TargetMode="External"/><Relationship Id="rId21" Type="http://schemas.openxmlformats.org/officeDocument/2006/relationships/hyperlink" Target="https://www.morpho.si/holds/44-2463-capsules-h023.html" TargetMode="External"/><Relationship Id="rId42" Type="http://schemas.openxmlformats.org/officeDocument/2006/relationships/hyperlink" Target="https://www.morpho.si/holds/159-7527-dense-01-h045.html" TargetMode="External"/><Relationship Id="rId47" Type="http://schemas.openxmlformats.org/officeDocument/2006/relationships/hyperlink" Target="https://www.morpho.si/holds/191-9101-clones-h026.html" TargetMode="External"/><Relationship Id="rId63" Type="http://schemas.openxmlformats.org/officeDocument/2006/relationships/hyperlink" Target="https://www.morpho.si/holds/188-9072-dense-01-h045.html" TargetMode="External"/><Relationship Id="rId68" Type="http://schemas.openxmlformats.org/officeDocument/2006/relationships/hyperlink" Target="https://www.morpho.si/holds/214-10849-dense-01-h045.html" TargetMode="External"/><Relationship Id="rId7" Type="http://schemas.openxmlformats.org/officeDocument/2006/relationships/hyperlink" Target="https://www.morpho.si/crimps/26-2843-molts-h006.html" TargetMode="External"/><Relationship Id="rId71" Type="http://schemas.openxmlformats.org/officeDocument/2006/relationships/drawing" Target="../drawings/drawing2.xml"/><Relationship Id="rId2" Type="http://schemas.openxmlformats.org/officeDocument/2006/relationships/hyperlink" Target="https://www.morpho.si/footholds/20-2773-h001-cells.html" TargetMode="External"/><Relationship Id="rId16" Type="http://schemas.openxmlformats.org/officeDocument/2006/relationships/hyperlink" Target="https://www.morpho.si/holds/38-2374-termites-h017.html" TargetMode="External"/><Relationship Id="rId29" Type="http://schemas.openxmlformats.org/officeDocument/2006/relationships/hyperlink" Target="https://www.morpho.si/holds/56-2625-veins-h035.html" TargetMode="External"/><Relationship Id="rId11" Type="http://schemas.openxmlformats.org/officeDocument/2006/relationships/hyperlink" Target="https://www.morpho.si/edges/31-2913-radiation-h011.html" TargetMode="External"/><Relationship Id="rId24" Type="http://schemas.openxmlformats.org/officeDocument/2006/relationships/hyperlink" Target="https://www.morpho.si/holds/50-2545-diffusion-h029.html" TargetMode="External"/><Relationship Id="rId32" Type="http://schemas.openxmlformats.org/officeDocument/2006/relationships/hyperlink" Target="https://www.morpho.si/holds/61-2701-huecos-h040.html" TargetMode="External"/><Relationship Id="rId37" Type="http://schemas.openxmlformats.org/officeDocument/2006/relationships/hyperlink" Target="https://www.morpho.si/holds/113-3039-dense-01-h045.html" TargetMode="External"/><Relationship Id="rId40" Type="http://schemas.openxmlformats.org/officeDocument/2006/relationships/hyperlink" Target="https://www.morpho.si/holds/117-3151-dense-01-h045.html" TargetMode="External"/><Relationship Id="rId45" Type="http://schemas.openxmlformats.org/officeDocument/2006/relationships/hyperlink" Target="https://www.morpho.si/holds/162-7569-dense-01-h045.html" TargetMode="External"/><Relationship Id="rId53" Type="http://schemas.openxmlformats.org/officeDocument/2006/relationships/hyperlink" Target="https://www.morpho.si/holds/212-10821-dense-01-h045.html" TargetMode="External"/><Relationship Id="rId58" Type="http://schemas.openxmlformats.org/officeDocument/2006/relationships/hyperlink" Target="https://www.morpho.si/holds/184-9016-dense-01-h045.html" TargetMode="External"/><Relationship Id="rId66" Type="http://schemas.openxmlformats.org/officeDocument/2006/relationships/hyperlink" Target="https://www.morpho.si/holds/211-10807-dense-01-h045.html" TargetMode="External"/><Relationship Id="rId5" Type="http://schemas.openxmlformats.org/officeDocument/2006/relationships/hyperlink" Target="https://www.morpho.si/crimps/23-2815-h004-radicals.html" TargetMode="External"/><Relationship Id="rId61" Type="http://schemas.openxmlformats.org/officeDocument/2006/relationships/hyperlink" Target="https://www.morpho.si/holds/182-8988-dense-01-h045.html" TargetMode="External"/><Relationship Id="rId19" Type="http://schemas.openxmlformats.org/officeDocument/2006/relationships/hyperlink" Target="https://www.morpho.si/holds/41-2420-jumbos-h020.html" TargetMode="External"/><Relationship Id="rId14" Type="http://schemas.openxmlformats.org/officeDocument/2006/relationships/hyperlink" Target="https://www.morpho.si/holds/36-2346-sediments-h015.html" TargetMode="External"/><Relationship Id="rId22" Type="http://schemas.openxmlformats.org/officeDocument/2006/relationships/hyperlink" Target="https://www.morpho.si/holds/45-2467-ellipsis-h024.html" TargetMode="External"/><Relationship Id="rId27" Type="http://schemas.openxmlformats.org/officeDocument/2006/relationships/hyperlink" Target="https://www.morpho.si/holds/53-2579-steroids-h032.html" TargetMode="External"/><Relationship Id="rId30" Type="http://schemas.openxmlformats.org/officeDocument/2006/relationships/hyperlink" Target="https://www.morpho.si/holds/57-2638-erosions-h036.html" TargetMode="External"/><Relationship Id="rId35" Type="http://schemas.openxmlformats.org/officeDocument/2006/relationships/hyperlink" Target="https://www.morpho.si/holds/111-2983-dense-01-h045.html" TargetMode="External"/><Relationship Id="rId43" Type="http://schemas.openxmlformats.org/officeDocument/2006/relationships/hyperlink" Target="https://www.morpho.si/holds/160-7541-dense-01-h045.html" TargetMode="External"/><Relationship Id="rId48" Type="http://schemas.openxmlformats.org/officeDocument/2006/relationships/hyperlink" Target="https://www.morpho.si/holds/164-7597-dense-01-h045.html" TargetMode="External"/><Relationship Id="rId56" Type="http://schemas.openxmlformats.org/officeDocument/2006/relationships/hyperlink" Target="https://www.morpho.si/holds/171-7695-dense-01-h045.html" TargetMode="External"/><Relationship Id="rId64" Type="http://schemas.openxmlformats.org/officeDocument/2006/relationships/hyperlink" Target="https://www.morpho.si/holds/189-9086-dense-01-h045.html" TargetMode="External"/><Relationship Id="rId69" Type="http://schemas.openxmlformats.org/officeDocument/2006/relationships/hyperlink" Target="https://www.morpho.si/holds/215-10863-dense-01-h045.html" TargetMode="External"/><Relationship Id="rId8" Type="http://schemas.openxmlformats.org/officeDocument/2006/relationships/hyperlink" Target="https://www.morpho.si/crimps/27-2857-raptors-h007.html" TargetMode="External"/><Relationship Id="rId51" Type="http://schemas.openxmlformats.org/officeDocument/2006/relationships/hyperlink" Target="https://www.morpho.si/holds/168-7642-dense-01-h045.html" TargetMode="External"/><Relationship Id="rId3" Type="http://schemas.openxmlformats.org/officeDocument/2006/relationships/hyperlink" Target="https://www.morpho.si/footholds/21-2801-h002-fragments.html" TargetMode="External"/><Relationship Id="rId12" Type="http://schemas.openxmlformats.org/officeDocument/2006/relationships/hyperlink" Target="https://www.morpho.si/edges/33-2308-microbes-h012.html" TargetMode="External"/><Relationship Id="rId17" Type="http://schemas.openxmlformats.org/officeDocument/2006/relationships/hyperlink" Target="https://www.morpho.si/holds/39-2387-axioms-h018.html" TargetMode="External"/><Relationship Id="rId25" Type="http://schemas.openxmlformats.org/officeDocument/2006/relationships/hyperlink" Target="https://www.morpho.si/holds/51-2549-eggs-h030.html" TargetMode="External"/><Relationship Id="rId33" Type="http://schemas.openxmlformats.org/officeDocument/2006/relationships/hyperlink" Target="https://www.morpho.si/holds/109-2927-dense-01-h045.html" TargetMode="External"/><Relationship Id="rId38" Type="http://schemas.openxmlformats.org/officeDocument/2006/relationships/hyperlink" Target="https://www.morpho.si/holds/114-3067-dense-01-h045.html" TargetMode="External"/><Relationship Id="rId46" Type="http://schemas.openxmlformats.org/officeDocument/2006/relationships/hyperlink" Target="https://www.morpho.si/holds/163-7583-dense-01-h045.html" TargetMode="External"/><Relationship Id="rId59" Type="http://schemas.openxmlformats.org/officeDocument/2006/relationships/hyperlink" Target="https://www.morpho.si/holds/185-9030-dense-01-h045.html" TargetMode="External"/><Relationship Id="rId67" Type="http://schemas.openxmlformats.org/officeDocument/2006/relationships/hyperlink" Target="https://www.morpho.si/holds/213-10835-dense-01-h045.html" TargetMode="External"/><Relationship Id="rId20" Type="http://schemas.openxmlformats.org/officeDocument/2006/relationships/hyperlink" Target="https://www.morpho.si/holds/42-2428-waves-h021.html" TargetMode="External"/><Relationship Id="rId41" Type="http://schemas.openxmlformats.org/officeDocument/2006/relationships/hyperlink" Target="https://www.morpho.si/holds/158-7513-dense-01-h045.html" TargetMode="External"/><Relationship Id="rId54" Type="http://schemas.openxmlformats.org/officeDocument/2006/relationships/hyperlink" Target="https://www.morpho.si/holds/170-7681-dense-01-h045.html" TargetMode="External"/><Relationship Id="rId62" Type="http://schemas.openxmlformats.org/officeDocument/2006/relationships/hyperlink" Target="https://www.morpho.si/holds/187-9058-dense-01-h045.html" TargetMode="External"/><Relationship Id="rId70" Type="http://schemas.openxmlformats.org/officeDocument/2006/relationships/printerSettings" Target="../printerSettings/printerSettings2.bin"/><Relationship Id="rId1" Type="http://schemas.openxmlformats.org/officeDocument/2006/relationships/hyperlink" Target="https://www.morpho.si/holds/167-7627-dense-01-h045.html" TargetMode="External"/><Relationship Id="rId6" Type="http://schemas.openxmlformats.org/officeDocument/2006/relationships/hyperlink" Target="https://www.morpho.si/crimps/24-2829-h005-lipids.html" TargetMode="External"/><Relationship Id="rId15" Type="http://schemas.openxmlformats.org/officeDocument/2006/relationships/hyperlink" Target="https://www.morpho.si/holds/37-2355-truffles-h016.html" TargetMode="External"/><Relationship Id="rId23" Type="http://schemas.openxmlformats.org/officeDocument/2006/relationships/hyperlink" Target="https://www.morpho.si/holds/49-2528-cocoons-h028.html" TargetMode="External"/><Relationship Id="rId28" Type="http://schemas.openxmlformats.org/officeDocument/2006/relationships/hyperlink" Target="https://www.morpho.si/holds/55-2612-ledges-h034.html" TargetMode="External"/><Relationship Id="rId36" Type="http://schemas.openxmlformats.org/officeDocument/2006/relationships/hyperlink" Target="https://www.morpho.si/holds/112-3011-dense-01-h045.html" TargetMode="External"/><Relationship Id="rId49" Type="http://schemas.openxmlformats.org/officeDocument/2006/relationships/hyperlink" Target="https://www.morpho.si/holds/165-7611-dense-01-h045.html" TargetMode="External"/><Relationship Id="rId57" Type="http://schemas.openxmlformats.org/officeDocument/2006/relationships/hyperlink" Target="https://www.morpho.si/holds/183-9002-dense-01-h045.html" TargetMode="External"/><Relationship Id="rId10" Type="http://schemas.openxmlformats.org/officeDocument/2006/relationships/hyperlink" Target="https://www.morpho.si/crimps/29-2885-inverts-h009.html" TargetMode="External"/><Relationship Id="rId31" Type="http://schemas.openxmlformats.org/officeDocument/2006/relationships/hyperlink" Target="https://www.morpho.si/holds/59-2666-digits-h038.html" TargetMode="External"/><Relationship Id="rId44" Type="http://schemas.openxmlformats.org/officeDocument/2006/relationships/hyperlink" Target="https://www.morpho.si/holds/161-7555-dense-01-h045.html" TargetMode="External"/><Relationship Id="rId52" Type="http://schemas.openxmlformats.org/officeDocument/2006/relationships/hyperlink" Target="https://www.morpho.si/holds/118-3179-dense-01-h045.html" TargetMode="External"/><Relationship Id="rId60" Type="http://schemas.openxmlformats.org/officeDocument/2006/relationships/hyperlink" Target="https://www.morpho.si/holds/186-9044-dense-01-h045.html" TargetMode="External"/><Relationship Id="rId65" Type="http://schemas.openxmlformats.org/officeDocument/2006/relationships/hyperlink" Target="https://www.morpho.si/holds/190-9100-dense-01-h045.html" TargetMode="External"/><Relationship Id="rId4" Type="http://schemas.openxmlformats.org/officeDocument/2006/relationships/hyperlink" Target="https://www.morpho.si/footholds/22-2787-h003-spores.html" TargetMode="External"/><Relationship Id="rId9" Type="http://schemas.openxmlformats.org/officeDocument/2006/relationships/hyperlink" Target="https://www.morpho.si/crimps/28-2871-fractions-h008.html" TargetMode="External"/><Relationship Id="rId13" Type="http://schemas.openxmlformats.org/officeDocument/2006/relationships/hyperlink" Target="https://www.morpho.si/holds/34-2324-fungus-h013.html" TargetMode="External"/><Relationship Id="rId18" Type="http://schemas.openxmlformats.org/officeDocument/2006/relationships/hyperlink" Target="https://www.morpho.si/holds/40-2402-flakes-h019.html" TargetMode="External"/><Relationship Id="rId39" Type="http://schemas.openxmlformats.org/officeDocument/2006/relationships/hyperlink" Target="https://www.morpho.si/holds/115-3095-dense-01-h045.html" TargetMode="External"/><Relationship Id="rId34" Type="http://schemas.openxmlformats.org/officeDocument/2006/relationships/hyperlink" Target="https://www.morpho.si/holds/110-2961-dense-01-h045.html" TargetMode="External"/><Relationship Id="rId50" Type="http://schemas.openxmlformats.org/officeDocument/2006/relationships/hyperlink" Target="https://www.morpho.si/holds/169-7667-dense-01-h045.html" TargetMode="External"/><Relationship Id="rId55" Type="http://schemas.openxmlformats.org/officeDocument/2006/relationships/hyperlink" Target="https://www.morpho.si/holds/172-7709-dense-01-h04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rpho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A402"/>
  <sheetViews>
    <sheetView zoomScale="90" zoomScaleNormal="90" zoomScaleSheetLayoutView="98" workbookViewId="0">
      <pane xSplit="6" ySplit="4" topLeftCell="K385" activePane="bottomRight" state="frozen"/>
      <selection pane="topRight" activeCell="F1" sqref="F1"/>
      <selection pane="bottomLeft" activeCell="A5" sqref="A5"/>
      <selection pane="bottomRight" activeCell="R17" sqref="R17:R20"/>
    </sheetView>
  </sheetViews>
  <sheetFormatPr defaultColWidth="9.109375" defaultRowHeight="14.4" x14ac:dyDescent="0.3"/>
  <cols>
    <col min="1" max="1" width="14.88671875" style="86" customWidth="1"/>
    <col min="2" max="2" width="6.6640625" style="86" customWidth="1"/>
    <col min="3" max="3" width="21" style="86" customWidth="1"/>
    <col min="4" max="4" width="10.6640625" style="86" customWidth="1"/>
    <col min="5" max="5" width="16" style="86" customWidth="1"/>
    <col min="6" max="6" width="17.88671875" style="924" customWidth="1"/>
    <col min="7" max="20" width="7.6640625" style="86" customWidth="1"/>
    <col min="21" max="22" width="9.109375" style="86"/>
    <col min="23" max="23" width="10.6640625" style="924" customWidth="1"/>
    <col min="24" max="26" width="10.44140625" style="86" customWidth="1"/>
    <col min="27" max="16384" width="9.109375" style="86"/>
  </cols>
  <sheetData>
    <row r="1" spans="1:25" ht="14.25" customHeight="1" x14ac:dyDescent="0.3">
      <c r="A1" s="417" t="s">
        <v>323</v>
      </c>
      <c r="B1" s="417"/>
      <c r="C1" s="417"/>
      <c r="D1" s="425"/>
      <c r="E1" s="322"/>
      <c r="F1" s="899" t="s">
        <v>0</v>
      </c>
      <c r="G1" s="470">
        <f>G5*D5+G9*D9+G13*D13+G17*D17+G18+G19+G21*D21+G22+G23+G24+G25+G26+G27*D27+G28+G29+G30+G31*D31+G33+G34+G35+G36+G37+G38*D38+G40+G41+G42+G43+G44+G46*D46+G47+G48+G49+G50+G51+G52*D52+G56*D56+G57*D57+G58*D58+G60*D60+G64+G69*D69+G70+G71+G72+G73+G74+G76*D76+G80*D80+G84*D84+G88*D88+G89+G90+G91+G93*D93+G94+G95+G96+G98*D98+G99+G100+G101+G104*D104+G105+G106+G107+G108+G109+G110*D110+G111+G112+G113+G115*D115+G116+G117+G118+G119+G121*D121+G122+G123+G124+G125+G126+G127*D127+G128+G129+G130+G131+G132+G134*D134+G138*D138+G142*D142+G144+G145+G146+G147+G148*D148+G150+G151+G152+G153+G154*D154+G156+G157+G159*D159+G161+G162+G165*D165+G167+G168+G169+G170+G171*D171+G173+G174+G175+G176+G177*D177+G179+G180+G181+G182+G183+G184*D184+G186+G187+G188+G189+G190+G192*D192+G194*D194+G195*D195+G196*D196+G198*D198+G200*D200+G201*D201+G202*D202+G204*D204+G206+G207+G208+G209+G210+G211+G212*D212+G214+G215+G216+G217+G218+G219+G221*D221+G223+G224+G225+G226+G227+G228*D228+G230+G231+G232+G233+G234+G235*D235+G237+G238+G239+G240+G241+G242+G243*D243+G245+G246+G247+G248+G249+G250+G251*D251+G253+G254+G255+G256+G257*D257+G259+G260+G261+G262+G264*D264+G339*D339+G268*D268+G270+G271+G272+G273*D273+G275+G276+G277+G279*D279+G283*D283+G287*D287+G289+G290+G291+G292+G293+G294+G295*D295+G297+G298+G299+G300+G301+G302+G304*D304+G308*D308+G312*D312+G314+G315+G316+G317+G318+G319*D319+G321+G322+G323+G324+G325+G326*D326+G328+G329+G330+G331+G332*D332+G334+G335+G336+G337+G339*D339+G343*D343+G345+G346+G347+G348+G349+G350+G351*D351+G353+G354+G355+G356+G357+G358+G359*D359+G361+G362+G364*D364+G370*D370+G375*D375+G379*D379+G381+G382+G383+G384+G385+G386*D386+G388+G389+G390+G391+G392</f>
        <v>0</v>
      </c>
      <c r="H1" s="470">
        <f>H5*D5+H9*D9+H13*D13+H17*D17+H18+H19+H21*D21+H22+H23+H24+H25+H26+H27*D27+H28+H29+H30+H31*D31+H33+H34+H35+H36+H37+H38*D38+H40+H41+H42+H43+H44+H46*D46+H47+H48+H49+H50+H51+H52*D52+H56*D56+H57*D57+H58*D58+H60*D60+H64+H69*D69+H70+H71+H72+H73+H74+H76*D76+H80*D80+H84*D84+H88*D88+H89+H90+H91+H93*D93+H94+H95+H96+H98*D98+H99+H100+H101+H104*D104+H105+H106+H107+H108+H109+H110*D110+H111+H112+H113+H115*D115+H116+H117+H118+H119+H121*D121+H122+H123+H124+H125+H126+H127*D127+H128+H129+H130+H131+H132+H134*D134+H138*D138+H142*D142+H144+H145+H146+H147+H148*D148+H150+H151+H152+H153+H154*D154+H156+H157+H159*D159+H161+H162+H165*D165+H167+H168+H169+H170+H171*D171+H173+H174+H175+H176+H177*D177+H179+H180+H181+H182+H183+H184*D184+H186+H187+H188+H189+H190+H192*D192+H194*D194+H195*D195+H196*D196+H198*D198+H200*D200+H201*D201+H202*D202+H204*D204+H206+H207+H208+H209+H210+H211+H212*D212+H214+H215+H216+H217+H218+H219+H221*D221+H223+H224+H225+H226+H227+H228*D228+H230+H231+H232+H233+H234+H235*D235+H237+H238+H239+H240+H241+H242+H243*D243+H245+H246+H247+H248+H249+H250+H251*D251+H253+H254+H255+H256+H257*D257+H259+H260+H261+H262+H264*D264+H339*D339+H268/D268+H270+H271+H272+H273*D273+H275+H276+H277+H279*D279+H283*D283+H287*D287+H289+H290+H291+H292+H293+H294+H295*D295+H297+H298+H299+H300+H301+H302+H304*D304+H308*D308+H312*D312+H314+H315+H316+H317+H318+H319*D319+H321+H322+H323+H324+H325+H326*D326+H328+H329+H330+H331+H332*D332+H334+H335+H336+H337+G339*D339+H343*D343+H345+H346+H347+H348+H349+H350+H351*D351+H353+H354+H355+H356+H357+H358+H359*D359+H361+H362+H364*D364+H366+H367+H370*D370+H375*D375+H379*D379+H381+H382+H383+H384+H385+H386*D386+H388+H389+H390+H391+H392</f>
        <v>0</v>
      </c>
      <c r="I1" s="470">
        <f>I5*D5+I9*D9+I13*D13+I17*D17+I18+I19+I21*D21+I22+I23+I24+I25+I26+I27*D27+I28+I29+I30+I31*D31+I33+I34+I35+I36+I37+I38*D38+I40+I41+I42+I43+I44+I46*D46+I47+I48+I49+I50+I51+I52*D52+I56*D56+I57*D57+I58*D58+I60*D60+I64+I69*D69+I70+I71+I72+I73+I74+I76*D76+I80*D80+I84*D84+I88*D88+I89+I90+I91+I93*D93+I94+I95+I96+I98*D98+I99+I100+I101+I104*D104+I105+I106+I107+I108+I109+I110*D110+I111+I112+I113+I115*D115+I116+I117+I118+I119+I121*D121+I122+I123+I124+I125+I126+I127*D127+I128+I129+I130+I131+I132+I134*D134+I138*D138+I142*D142+I144+I145+I146+I147+I148*D148+I150+I151+I152+I153+I154*D154+I156+I157+I159*D159+I161+I162+I165*D165+I167+I168+I169+I170+I171*D171+I173+I174+I175+I176+I177*D177+I179+I180+I181+I182+I183+I184*D184+I186+I187+I188+I189+I190+I192*D192+I194*D194+I195*D195+I196*D196+I198*D198+I200*D200+I201*D201+I202*D202+I204*D204+I206+I207+I208+I209+I210+I211+I212*D212+I214+I215+I216+I217+I218+I219+I221*D221+I223+I224+I225+I226+I227+I228*D228+I230+I231+I232+I233+I234+I235*D235+I237+I238+I239+I240+I241+I242+I243*D243+I245+I246+I247+I248+I249+I250+I251*D251+I253+I254+I255+I256+I257*D257+I259+I260+I261+I262+I264*D264+I339*D339+I268*D268+I270+I271+I272+I273*D273+I275+I276+I277+I279*D279+I283*D283+I287*D287+I289+I290+I291+I292+I293+I294+I295*D295+I297+I298+I299+I300+I301+I302+I304*D304+I308*D308+I312*D312+I314+I315+I316+I317+I318+I319*D319+I321+I322+I323+I324+I325+I326*D326+I328+I329+I330+I331+I332*D332+I334+I335+I336+I337*I339*D339+I343/D343+I345+I346+I347+I348+I349+I350+I351*D351+I353+I354+I355+I356+I357+I358+I359*D359+I361+I362+I364*D364+I366+I367+I370*D370+I375*D375+I379*D379+I381+I382+I383+I384+I385+I386*D386+I388+I389+I390+I391+I392</f>
        <v>0</v>
      </c>
      <c r="J1" s="470">
        <f>J5*D5+J9*D9+J13*D13+J17*D17+J18+J19+J21*D21+J22+J23+J24+J25+J26+J27*D27+J28+J29+J30+J31*D31+J33+J34+J35+J36+J37+J38*D38+J40+J41+J42+J43+J44+J46*D46+J47+J48+J49+J50+J51+J52*D52+J56*D56+J57*D57+J58*D58+J60*D60+J64+J69*D69+J70+J71+J72+J73+J74+J76*D76+J80*D80+J84*D84+J88*D88+J89+J90+J91+J93*D93+J94+J95+J96+J98*D98+J99+J100+J101+J104*D104+J105+J106+J107+J108+J109+J110*D110+J111+J112+J113+J115*D115+J116+J117+J118+J119+J121*D121+J122+J123+J124+J125+J126+J127*D127+J128+J129+J130+J131+J132+J134*D134+J138*D138+J142*D142+J144+J145+J146+J147+J148*D148+J150+J151+J152+J153+J154*D154+J156+J157+J159*D159+J161+J162+J165*D165+J167+J168+J169+J170+J171*D171+J173+J174+J175+J176+J177*D177+J179+J180+J181+J182+J183+J184*D184+J186+J187+J188+J189+J190+J192*D192+J194*D194+J195*D195+J196*D196+J198*D198+J200*D200+J201*D201+J202*D202+J204*D204+J206+J207+J208+J209+J210+J211+J212*D212+J214+J215+J216+J217+J218+J219+J221*D221+J223+J224+J225+J226+J227+J228*D228+J230+J231+J232+J233+J234+J235*D235+J237+J238+J239+J240+J241+J242+J243*D243+J245+J246+J247+J248+J249+J250+J251*D251+J253+J254+J255+J256+J257*D257+J259+J260+J261+J262+J264*D264+J339*D339+J268*D268+J270+J271+J272+J273*D273+J275+J276+J277+J283*D283+J287*D287+J289+J290+J291+J292+J293+J294+J295*D295+J297+J298+J299+J300+J301+J302+J304*D304+J308*D308+J312*D312+J314+J315+J316+J317+J318+J319*D319+J321+J322+J323+J324+J325+J326*D326+J328+J329+J330+J331+J332*D332+J334+J335+J336+J337+J339*D339+J343*D343+J345+J346+J347+J348+J349+J350+J351*D351+J353+J354+J355+J356+J357+J358+J359*D359+J361+J362+J364*D364+J366+J367+J370*D370+J375*D375+J379*D379+J381+J382+J383+J384+J385+J386*D386+J388+J389+J390+J391+J392</f>
        <v>0</v>
      </c>
      <c r="K1" s="470">
        <f>K5*D5+K9*D9+K13*D13+K17*D17+K18+K19+K21*D21+K22+K23+K24+K25+K26+K27*D27+K28+K29+K30+K31*D31+K33+K34+K35+K36+K37+K38*D38+K40+K41+K42+K43+K44+K46*D46+K47+K48+K49+K50+K51+K52*D52+K56*D56+K57*K58*D58+K60*D60+K64+K69*D69+K70+K71+K72+K73+K74+K76*D76+K80*D80+K84*D84+K88*D88+K89+K90+K91+K92+K93*D93+K94+K95+K96+K98*D98+K99+K100+K101+K104*D104+K105+K106+K107+K108+K109+K110*D110+K111+K112+K113+K115*D115+K116+K117+K118+K119+K121*D121+K122+K123+K124+K125+K126+K127*D127+K128+K129+K130+K131+K132+K134*D134+K138*D138+K142*D142+K144+K145+K146+K147+K148*D148+K150+K151+K152+K153+K154*D154+K156+K157+K159*D159+K161+K162+K165*D165+K167+K168+K169+K170+K171*D171+K173+K174+K175+K176+K177*D177+K179+K180+K181+K182+K183+K184*D184+K186+K187+K188+K189+K190+K192*D192+K194*D194+K195*D195+K196*D196+K198*D198+K200*D200+K201*D201+K202*D202+K204*D204+K206+K207+K208+K209+K210+K211+K212*D212+K214+K215+K216+K217+K218+K219+K221*D221+K223+K224+K225+K226+K227+K228*D228+K230+K231+K232+K233+K234+K235*D235+K237+K238+K239+K240+K241+K242+K243*D243+K245+K246+K247+K248+K249+K250+K251*D251+K253+K254+K255+K256+K257*D257+K259+K260+K261+K262+K264*D264+K339*D339+K268*D268+K270+K271+K272+K273*D273+K275+K276+K277+K279*D279+K283*D283+K287*D287+K289+K290+K291+K292+K293+K294+K295*D295+K297+K298+K299+K300+K301+K302+K304*D304+K308*D308+K312*D312+K314+K315+K316+K317+K318+K319*D319+K321+K322+K323+K324+K325+K326*D326+K328+K329+K330+K331+K332*D332+K334+K335+K336+K337+K339*D339+K343*D343+K345+K346+K347+K348+K349+K350+K351*D351+K353+K354+K355+K356+K357+K358+K359*D359+K361+K362+K364*D364+K366+K367+K370*D370+K375*D375+K379*D379+K381+K382+K383+K384+K385+K386*D386+K388+K389+K390+K391+K392</f>
        <v>0</v>
      </c>
      <c r="L1" s="470">
        <f>L5*D5+L9*D9+L13*D13+L17*D17+L18+L19+L21*D21+L22+L23+L24+L25+L26+L27*D27+L28+L29+L30+L31*D31+L33+L34+L35+L36+L37+L38*D38+L40+L41+L42+L43+L44+L46*D46+L47+L48+L49+L50+L51+L52*D52+L56*D56+L57*D57+L58*D58+L60*D60+L64*D64+L69*D69+L70+L71+L72+L73+L74+L76*D76+L80*D80+L84*D84+L88*D88+L89+L90+L91+L93*D93+L94+L95+L96+L98*D98+L99+L100+L101+L104*D104+L105+L106+L107+L108+L109+L110*D110+L111+L112+L113+L115*D115+L116+L117+L118+L119+L121*D121+L122+L123+L124+L125+L126+L127*D127+L128+L129+L130+L131+L132+L134*D134+L138*D138+L142*D142+L144+L145+L146+L147+L148*D148+L150+L151+L152+L153+L154*D154+L156+L157+L159*D159+L161+L162+L165*D165+L167+L168+L169+L170+L171*D171+L173+L174+L175+L176+L177*D177+L179+L180+L181+L182+L183+L184*D184+L186+L187+L188+L189+L190+L192*D192+L194*D194+L195*D195+L196*D196+L198*D198+L200*D200+L201*D201+L202*D202+L204*D204+L206+L207+L208+L209+L210+L211+L212*D212+L214+L215+L216+L217+L218+L219+L221*D221+L223+L224+L225+L226+L227+L228*D228+L230+L231+L232+L233+L234+L235*D235+L237+L238+L239+L240+L241+L242+L243*D243+L245+L246+L247+L248+L249+L250+L251*D251+L253+L254+L255+L256+L257*D257+L259+L260+L261+L262+L264*D264+L339*D339+L268*D268+L270+L271+L272+L273*D273+L275+L276+L277+L279*D279+L283*D283+L287*D287+L289+L290+L291+L292+L293+L294+L295*D295+L297+L298+L299+L300+L301+L302+L304*D304+L308*D308+L312*D312+L314+L315+L316+L317+L318+L319*D319+L321+L322+L323+L324+L325+L326*D326+L328+L329+L330+L331+L332*D332+L334+L335+L336+L337+L339*D339+L343*D343+L345+L346+L347+L348+L349+L350+L351*D351+L353+L354+L355+L356+L357+L358+L359*D359+L361+L362+L364*D364+L366+L367+L370*D370+L375*D375+L379*D379+L381+L382+L383+L384+L385+L386*D386+L388+L389+L390+L391+L392</f>
        <v>0</v>
      </c>
      <c r="M1" s="470">
        <f>M5*D5+M9*D9+M13*D13+M17*D17+M18+M19+M21*D21+M22+M23+M24+M25+M26+M27*D27+M28+M29+M30+M31*D31+M33+M34+M35+M36+M37+M38*D38+M40+M41+M42+M43+M44+M46*D46+M47+M48+M49+M50+M51+M52*D52+M56*D56+M57*D57+M58*D58+M60*D60+M64+M69*D69+M70+M71+M72+M73+M74+M76*D76+M80*D80+M84*D84+M88*D88+M89+M90+M91+M93*D93+M94+M95+M96+M98*D98+M99+M100+M101+M104*D104+M105+M106+M107+M108+M109+M110*D110+M111+M112+M113+M114+M115*D115+M116+M117+M118+M119+M120+M121*D121+M122+M123+M124+M125+M126+M127*D127+M128+M129+M130+M131+M132+M134*D134+M138*D138+M142*D142+M144+M145+M146+M147+M148*D148+M150+M151+M152+M153+M154*D154+M156+M157+M159*D159+M161+M162+M165*D165+M167+M168+M169+M170+M171*D171+M173+M174+M175+M176+M177*D177+M179+M180+M181+M182+M183+M184*D184+M186+M187+M188+M189+M190+M192*D192+M194*D194+M195*D195+M196*D196+M198*D198+M200*D200+M201*D201+M202*D202+M204*D204+M206+M207+M208+M209+M210+M211+M212*D212+M214+M215+M216+M217+M218+M219+M221*D221+M223+M224+M225+M226+M227+M228*D228+M230+M231+M232+M233+M234+M235*D235+M237+M238+M239+M240+M241+M242+M243*D243+M245+M246+M247+M248+M249+M250+M251*D251+M253+M254+M255+M256+M257*D257+M259+M260+M261+M262+M264*D264+M339*D339+M268*D268+M270+M271+M272+M273*D273+M270+M271+M272+M273*D273+M275+M276+M277+M279*D279+M283*D283+M287*D287+M289+M290+M291+M292+M293+M294+M295*D295+M297+M298+M299+M300+M301+M302+M304*D304+M308*D308+M312*D312+M314+M315+M316+M317+M318+M319*D319+M321+M322+M323+M324+M325+M326*D326+M328+M329+M330+M331+M332*D332+M334+M335+M336+M337+M339*D339+M343*D343+M345+M346+M347+M348+M349+M350+M351*D351+M353+M354+M355+M356+M357+M358+M359*D359+M361+M362+M364*D364+M366+M367+M370*D370+M375*D375+M379*D379+M381+M382+M383+M384+M385+M386*D386+M388+M389+M390+M391+M392</f>
        <v>0</v>
      </c>
      <c r="N1" s="470">
        <f>N5*D5+N9*D9+N13*D13+N17*D17+N18+N19+N20+N21*D21+N22+N23+N24+N25+N26+N27*D27+N28+N29+N30+N31*D31+N33+N34+N35+N36+N37+N38*D38+N40+N41+N42+N43+N44+N46*D46+N47+N48+N49+N50+N51+N52*D52+N56*D56+N57*D57+N58*D58+N60*D60+N64+N69*D69+N70+N71+N72+N73+N74+N76*D76+N80*D80+N84*D84+N88*D88+N89+N90+N91+N93*D93+N94+N95+N96+N98*D98+N99+N100+N101+N104*D104+N105+N106+N107+N108+N109+N110*D110+N111+N112+N113+N115*D115+N116+N117+N118+N119+N120+N121*D121+N122+N123+N124+N125+N126+N127*D127+N128+N129+N130+N131+N132+N134*D134+N138*D138+N142*D142+N144+N145+N146+N147+N148*D148+N150+N151+N152+N153+N154*D154+N156+N157+N159*D159+N161+N162+N165*D165+N167+N168+N169+N170+N171*D171+N173+N174+N175+N176+N177*D177+N179+N180+N181+N182+N183+N184*D184+N186+N187+N188+N189+N190+N192*D192+N194*D194+N195*D195+N196*D196+N198*D198+N200*D200+N201*D201+N202*D202+N204*D204+N206+N207+N208+N209+N210+N211+N212*D212+N214+N215+N216+N217+N218+N219+N221*D221+N223+N224+N225+N226+N227+N228*D228+N230+N231+N232+N233+N234+N235*D235+N237+N238+N239+N240+N241+N242+N243*D243+N245+N246+N247+N248+N249+N250+N251*D251+N253+N254+N255+N256+N257*D257+N259+N260+N261+N262+N264*D264+N339*D339+N268*D268+N270+N271+N272+N273*D273+N275+N276+N277+N279*D279+N283*D283+N287*D287+N289+N290+N291+N292+N293+N294+N295*D295+N297+N298+N299+N300+N301+N302+N304*D304+N308*D308+N312*D312+N314+N315+N316+N317+N318+N319*D319+N321+N322+N323+N324+N325+N326*D326+N328+N329+N330+N331+N332*D332+N334+N335+N336+N337+N339*D339+N343*D343+N345+N346+N347+N348+N349+N350+N351*D351+N353+N354+N355+N356+N357+N358+N359*D359+N361+N362+N364*D364+N366+N367+N370*D370+N375*D375+N379*D379+N381+N382+N383+N384+N385+N386*D386+N388+N389+N390+N391+N392</f>
        <v>0</v>
      </c>
      <c r="O1" s="470">
        <f>O5*D5+O9*D9+O13*D13+O17*D17+O18+O19+O20+O21*D21+O22+O23+O24+O25+O26+O27*D27+O28+O29+O30+O31*D31+O33+O34+O35+O36+O37+O38*D38+O40+O41+O42+O43+O44+O46*D46+O47+O48+O49+O50+O51+O52*D52+O56*D56+O57*D57+O58*D58+O60*D60+O64+O69*D69+O70+O71+O72+O73+O74+O76*D76+O80*D80+O84*D84+O88*D88+O89+O90+O91+O93*D93+O94+O95+O96+O98*D98+O99+O100+O101+O104*D104+O105+O106+O107+O108+O109+O110*D110+O111+O112+O113+O114+O115*D115+O116+O117+O118+O119+O121*D121+O122+O123+O124+O125+O126+O127*D127+O128+O129+O130+O131+O132+O134*D134+O138*D138+O142*D142+O144+O145+O146+O147+O148*D148+O150+O151+O152+O153+O154*D154+O156+O157+O159*D159+O161+O162+O165*D165+O167+O168+O169+O170+O171*D171+O173+O174+O175+O176+O177*D177+O179+O180+O181+O182+O183+O184*D184+O186+O187+O188+O189+O190+O192*D192+O194*D194+O195*D195+O196*D196+O198*D198+O200*D200+O201*D201+O202*D202+O204*D204+O206+O207+O208+O209+O210+O211+O212*D212+O214+O215+O216+O217+O218+O219+O221*D221+O223+O224+O225+O226+O227+O228*D228+O230+O231+O232+O233+O234+O235*D235+O237*D237+O238+O239+O240+O241+O242+O243*D243+O245+O246+O247+O248+O249+O250+O251*D251+O253+O254+O255+O256+O257*D257+O259+O260+O261+O262+O264*D264+O339*D339+O268*D268+O270+O271+O272+O273*D273+O275+O276+O277+O279*D279+O283*D283+O287*D287+O289+O290+O291+O292+O293+O294+O295*D295+O297+O298+O299+O300+O301+O302+O304*D304+O308*D308+O312*D312+O314+O315+O316+O317+O318+O319*D319+O321+O322+O323+O324+O325+O326*D326+O328+O329+O330+O331+O332*D332+O334+O335+O336+O337+O339*D339+O343*D343+O345+O346+O347+O348+O349+O350+O351*D351+O353+O354+O355+O356+O357+O358+O359*D359+O361+O362+O364*D364+O366+O367+O370*D370+O375*D375+O379*D379+O381+O382+O383+O384+O385+O386*D386+O388+O389+O390+O391+O392</f>
        <v>0</v>
      </c>
      <c r="P1" s="470">
        <f>P5*D5+P9*D9+P13*D13+P17*D17+P18+P19+P21*D21+P22+P23+P24+P25+P26+P27*D27+P28+P29+P30+P31*D31+P33+P34+P35+P36+P37+P38*D38+P40+P41+P42+P43+P44+P46*D46+P47+P48+P49+P50+P51+P52*D52+P56*D56+P57*D57+P58*D58+P60*D60+P64+P69*D69+P70+P71+P72+P73+P74+P76*D76+P80*D80+P84*D84+P88*D88+P89+P90+P91+P93*D93+P94+P95+P96+P98*D98+P99+P100+P101+P104*D104+P105+P106+P107+P108+P109+P110*D110+P111+P112+P113+P115*D115+P116+P117+P118+P119+P120+P121*D121+P122+P123+P124+P125+P126+P127*D127+P128+P129+P130+P131+P132+P134*D134+P138*D138+P142*D142+P144+P145+P146+P147+P148*D148+P150+P151+P152+P153+P154*D154+P156+P157+P159*D159+P161+P162+P165*D165+P167+P168+P169+P170+P171*D171+P173+P174+P175+P176+P177*D177+P179+P180+P181+P182+P183+P184*D184+P186+P187+P188+P189+P190+P192*D192+P194*D194+P195*D195+P196*D196+P198*D198+P200*D200+P201*D201+P202*D202+P204*D204+P206+P207+P208+P209+P210+P211+P212*D212+P214+P215+P216+P217+P218+P219+P221*D221+P223+P224+P225+P226+P227+P228*D228+P230+P231+P232+P233+P234+P235*D235+P237+P238+P239+P240+P241+P242+P243*D243+P245+P246+P247+P248+P249+P250+P251*D251+P253+P254+P255+P256+P257*D257+P259+P260+P261+P262+P264*D264+P339*D339+P268*D268+P270+P271+P272+P273*D273+P275+P276+P277+P279*D279+P283*D283+P287*D287+P289+P290+P291+P292+P293+P294+P295*D295+P297+P298+P299+P300+P301+P302+P304*D304+P308*D308+P312*D312+P314+P315+P316+P317+P318+P319*D319+P321+P322+P323+P324+P325+P326*D326+P328+P329+P330+P331+P332*D332+P334+P335+P336+P337+P339*D339+P343*D343+P345+P346+P347+P348+P349+P350+P351*D351+P353+P354+P355+P356+P357+P358+P359*D359+P361+P362+P364*D364+P366+P367+P370*D370+P375*D375+P379*D379+P381+P382+P383+P384+P385+P386*D386+P388+P389+P390+P391+P392</f>
        <v>0</v>
      </c>
      <c r="Q1" s="470">
        <f>Q5*D5+Q9*D9+Q13*D13+Q17*D17+Q18+Q19+Q21*D21+Q22+Q23+Q24+Q25+Q26+Q27*D27+Q28+Q29+Q30+Q31*D31+Q33+Q34+Q35+Q36+Q37+Q38*D38+Q40+Q41+Q42+Q43+Q44+Q46*D46+Q47+Q48+Q49+Q50+Q51+Q52*D52+Q56*D56+Q57*D57+Q58*D58+Q60*D60+Q64+Q69*D69+Q70+Q71+Q72+Q73+Q74+Q76*D76+Q80*D80+Q84*D84+Q88*D88+Q89+Q90+Q91+Q93*D93+Q94+Q95+Q96+Q98*D98+Q99+Q100+Q101+Q104*D104+Q105+Q106+Q107+Q108+Q109+Q110*D110+Q111+Q112+Q113+Q114+Q115*D115+Q116+Q117+Q118+Q119+Q120+Q121*D121+Q122+Q123+Q124+Q125+Q126+Q127*D127+Q128+Q129+Q130+Q131+Q132+Q134*D134+Q138*D138+Q142*D142+Q144+Q145+Q146+Q147+Q148*D148+Q150+Q151+Q152+Q153+Q154*D154+Q156+Q157+Q159*D159+Q161+Q162+Q165*D165+Q167+Q168+Q169+Q170+Q171*D171+Q173+Q174+Q175+Q176+Q177*D177+Q179+Q180+Q181+Q182+Q183+Q184*D184+Q186+Q187+Q188+Q189+Q190+Q192*D192+Q194*D194+Q195*D195+Q196*D196+Q198*D198+Q200*D200+Q201*D201+Q202*D202+Q204*D204+Q206+Q207+Q208+Q209+Q210+Q211+Q212*D212+Q214+Q215+Q216+Q217+Q218+Q219+Q221*D221+Q223+Q224+Q225+Q226+Q227+Q228*D228+Q230+Q231+Q232+Q233+Q234+Q235*D235+Q237+Q238+Q239+Q240+Q241+Q242+Q243*D243+Q245+Q246+Q247+Q248+Q249+Q250+Q251*D251+Q253+Q254+Q255+Q256+Q257*D257+Q259+Q260+Q261+Q262+Q264*D264+Q339*D339+Q268*D268+Q270+Q271+Q272+Q273*D273+Q275+Q276+Q277+Q279*D279+Q283*D283+Q287*D287+Q289+Q290+Q291+Q292+Q293+Q294+Q295*D295+Q297+Q298+Q299+Q300+Q301+Q302+Q304*D304+Q308*D308+Q312*D312+Q314+Q315+Q316+Q317+Q318+Q319*D319+Q321+Q322+Q323+Q324+Q325+Q326*D326+Q328+Q329+Q330+Q331+Q332*D332+Q334+Q335+Q336+Q337+Q339*D339+Q343*D343+Q345+Q346+Q347+Q348+Q349+Q350+Q351*D351+Q353+Q354+Q355+Q356+Q357+Q358+Q359*D359+Q361+Q362+Q364*D364+Q366+Q367+Q370*D370+Q375*D375+Q379*D379+Q381+Q382+Q383+Q384+Q385+Q386*D386+Q388+Q389+Q390+Q391+Q392</f>
        <v>0</v>
      </c>
      <c r="R1" s="470">
        <f>R5*D5+R9*D9+R13*D13+R17*D17+R18+R19+R20+R21*D21+R22+R23+R24+R25+R26+R27*D27+R28+R29+R30+R31*D31+R33+R34+R35+R36+R37+R38*D38+R40+R41+R42+R43+R44+R46*D46+R47+R48+R49+R50+R51+R52*D52+R56*D56+R57*D57+R58*D58+R60*D60+R64+R69*D69+R70+R71+R72+R73+R74+R76*D76+R80*D80+R84*D84+R88*D88+R89+R90+R91+R93*D93+R94+R95+R96+R98*D98+R99+R100+R101+R104*D104+R105+R106+R107+R108+R109+R110*D110+R111+R112+R113+R115*D115+R116+R117+R118+R119+R121*D121+R122+R123+R124+R125+R126+R127*D127+R128+R129+R130+R131+R132+R134*D134+R138*D138+R142*D142+R144+R145+R146+R147+R148*D148+R150+R151+R152+R153+R154*D154+R156+R157+R159*D159+R161+R162+R165*D165+R167+R168+R169+R170+R171*D171+R173+R174+R175+R176+R177*D177+R179+R180+R181+R182+R183+R184*D184+R186+R187+R188+R189+R190+R192*D192+R194*D194+R195*D195+R196*D196+R198*D198+R200*D200+R201*D201+R202*D202+R204*D204+R206+R207+R208+R209+R210+R211+R212*D212+R214+R215+R216+R217+R218+R219+R221*D221+R223+R224+R225+R226+R227+R228*D228+R230+R231+R232+R233+R234+R235*D235+R237+R238+R239+R240+R241+R242+R243*D243+R245+R246+R247+R248+R249+R250+R251*D251+R253+R254+R255+R256+R257*D257+R259+R260+R261+R262+R264*D264+R339*D339+R268*D268+R270+R271+R272+R273*D273+R275+R276+R277+R279*D279+R283*D283+R287*D287+R289+R290+R291+R292+R293+R294+R295*D295+R297+R298+R299+R300+R301+R302+R304*D304+R308*D308+R312*D312+R314+R315+R316+R317+R318+R319*D319+R321+R322+R323+R324+R325+R326*D326+R328+R329+R330+R331+R332*D332+R334+R335+R336+R337+R339*D339+R343*D343+R345+R346+R347+R348+R349+R350+R351*D351+R353+R354+R355+R356+R357+R358+R359*D359+R361+R362+R364*D364+R366+R367+R370*D370+R375*D375+R379*D379+R381+R382+R383+R384+R385+R386*D386+R388+R389+R390+R391+R392</f>
        <v>0</v>
      </c>
      <c r="S1" s="470">
        <f>S5*D5+S9*D9+S13*D13+S17*D17+S18+S19+S21*D21+S22+S23+S24+S25+S26+S27*D27+S28+S29+S30+S31*D31+S33+S34+S35+S36+S37+S38*D38+S40+S41+S42+S43+S44+S46*D46+S47+S48+S49+S50+S51+S52*D52+S56*D56+S57*D57+S58*D58+S60*D60+S64+S69*D69+S70+S71+S72+S73+S74+S76*D76+S80*D80+S84*D84+S88*D88+S89+S90+S91+S93*D93+S94+S95+S96+S98*D98+S99+S100+S101+S104*D104+S105+S106+S107+S108+S109+S110*D110+S111+S112+S113+S115*D115+S116+S117+S118+S119+S121*D121+S122+S123+S124+S125+S126+S127*D127+S128+S129+S130+S131+S132+S134*D134+S138*D138+S142*D142+S144+S145+S146+S147+S148*D148+S150+S151+S152+S153+S154*D154+S156+S157+S159*D159+S161+S162+S165*D165+S167+S168+S169+S170+S171*D171+S173+S174+S175+S176+S177*D177+S179+S180+S181+S182+S183+S184*D184+S186+S187+S188+S189+S190+S192*D192+S194*D194+S195*D195+S196*D196+S198*D198+S200*D200+S201*D201+S202*D202+S204*D204+S206+S207+S208+S209+S210+S211+S212*D212+S214+S215+S216+S217+S218+S219+S221*D221+S223+S224+S225+S226+S227+S228*D228+S230+S231+S232+S233+S234+S235*D235+S237+S238+S239+S240+S241+S242+S243*D243+S245+S246+S247+S248+S249+S250+S251*D251+S253+S254+S255+S256+S257*D257+S259+S260+S261+S262+S264*D264+S339*D339+S268*D268+S270+S271+S272+S273*D273+S275+S276+S277+S279*D279+S283*D283+S287*D287+S289+S290+S291+S292+S293+S294+S295*D295+S297+S298+S299+S300+S301+S302+S304*D304+S308*D308+S312*D312+S314+S315+S316+S317+S318+S319*D319+S321+S322+S323+S324+S325+S326*D326+S328+S329+S330+S331+S332*D332+S334+S335+S336+S337+S339*D339+S343*D343+S345+S346+S347+S348+S349+S350+S351*D351+S353+S354+S355+S356+S357+S358+S359*D359+S361+S362+S364*D364+S366+S367+S370*D370+S375*D375+S379*D379+S381+S382+S383+S384+S385+S386*D386+S388+S389+S390+S391+S392</f>
        <v>0</v>
      </c>
      <c r="T1" s="416">
        <f>T5*D5+T9*D9+T13*D13+T17*D17+T18+T19+T21*D21+T22+T23+T24+T25+T26+T27*D27+T28+T29+T30+T31*D31+T33+T34+T35+T36+T37+T38*D38+T40+T41+T42+T43+T44+T46*D46+T47+T48+T49+T50+T51+T52*D52+T56*D56+T57*D57+T58*D58+T60*D60+T64+T69*D69+T70+T71+T72+T73+T74+T76*D76+T80*D80+T84*D84+T88*D88+T89+T90+T91+T93*D93+T94+T95+T96+T98*D98+T99+T100+T101+T104*D104+T105+T106+T107+T108+T109+T110*D110+T111+T112+T113+T115*D115+T116+T117+T118+T119+T121*D121+T122+T123+T124+T125+T126+T127*D127+T128+T129+T130+T131+T132+T134*D134+T138*D138+T142*D142+T144+T145+T146+T147+T148*D148+T150+T151+T152+T153+T154*D154+T156+T157+T159*D159+T161+T162+T165*D165+T167+T168+T169+T170+T171*D171+T173+T174+T175+T176+T177*D177+T179+T180+T181+T182+T183+T184*D184+T186+T187+T188+T189+T190+T192*D192+T194*D194+T195*D195+T196*D196+T198*D198+T200*D200+T201*D201+T202*D202+T204*D204+T206+T207+T208+T209+T210+T211+T212*D212+T214+T215+T216+T217+T218+T219+T221*D221+T223+T224+T225+T226+T227+T228*D228+T230+T231+T232+T233+T234+T235*D235+T237+T238+T239+T240+T241+T242+T243*D243+T245+T246+T247+T248+T249+T250+T251*D251+T253+T254+T255+T256+T257*D257+T259+T260+T261+T262+T264*D264+T339*D339+T268*D268+T270+T271+T272+T273*D273+T275+T276+T277+T279*D279+T283*D283+T287*D287+T289+T290+T291+T292+T293+T294+T295*D295+T297+T298+T299+T300+T301+T302+T304*D304+T308*D308+T312*D312+T314+T315+T316+T317+T318+T319*D319+T321+T322+T323+T324+T325+T326*D326+T328+T329+T330+T331+T332*D332+T334+T335+T336+T337+T339*D339+T343*D343+T345+T346+T347+T348+T349+T350+T351*D351+T353+T354+T355+T356+T357+T358+T359*D359+T361+T362+T364*D364+T366+T367+T370*D370+T375*D375+T379*D379+T381+T382+T383+T384+T385+T386*D386+T388+T389+T390+T391+T392</f>
        <v>0</v>
      </c>
      <c r="U1" s="730" t="s">
        <v>312</v>
      </c>
      <c r="V1" s="730"/>
      <c r="W1" s="731"/>
      <c r="X1" s="732">
        <f>SUM(V5:V392)</f>
        <v>0</v>
      </c>
      <c r="Y1" s="731"/>
    </row>
    <row r="2" spans="1:25" ht="17.25" customHeight="1" x14ac:dyDescent="0.35">
      <c r="A2" s="84"/>
      <c r="B2" s="84"/>
      <c r="C2" s="84"/>
      <c r="D2" s="19"/>
      <c r="E2" s="19"/>
      <c r="F2" s="900"/>
      <c r="G2" s="705" t="s">
        <v>382</v>
      </c>
      <c r="H2" s="708" t="s">
        <v>381</v>
      </c>
      <c r="I2" s="714" t="s">
        <v>383</v>
      </c>
      <c r="J2" s="717" t="s">
        <v>384</v>
      </c>
      <c r="K2" s="720" t="s">
        <v>385</v>
      </c>
      <c r="L2" s="723" t="s">
        <v>386</v>
      </c>
      <c r="M2" s="711" t="s">
        <v>387</v>
      </c>
      <c r="N2" s="726" t="s">
        <v>388</v>
      </c>
      <c r="O2" s="690" t="s">
        <v>1</v>
      </c>
      <c r="P2" s="693" t="s">
        <v>2</v>
      </c>
      <c r="Q2" s="696" t="s">
        <v>3</v>
      </c>
      <c r="R2" s="699" t="s">
        <v>4</v>
      </c>
      <c r="S2" s="702" t="s">
        <v>5</v>
      </c>
      <c r="T2" s="745" t="s">
        <v>6</v>
      </c>
      <c r="U2" s="733" t="s">
        <v>313</v>
      </c>
      <c r="V2" s="744"/>
      <c r="W2" s="734"/>
      <c r="X2" s="733">
        <f>SUM(U5:U392)</f>
        <v>0</v>
      </c>
      <c r="Y2" s="734"/>
    </row>
    <row r="3" spans="1:25" ht="23.25" customHeight="1" x14ac:dyDescent="0.35">
      <c r="A3" s="1"/>
      <c r="B3" s="1"/>
      <c r="C3" s="1"/>
      <c r="D3" s="151"/>
      <c r="E3" s="151"/>
      <c r="F3" s="900"/>
      <c r="G3" s="706"/>
      <c r="H3" s="709"/>
      <c r="I3" s="715"/>
      <c r="J3" s="718"/>
      <c r="K3" s="721"/>
      <c r="L3" s="724"/>
      <c r="M3" s="712"/>
      <c r="N3" s="727"/>
      <c r="O3" s="691"/>
      <c r="P3" s="694"/>
      <c r="Q3" s="697"/>
      <c r="R3" s="700"/>
      <c r="S3" s="703"/>
      <c r="T3" s="746"/>
      <c r="U3" s="735" t="s">
        <v>314</v>
      </c>
      <c r="V3" s="736"/>
      <c r="W3" s="737"/>
      <c r="X3" s="925">
        <f>SUM(W5:W392)</f>
        <v>0</v>
      </c>
      <c r="Y3" s="926"/>
    </row>
    <row r="4" spans="1:25" ht="27" customHeight="1" x14ac:dyDescent="0.35">
      <c r="A4" s="161"/>
      <c r="B4" s="162"/>
      <c r="C4" s="163" t="s">
        <v>238</v>
      </c>
      <c r="D4" s="163" t="s">
        <v>9</v>
      </c>
      <c r="E4" s="163" t="s">
        <v>239</v>
      </c>
      <c r="F4" s="901" t="s">
        <v>240</v>
      </c>
      <c r="G4" s="707"/>
      <c r="H4" s="710"/>
      <c r="I4" s="716"/>
      <c r="J4" s="719"/>
      <c r="K4" s="722"/>
      <c r="L4" s="725"/>
      <c r="M4" s="713"/>
      <c r="N4" s="728"/>
      <c r="O4" s="692"/>
      <c r="P4" s="695"/>
      <c r="Q4" s="698"/>
      <c r="R4" s="701"/>
      <c r="S4" s="704"/>
      <c r="T4" s="747"/>
      <c r="U4" s="163" t="s">
        <v>8</v>
      </c>
      <c r="V4" s="163" t="s">
        <v>9</v>
      </c>
      <c r="W4" s="927" t="s">
        <v>241</v>
      </c>
      <c r="X4" s="1"/>
      <c r="Y4" s="1"/>
    </row>
    <row r="5" spans="1:25" ht="18" customHeight="1" x14ac:dyDescent="0.35">
      <c r="A5"/>
      <c r="B5" s="164"/>
      <c r="C5" s="644" t="s">
        <v>361</v>
      </c>
      <c r="D5" s="609">
        <v>5</v>
      </c>
      <c r="E5" s="609" t="s">
        <v>75</v>
      </c>
      <c r="F5" s="902">
        <v>290</v>
      </c>
      <c r="G5" s="499"/>
      <c r="H5" s="500"/>
      <c r="I5" s="501"/>
      <c r="J5" s="502"/>
      <c r="K5" s="598"/>
      <c r="L5" s="500"/>
      <c r="M5" s="499"/>
      <c r="N5" s="552"/>
      <c r="O5" s="555"/>
      <c r="P5" s="586"/>
      <c r="Q5" s="587"/>
      <c r="R5" s="590"/>
      <c r="S5" s="593"/>
      <c r="T5" s="500"/>
      <c r="U5" s="568">
        <f>SUM(G5:T8)</f>
        <v>0</v>
      </c>
      <c r="V5" s="568">
        <f>U5*D5</f>
        <v>0</v>
      </c>
      <c r="W5" s="928">
        <f>U5*F5</f>
        <v>0</v>
      </c>
    </row>
    <row r="6" spans="1:25" ht="18" customHeight="1" x14ac:dyDescent="0.35">
      <c r="A6" s="34"/>
      <c r="B6" s="152"/>
      <c r="C6" s="645"/>
      <c r="D6" s="491"/>
      <c r="E6" s="491"/>
      <c r="F6" s="903"/>
      <c r="G6" s="493"/>
      <c r="H6" s="495"/>
      <c r="I6" s="497"/>
      <c r="J6" s="503"/>
      <c r="K6" s="566"/>
      <c r="L6" s="495"/>
      <c r="M6" s="493"/>
      <c r="N6" s="553"/>
      <c r="O6" s="556"/>
      <c r="P6" s="570"/>
      <c r="Q6" s="588"/>
      <c r="R6" s="591"/>
      <c r="S6" s="594"/>
      <c r="T6" s="495"/>
      <c r="U6" s="568"/>
      <c r="V6" s="568"/>
      <c r="W6" s="928"/>
    </row>
    <row r="7" spans="1:25" ht="18" customHeight="1" x14ac:dyDescent="0.35">
      <c r="A7" s="151"/>
      <c r="B7" s="152"/>
      <c r="C7" s="645"/>
      <c r="D7" s="491"/>
      <c r="E7" s="491"/>
      <c r="F7" s="903"/>
      <c r="G7" s="493"/>
      <c r="H7" s="495"/>
      <c r="I7" s="497"/>
      <c r="J7" s="503"/>
      <c r="K7" s="566"/>
      <c r="L7" s="495"/>
      <c r="M7" s="493"/>
      <c r="N7" s="553"/>
      <c r="O7" s="556"/>
      <c r="P7" s="570"/>
      <c r="Q7" s="588"/>
      <c r="R7" s="591"/>
      <c r="S7" s="594"/>
      <c r="T7" s="495"/>
      <c r="U7" s="568"/>
      <c r="V7" s="568"/>
      <c r="W7" s="928"/>
    </row>
    <row r="8" spans="1:25" ht="18" customHeight="1" thickBot="1" x14ac:dyDescent="0.4">
      <c r="A8" s="153"/>
      <c r="B8" s="154"/>
      <c r="C8" s="646"/>
      <c r="D8" s="492"/>
      <c r="E8" s="492"/>
      <c r="F8" s="904"/>
      <c r="G8" s="494"/>
      <c r="H8" s="496"/>
      <c r="I8" s="498"/>
      <c r="J8" s="504"/>
      <c r="K8" s="567"/>
      <c r="L8" s="496"/>
      <c r="M8" s="494"/>
      <c r="N8" s="554"/>
      <c r="O8" s="557"/>
      <c r="P8" s="571"/>
      <c r="Q8" s="589"/>
      <c r="R8" s="592"/>
      <c r="S8" s="595"/>
      <c r="T8" s="496"/>
      <c r="U8" s="569"/>
      <c r="V8" s="569"/>
      <c r="W8" s="929"/>
    </row>
    <row r="9" spans="1:25" ht="18" customHeight="1" x14ac:dyDescent="0.35">
      <c r="A9"/>
      <c r="B9" s="150"/>
      <c r="C9" s="688" t="s">
        <v>201</v>
      </c>
      <c r="D9" s="491">
        <v>5</v>
      </c>
      <c r="E9" s="490" t="s">
        <v>76</v>
      </c>
      <c r="F9" s="903">
        <v>440</v>
      </c>
      <c r="G9" s="493"/>
      <c r="H9" s="495"/>
      <c r="I9" s="497"/>
      <c r="J9" s="503"/>
      <c r="K9" s="566"/>
      <c r="L9" s="495"/>
      <c r="M9" s="493"/>
      <c r="N9" s="553"/>
      <c r="O9" s="556"/>
      <c r="P9" s="570"/>
      <c r="Q9" s="588"/>
      <c r="R9" s="591"/>
      <c r="S9" s="594"/>
      <c r="T9" s="495"/>
      <c r="U9" s="568">
        <f>SUM(G9:T12)</f>
        <v>0</v>
      </c>
      <c r="V9" s="568">
        <f>U9*D9</f>
        <v>0</v>
      </c>
      <c r="W9" s="928">
        <f>U9*F9</f>
        <v>0</v>
      </c>
    </row>
    <row r="10" spans="1:25" ht="18" customHeight="1" x14ac:dyDescent="0.35">
      <c r="A10" s="151"/>
      <c r="B10" s="152"/>
      <c r="C10" s="688"/>
      <c r="D10" s="491"/>
      <c r="E10" s="491"/>
      <c r="F10" s="903"/>
      <c r="G10" s="493"/>
      <c r="H10" s="495"/>
      <c r="I10" s="497"/>
      <c r="J10" s="503"/>
      <c r="K10" s="566"/>
      <c r="L10" s="495"/>
      <c r="M10" s="493"/>
      <c r="N10" s="553"/>
      <c r="O10" s="556"/>
      <c r="P10" s="570"/>
      <c r="Q10" s="588"/>
      <c r="R10" s="591"/>
      <c r="S10" s="594"/>
      <c r="T10" s="495"/>
      <c r="U10" s="568"/>
      <c r="V10" s="568"/>
      <c r="W10" s="928"/>
    </row>
    <row r="11" spans="1:25" ht="18" customHeight="1" x14ac:dyDescent="0.35">
      <c r="A11" s="151"/>
      <c r="B11" s="152"/>
      <c r="C11" s="688"/>
      <c r="D11" s="491"/>
      <c r="E11" s="491"/>
      <c r="F11" s="903"/>
      <c r="G11" s="493"/>
      <c r="H11" s="495"/>
      <c r="I11" s="497"/>
      <c r="J11" s="503"/>
      <c r="K11" s="566"/>
      <c r="L11" s="495"/>
      <c r="M11" s="493"/>
      <c r="N11" s="553"/>
      <c r="O11" s="556"/>
      <c r="P11" s="570"/>
      <c r="Q11" s="588"/>
      <c r="R11" s="591"/>
      <c r="S11" s="594"/>
      <c r="T11" s="495"/>
      <c r="U11" s="568"/>
      <c r="V11" s="568"/>
      <c r="W11" s="928"/>
    </row>
    <row r="12" spans="1:25" ht="18" customHeight="1" thickBot="1" x14ac:dyDescent="0.4">
      <c r="A12" s="153"/>
      <c r="B12" s="154"/>
      <c r="C12" s="689"/>
      <c r="D12" s="492"/>
      <c r="E12" s="492"/>
      <c r="F12" s="904"/>
      <c r="G12" s="494"/>
      <c r="H12" s="496"/>
      <c r="I12" s="498"/>
      <c r="J12" s="504"/>
      <c r="K12" s="567"/>
      <c r="L12" s="496"/>
      <c r="M12" s="494"/>
      <c r="N12" s="554"/>
      <c r="O12" s="557"/>
      <c r="P12" s="571"/>
      <c r="Q12" s="589"/>
      <c r="R12" s="592"/>
      <c r="S12" s="595"/>
      <c r="T12" s="496"/>
      <c r="U12" s="569"/>
      <c r="V12" s="569"/>
      <c r="W12" s="929"/>
    </row>
    <row r="13" spans="1:25" ht="18" customHeight="1" x14ac:dyDescent="0.35">
      <c r="A13"/>
      <c r="B13" s="150"/>
      <c r="C13" s="645" t="s">
        <v>360</v>
      </c>
      <c r="D13" s="491">
        <v>4</v>
      </c>
      <c r="E13" s="490" t="s">
        <v>77</v>
      </c>
      <c r="F13" s="903">
        <v>380</v>
      </c>
      <c r="G13" s="493"/>
      <c r="H13" s="495"/>
      <c r="I13" s="497"/>
      <c r="J13" s="503"/>
      <c r="K13" s="566"/>
      <c r="L13" s="495"/>
      <c r="M13" s="493"/>
      <c r="N13" s="553"/>
      <c r="O13" s="556"/>
      <c r="P13" s="570"/>
      <c r="Q13" s="588"/>
      <c r="R13" s="591"/>
      <c r="S13" s="594"/>
      <c r="T13" s="495"/>
      <c r="U13" s="568">
        <f>SUM(G13:T16)</f>
        <v>0</v>
      </c>
      <c r="V13" s="568">
        <f>U13*D13</f>
        <v>0</v>
      </c>
      <c r="W13" s="928">
        <f>U13*F13</f>
        <v>0</v>
      </c>
    </row>
    <row r="14" spans="1:25" ht="18" customHeight="1" x14ac:dyDescent="0.35">
      <c r="A14" s="151"/>
      <c r="B14" s="152"/>
      <c r="C14" s="645"/>
      <c r="D14" s="491"/>
      <c r="E14" s="491"/>
      <c r="F14" s="903"/>
      <c r="G14" s="493"/>
      <c r="H14" s="495"/>
      <c r="I14" s="497"/>
      <c r="J14" s="503"/>
      <c r="K14" s="566"/>
      <c r="L14" s="495"/>
      <c r="M14" s="493"/>
      <c r="N14" s="553"/>
      <c r="O14" s="556"/>
      <c r="P14" s="570"/>
      <c r="Q14" s="588"/>
      <c r="R14" s="591"/>
      <c r="S14" s="594"/>
      <c r="T14" s="495"/>
      <c r="U14" s="568"/>
      <c r="V14" s="568"/>
      <c r="W14" s="928"/>
    </row>
    <row r="15" spans="1:25" ht="18" customHeight="1" x14ac:dyDescent="0.35">
      <c r="A15" s="151"/>
      <c r="B15" s="152"/>
      <c r="C15" s="645"/>
      <c r="D15" s="491"/>
      <c r="E15" s="491"/>
      <c r="F15" s="903"/>
      <c r="G15" s="493"/>
      <c r="H15" s="495"/>
      <c r="I15" s="497"/>
      <c r="J15" s="503"/>
      <c r="K15" s="566"/>
      <c r="L15" s="495"/>
      <c r="M15" s="493"/>
      <c r="N15" s="553"/>
      <c r="O15" s="556"/>
      <c r="P15" s="570"/>
      <c r="Q15" s="588"/>
      <c r="R15" s="591"/>
      <c r="S15" s="594"/>
      <c r="T15" s="495"/>
      <c r="U15" s="568"/>
      <c r="V15" s="568"/>
      <c r="W15" s="928"/>
    </row>
    <row r="16" spans="1:25" ht="18" customHeight="1" thickBot="1" x14ac:dyDescent="0.4">
      <c r="A16" s="153"/>
      <c r="B16" s="154"/>
      <c r="C16" s="646"/>
      <c r="D16" s="492"/>
      <c r="E16" s="492"/>
      <c r="F16" s="904"/>
      <c r="G16" s="494"/>
      <c r="H16" s="496"/>
      <c r="I16" s="498"/>
      <c r="J16" s="504"/>
      <c r="K16" s="567"/>
      <c r="L16" s="496"/>
      <c r="M16" s="494"/>
      <c r="N16" s="554"/>
      <c r="O16" s="557"/>
      <c r="P16" s="571"/>
      <c r="Q16" s="589"/>
      <c r="R16" s="592"/>
      <c r="S16" s="595"/>
      <c r="T16" s="496"/>
      <c r="U16" s="569"/>
      <c r="V16" s="569"/>
      <c r="W16" s="929"/>
    </row>
    <row r="17" spans="1:26" ht="18" customHeight="1" thickBot="1" x14ac:dyDescent="0.4">
      <c r="A17" s="317"/>
      <c r="B17" s="232"/>
      <c r="C17" s="659" t="s">
        <v>359</v>
      </c>
      <c r="D17" s="490">
        <v>3</v>
      </c>
      <c r="E17" s="490" t="s">
        <v>78</v>
      </c>
      <c r="F17" s="905">
        <v>420</v>
      </c>
      <c r="G17" s="662"/>
      <c r="H17" s="651"/>
      <c r="I17" s="677"/>
      <c r="J17" s="680"/>
      <c r="K17" s="683"/>
      <c r="L17" s="651"/>
      <c r="M17" s="662"/>
      <c r="N17" s="668"/>
      <c r="O17" s="665"/>
      <c r="P17" s="671"/>
      <c r="Q17" s="674"/>
      <c r="R17" s="738"/>
      <c r="S17" s="741"/>
      <c r="T17" s="651"/>
      <c r="U17" s="654">
        <f>SUM(G17:T17)</f>
        <v>0</v>
      </c>
      <c r="V17" s="613">
        <f>U17*D17</f>
        <v>0</v>
      </c>
      <c r="W17" s="930">
        <f>U17*F17</f>
        <v>0</v>
      </c>
    </row>
    <row r="18" spans="1:26" ht="18" customHeight="1" thickBot="1" x14ac:dyDescent="0.4">
      <c r="A18" s="318"/>
      <c r="B18" s="313"/>
      <c r="C18" s="660"/>
      <c r="D18" s="491"/>
      <c r="E18" s="491"/>
      <c r="F18" s="906"/>
      <c r="G18" s="663"/>
      <c r="H18" s="652"/>
      <c r="I18" s="678"/>
      <c r="J18" s="681"/>
      <c r="K18" s="684"/>
      <c r="L18" s="652"/>
      <c r="M18" s="663"/>
      <c r="N18" s="669"/>
      <c r="O18" s="666"/>
      <c r="P18" s="672"/>
      <c r="Q18" s="675"/>
      <c r="R18" s="739"/>
      <c r="S18" s="742"/>
      <c r="T18" s="652"/>
      <c r="U18" s="655"/>
      <c r="V18" s="568"/>
      <c r="W18" s="928"/>
    </row>
    <row r="19" spans="1:26" ht="18" customHeight="1" x14ac:dyDescent="0.35">
      <c r="A19" s="149"/>
      <c r="B19" s="150"/>
      <c r="C19" s="660"/>
      <c r="D19" s="491"/>
      <c r="E19" s="491"/>
      <c r="F19" s="906"/>
      <c r="G19" s="663"/>
      <c r="H19" s="652"/>
      <c r="I19" s="678"/>
      <c r="J19" s="681"/>
      <c r="K19" s="684"/>
      <c r="L19" s="652"/>
      <c r="M19" s="663"/>
      <c r="N19" s="669"/>
      <c r="O19" s="666"/>
      <c r="P19" s="672"/>
      <c r="Q19" s="675"/>
      <c r="R19" s="739"/>
      <c r="S19" s="742"/>
      <c r="T19" s="652"/>
      <c r="U19" s="655"/>
      <c r="V19" s="568"/>
      <c r="W19" s="928"/>
    </row>
    <row r="20" spans="1:26" ht="18" customHeight="1" thickBot="1" x14ac:dyDescent="0.4">
      <c r="A20" s="153"/>
      <c r="B20" s="154"/>
      <c r="C20" s="661"/>
      <c r="D20" s="492"/>
      <c r="E20" s="492"/>
      <c r="F20" s="907"/>
      <c r="G20" s="664"/>
      <c r="H20" s="653"/>
      <c r="I20" s="679"/>
      <c r="J20" s="682"/>
      <c r="K20" s="685"/>
      <c r="L20" s="653"/>
      <c r="M20" s="664"/>
      <c r="N20" s="670"/>
      <c r="O20" s="667"/>
      <c r="P20" s="673"/>
      <c r="Q20" s="676"/>
      <c r="R20" s="740"/>
      <c r="S20" s="743"/>
      <c r="T20" s="653"/>
      <c r="U20" s="656"/>
      <c r="V20" s="569"/>
      <c r="W20" s="929"/>
    </row>
    <row r="21" spans="1:26" ht="26.1" customHeight="1" x14ac:dyDescent="0.35">
      <c r="A21" s="149"/>
      <c r="B21" s="150"/>
      <c r="C21" s="452" t="s">
        <v>358</v>
      </c>
      <c r="D21" s="334">
        <v>5</v>
      </c>
      <c r="E21" s="330"/>
      <c r="F21" s="908">
        <f>SUM(F22:F26)</f>
        <v>810</v>
      </c>
      <c r="G21" s="257"/>
      <c r="H21" s="259"/>
      <c r="I21" s="261"/>
      <c r="J21" s="128"/>
      <c r="K21" s="262"/>
      <c r="L21" s="259"/>
      <c r="M21" s="257"/>
      <c r="N21" s="255"/>
      <c r="O21" s="264"/>
      <c r="P21" s="266"/>
      <c r="Q21" s="268"/>
      <c r="R21" s="270"/>
      <c r="S21" s="272"/>
      <c r="T21" s="259"/>
      <c r="U21" s="354">
        <f>SUM(G21:T21)</f>
        <v>0</v>
      </c>
      <c r="V21" s="354">
        <f>U21*D21</f>
        <v>0</v>
      </c>
      <c r="W21" s="931">
        <f>U21*F21</f>
        <v>0</v>
      </c>
    </row>
    <row r="22" spans="1:26" ht="17.100000000000001" customHeight="1" x14ac:dyDescent="0.35">
      <c r="A22"/>
      <c r="B22" s="150"/>
      <c r="C22" s="334" t="s">
        <v>10</v>
      </c>
      <c r="D22" s="337">
        <v>1</v>
      </c>
      <c r="E22" s="330" t="s">
        <v>193</v>
      </c>
      <c r="F22" s="909">
        <v>220</v>
      </c>
      <c r="G22" s="89"/>
      <c r="H22" s="90"/>
      <c r="I22" s="91"/>
      <c r="J22" s="129"/>
      <c r="K22" s="92"/>
      <c r="L22" s="90"/>
      <c r="M22" s="89"/>
      <c r="N22" s="88"/>
      <c r="O22" s="93"/>
      <c r="P22" s="94"/>
      <c r="Q22" s="95"/>
      <c r="R22" s="96"/>
      <c r="S22" s="97"/>
      <c r="T22" s="132"/>
      <c r="U22" s="348"/>
      <c r="V22" s="349">
        <f>SUM(G22:T22)</f>
        <v>0</v>
      </c>
      <c r="W22" s="932">
        <f>V22*F22</f>
        <v>0</v>
      </c>
    </row>
    <row r="23" spans="1:26" ht="17.100000000000001" customHeight="1" x14ac:dyDescent="0.35">
      <c r="A23"/>
      <c r="B23" s="150"/>
      <c r="C23" s="334" t="s">
        <v>11</v>
      </c>
      <c r="D23" s="337">
        <v>1</v>
      </c>
      <c r="E23" s="330" t="s">
        <v>194</v>
      </c>
      <c r="F23" s="909">
        <v>220</v>
      </c>
      <c r="G23" s="89"/>
      <c r="H23" s="90"/>
      <c r="I23" s="91"/>
      <c r="J23" s="129"/>
      <c r="K23" s="92"/>
      <c r="L23" s="90"/>
      <c r="M23" s="89"/>
      <c r="N23" s="88"/>
      <c r="O23" s="93"/>
      <c r="P23" s="94"/>
      <c r="Q23" s="95"/>
      <c r="R23" s="96"/>
      <c r="S23" s="97"/>
      <c r="T23" s="132"/>
      <c r="U23" s="348"/>
      <c r="V23" s="349">
        <f>SUM(G23:T23)</f>
        <v>0</v>
      </c>
      <c r="W23" s="932">
        <f>V23*F23</f>
        <v>0</v>
      </c>
    </row>
    <row r="24" spans="1:26" ht="17.100000000000001" customHeight="1" x14ac:dyDescent="0.35">
      <c r="A24" s="151"/>
      <c r="B24" s="152"/>
      <c r="C24" s="341" t="s">
        <v>12</v>
      </c>
      <c r="D24" s="338">
        <v>1</v>
      </c>
      <c r="E24" s="330" t="s">
        <v>195</v>
      </c>
      <c r="F24" s="909">
        <v>140</v>
      </c>
      <c r="G24" s="89"/>
      <c r="H24" s="90"/>
      <c r="I24" s="91"/>
      <c r="J24" s="129"/>
      <c r="K24" s="92"/>
      <c r="L24" s="90"/>
      <c r="M24" s="89"/>
      <c r="N24" s="88"/>
      <c r="O24" s="93"/>
      <c r="P24" s="94"/>
      <c r="Q24" s="95"/>
      <c r="R24" s="96"/>
      <c r="S24" s="97"/>
      <c r="T24" s="132"/>
      <c r="U24" s="348"/>
      <c r="V24" s="349">
        <f>SUM(G24:T24)</f>
        <v>0</v>
      </c>
      <c r="W24" s="932">
        <f>V24*F24</f>
        <v>0</v>
      </c>
    </row>
    <row r="25" spans="1:26" ht="17.100000000000001" customHeight="1" x14ac:dyDescent="0.35">
      <c r="A25" s="10"/>
      <c r="B25" s="155"/>
      <c r="C25" s="341" t="s">
        <v>13</v>
      </c>
      <c r="D25" s="339">
        <v>1</v>
      </c>
      <c r="E25" s="330" t="s">
        <v>196</v>
      </c>
      <c r="F25" s="909">
        <v>140</v>
      </c>
      <c r="G25" s="89"/>
      <c r="H25" s="90"/>
      <c r="I25" s="91"/>
      <c r="J25" s="129"/>
      <c r="K25" s="92"/>
      <c r="L25" s="90"/>
      <c r="M25" s="89"/>
      <c r="N25" s="88"/>
      <c r="O25" s="93"/>
      <c r="P25" s="94"/>
      <c r="Q25" s="95"/>
      <c r="R25" s="96"/>
      <c r="S25" s="97"/>
      <c r="T25" s="132"/>
      <c r="U25" s="351"/>
      <c r="V25" s="349">
        <f>SUM(G25:T25)</f>
        <v>0</v>
      </c>
      <c r="W25" s="932">
        <f>V25*F25</f>
        <v>0</v>
      </c>
    </row>
    <row r="26" spans="1:26" ht="17.100000000000001" customHeight="1" thickBot="1" x14ac:dyDescent="0.4">
      <c r="A26" s="153"/>
      <c r="B26" s="154"/>
      <c r="C26" s="340" t="s">
        <v>14</v>
      </c>
      <c r="D26" s="340">
        <v>1</v>
      </c>
      <c r="E26" s="331" t="s">
        <v>197</v>
      </c>
      <c r="F26" s="910">
        <v>90</v>
      </c>
      <c r="G26" s="258"/>
      <c r="H26" s="260"/>
      <c r="I26" s="87"/>
      <c r="J26" s="127"/>
      <c r="K26" s="263"/>
      <c r="L26" s="260"/>
      <c r="M26" s="258"/>
      <c r="N26" s="256"/>
      <c r="O26" s="265"/>
      <c r="P26" s="267"/>
      <c r="Q26" s="269"/>
      <c r="R26" s="271"/>
      <c r="S26" s="273"/>
      <c r="T26" s="260"/>
      <c r="U26" s="352"/>
      <c r="V26" s="353">
        <f>SUM(G26:T26)</f>
        <v>0</v>
      </c>
      <c r="W26" s="933">
        <f>V26*F26</f>
        <v>0</v>
      </c>
    </row>
    <row r="27" spans="1:26" ht="26.1" customHeight="1" x14ac:dyDescent="0.35">
      <c r="A27"/>
      <c r="B27" s="150"/>
      <c r="C27" s="452" t="s">
        <v>357</v>
      </c>
      <c r="D27" s="334">
        <v>3</v>
      </c>
      <c r="E27" s="330"/>
      <c r="F27" s="908">
        <f>SUM(F28:F30)</f>
        <v>570</v>
      </c>
      <c r="G27" s="257"/>
      <c r="H27" s="259"/>
      <c r="I27" s="261"/>
      <c r="J27" s="128"/>
      <c r="K27" s="262"/>
      <c r="L27" s="259"/>
      <c r="M27" s="257"/>
      <c r="N27" s="255"/>
      <c r="O27" s="264"/>
      <c r="P27" s="266"/>
      <c r="Q27" s="268"/>
      <c r="R27" s="270"/>
      <c r="S27" s="272"/>
      <c r="T27" s="259"/>
      <c r="U27" s="354">
        <f>SUM(G27:T27)</f>
        <v>0</v>
      </c>
      <c r="V27" s="354">
        <f>U27*D27</f>
        <v>0</v>
      </c>
      <c r="W27" s="931">
        <f>U27*F27</f>
        <v>0</v>
      </c>
    </row>
    <row r="28" spans="1:26" ht="17.100000000000001" customHeight="1" thickBot="1" x14ac:dyDescent="0.4">
      <c r="A28" s="151"/>
      <c r="B28" s="150"/>
      <c r="C28" s="334" t="s">
        <v>10</v>
      </c>
      <c r="D28" s="334">
        <v>1</v>
      </c>
      <c r="E28" s="330" t="s">
        <v>190</v>
      </c>
      <c r="F28" s="909">
        <v>200</v>
      </c>
      <c r="G28" s="89"/>
      <c r="H28" s="90"/>
      <c r="I28" s="91"/>
      <c r="J28" s="129"/>
      <c r="K28" s="92"/>
      <c r="L28" s="90"/>
      <c r="M28" s="89"/>
      <c r="N28" s="88"/>
      <c r="O28" s="93"/>
      <c r="P28" s="94"/>
      <c r="Q28" s="95"/>
      <c r="R28" s="96"/>
      <c r="S28" s="97"/>
      <c r="T28" s="132"/>
      <c r="U28" s="348"/>
      <c r="V28" s="349">
        <f>SUM(G28:T28)</f>
        <v>0</v>
      </c>
      <c r="W28" s="932">
        <f>V28*F28</f>
        <v>0</v>
      </c>
      <c r="X28" s="348"/>
      <c r="Y28" s="348"/>
      <c r="Z28" s="348"/>
    </row>
    <row r="29" spans="1:26" ht="17.100000000000001" customHeight="1" x14ac:dyDescent="0.35">
      <c r="A29" s="149"/>
      <c r="B29" s="150"/>
      <c r="C29" s="334" t="s">
        <v>11</v>
      </c>
      <c r="D29" s="334">
        <v>1</v>
      </c>
      <c r="E29" s="330" t="s">
        <v>191</v>
      </c>
      <c r="F29" s="909">
        <v>190</v>
      </c>
      <c r="G29" s="89"/>
      <c r="H29" s="90"/>
      <c r="I29" s="91"/>
      <c r="J29" s="129"/>
      <c r="K29" s="92"/>
      <c r="L29" s="90"/>
      <c r="M29" s="89"/>
      <c r="N29" s="88"/>
      <c r="O29" s="93"/>
      <c r="P29" s="94"/>
      <c r="Q29" s="95"/>
      <c r="R29" s="96"/>
      <c r="S29" s="97"/>
      <c r="T29" s="132"/>
      <c r="U29" s="348"/>
      <c r="V29" s="349">
        <f>SUM(G29:T29)</f>
        <v>0</v>
      </c>
      <c r="W29" s="932">
        <f>V29*F29</f>
        <v>0</v>
      </c>
      <c r="X29" s="520" t="s">
        <v>69</v>
      </c>
      <c r="Y29" s="521"/>
      <c r="Z29" s="522"/>
    </row>
    <row r="30" spans="1:26" ht="17.100000000000001" customHeight="1" thickBot="1" x14ac:dyDescent="0.4">
      <c r="A30" s="10"/>
      <c r="B30" s="155"/>
      <c r="C30" s="341" t="s">
        <v>12</v>
      </c>
      <c r="D30" s="341">
        <v>1</v>
      </c>
      <c r="E30" s="331" t="s">
        <v>192</v>
      </c>
      <c r="F30" s="909">
        <v>180</v>
      </c>
      <c r="G30" s="89"/>
      <c r="H30" s="90"/>
      <c r="I30" s="91"/>
      <c r="J30" s="129"/>
      <c r="K30" s="92"/>
      <c r="L30" s="90"/>
      <c r="M30" s="89"/>
      <c r="N30" s="88"/>
      <c r="O30" s="93"/>
      <c r="P30" s="94"/>
      <c r="Q30" s="95"/>
      <c r="R30" s="96"/>
      <c r="S30" s="97"/>
      <c r="T30" s="132"/>
      <c r="U30" s="348"/>
      <c r="V30" s="349">
        <f>SUM(G30:T30)</f>
        <v>0</v>
      </c>
      <c r="W30" s="932">
        <f>V30*F30</f>
        <v>0</v>
      </c>
      <c r="X30" s="391" t="s">
        <v>15</v>
      </c>
      <c r="Y30" s="392" t="s">
        <v>16</v>
      </c>
      <c r="Z30" s="393" t="s">
        <v>70</v>
      </c>
    </row>
    <row r="31" spans="1:26" ht="13.5" customHeight="1" x14ac:dyDescent="0.35">
      <c r="A31" s="233"/>
      <c r="B31" s="48"/>
      <c r="C31" s="458" t="s">
        <v>62</v>
      </c>
      <c r="D31" s="490">
        <v>5</v>
      </c>
      <c r="E31" s="490"/>
      <c r="F31" s="911">
        <f>SUM(F33:F37)</f>
        <v>1680</v>
      </c>
      <c r="G31" s="582"/>
      <c r="H31" s="510"/>
      <c r="I31" s="546"/>
      <c r="J31" s="548"/>
      <c r="K31" s="508"/>
      <c r="L31" s="510"/>
      <c r="M31" s="582"/>
      <c r="N31" s="550"/>
      <c r="O31" s="597"/>
      <c r="P31" s="584"/>
      <c r="Q31" s="572"/>
      <c r="R31" s="574"/>
      <c r="S31" s="576"/>
      <c r="T31" s="510"/>
      <c r="U31" s="613">
        <f>SUM(G31:T31)</f>
        <v>0</v>
      </c>
      <c r="V31" s="613">
        <f>U31*D31</f>
        <v>0</v>
      </c>
      <c r="W31" s="930">
        <f>U31*F31</f>
        <v>0</v>
      </c>
      <c r="X31" s="623"/>
      <c r="Y31" s="629"/>
      <c r="Z31" s="628"/>
    </row>
    <row r="32" spans="1:26" ht="11.25" customHeight="1" x14ac:dyDescent="0.35">
      <c r="A32" s="34"/>
      <c r="B32" s="206"/>
      <c r="C32" s="342" t="s">
        <v>200</v>
      </c>
      <c r="D32" s="642"/>
      <c r="E32" s="491"/>
      <c r="F32" s="912"/>
      <c r="G32" s="583"/>
      <c r="H32" s="511"/>
      <c r="I32" s="547"/>
      <c r="J32" s="549"/>
      <c r="K32" s="509"/>
      <c r="L32" s="511"/>
      <c r="M32" s="583"/>
      <c r="N32" s="551"/>
      <c r="O32" s="524"/>
      <c r="P32" s="585"/>
      <c r="Q32" s="573"/>
      <c r="R32" s="575"/>
      <c r="S32" s="577"/>
      <c r="T32" s="511"/>
      <c r="U32" s="633"/>
      <c r="V32" s="633"/>
      <c r="W32" s="934"/>
      <c r="X32" s="624"/>
      <c r="Y32" s="630"/>
      <c r="Z32" s="628"/>
    </row>
    <row r="33" spans="1:26" ht="17.100000000000001" customHeight="1" x14ac:dyDescent="0.35">
      <c r="A33" s="149"/>
      <c r="B33" s="150"/>
      <c r="C33" s="334" t="s">
        <v>10</v>
      </c>
      <c r="D33" s="334">
        <v>1</v>
      </c>
      <c r="E33" s="330" t="s">
        <v>185</v>
      </c>
      <c r="F33" s="913">
        <v>380</v>
      </c>
      <c r="G33" s="102"/>
      <c r="H33" s="103"/>
      <c r="I33" s="104"/>
      <c r="J33" s="130"/>
      <c r="K33" s="105"/>
      <c r="L33" s="103"/>
      <c r="M33" s="102"/>
      <c r="N33" s="101"/>
      <c r="O33" s="106"/>
      <c r="P33" s="107"/>
      <c r="Q33" s="108"/>
      <c r="R33" s="109"/>
      <c r="S33" s="110"/>
      <c r="T33" s="103"/>
      <c r="U33" s="355"/>
      <c r="V33" s="349">
        <f>SUM(G33:T33)</f>
        <v>0</v>
      </c>
      <c r="W33" s="935">
        <f>V33*F33</f>
        <v>0</v>
      </c>
      <c r="X33" s="395"/>
      <c r="Y33" s="396"/>
      <c r="Z33" s="397"/>
    </row>
    <row r="34" spans="1:26" ht="17.100000000000001" customHeight="1" x14ac:dyDescent="0.35">
      <c r="A34"/>
      <c r="B34" s="150"/>
      <c r="C34" s="334" t="s">
        <v>11</v>
      </c>
      <c r="D34" s="334">
        <v>1</v>
      </c>
      <c r="E34" s="330" t="s">
        <v>186</v>
      </c>
      <c r="F34" s="913">
        <v>340</v>
      </c>
      <c r="G34" s="102"/>
      <c r="H34" s="103"/>
      <c r="I34" s="104"/>
      <c r="J34" s="130"/>
      <c r="K34" s="105"/>
      <c r="L34" s="103"/>
      <c r="M34" s="102"/>
      <c r="N34" s="101"/>
      <c r="O34" s="106"/>
      <c r="P34" s="107"/>
      <c r="Q34" s="108"/>
      <c r="R34" s="109"/>
      <c r="S34" s="110"/>
      <c r="T34" s="103"/>
      <c r="U34" s="355"/>
      <c r="V34" s="349">
        <f>SUM(G34:T34)</f>
        <v>0</v>
      </c>
      <c r="W34" s="935">
        <f>V34*F34</f>
        <v>0</v>
      </c>
      <c r="X34" s="398"/>
      <c r="Y34" s="399"/>
      <c r="Z34" s="400"/>
    </row>
    <row r="35" spans="1:26" ht="17.100000000000001" customHeight="1" x14ac:dyDescent="0.35">
      <c r="A35" s="151"/>
      <c r="B35" s="152"/>
      <c r="C35" s="341" t="s">
        <v>12</v>
      </c>
      <c r="D35" s="341">
        <v>1</v>
      </c>
      <c r="E35" s="330" t="s">
        <v>187</v>
      </c>
      <c r="F35" s="913">
        <v>320</v>
      </c>
      <c r="G35" s="102"/>
      <c r="H35" s="103"/>
      <c r="I35" s="104"/>
      <c r="J35" s="130"/>
      <c r="K35" s="105"/>
      <c r="L35" s="103"/>
      <c r="M35" s="102"/>
      <c r="N35" s="101"/>
      <c r="O35" s="106"/>
      <c r="P35" s="107"/>
      <c r="Q35" s="108"/>
      <c r="R35" s="109"/>
      <c r="S35" s="110"/>
      <c r="T35" s="103"/>
      <c r="U35" s="355"/>
      <c r="V35" s="349">
        <f>SUM(G35:T35)</f>
        <v>0</v>
      </c>
      <c r="W35" s="935">
        <f>V35*F35</f>
        <v>0</v>
      </c>
      <c r="X35" s="398"/>
      <c r="Y35" s="399"/>
      <c r="Z35" s="397"/>
    </row>
    <row r="36" spans="1:26" ht="17.100000000000001" customHeight="1" x14ac:dyDescent="0.35">
      <c r="A36" s="10"/>
      <c r="B36" s="155"/>
      <c r="C36" s="341" t="s">
        <v>13</v>
      </c>
      <c r="D36" s="335">
        <v>1</v>
      </c>
      <c r="E36" s="330" t="s">
        <v>188</v>
      </c>
      <c r="F36" s="913">
        <v>260</v>
      </c>
      <c r="G36" s="102"/>
      <c r="H36" s="103"/>
      <c r="I36" s="104"/>
      <c r="J36" s="130"/>
      <c r="K36" s="105"/>
      <c r="L36" s="103"/>
      <c r="M36" s="102"/>
      <c r="N36" s="101"/>
      <c r="O36" s="106"/>
      <c r="P36" s="107"/>
      <c r="Q36" s="108"/>
      <c r="R36" s="109"/>
      <c r="S36" s="110"/>
      <c r="T36" s="103"/>
      <c r="U36" s="356"/>
      <c r="V36" s="349">
        <f>SUM(G36:T36)</f>
        <v>0</v>
      </c>
      <c r="W36" s="935">
        <f>V36*F36</f>
        <v>0</v>
      </c>
      <c r="X36" s="398"/>
      <c r="Y36" s="399"/>
      <c r="Z36" s="397"/>
    </row>
    <row r="37" spans="1:26" ht="17.100000000000001" customHeight="1" thickBot="1" x14ac:dyDescent="0.4">
      <c r="A37" s="153"/>
      <c r="B37" s="154"/>
      <c r="C37" s="340" t="s">
        <v>14</v>
      </c>
      <c r="D37" s="340">
        <v>1</v>
      </c>
      <c r="E37" s="331" t="s">
        <v>189</v>
      </c>
      <c r="F37" s="910">
        <v>380</v>
      </c>
      <c r="G37" s="299"/>
      <c r="H37" s="295"/>
      <c r="I37" s="301"/>
      <c r="J37" s="303"/>
      <c r="K37" s="309"/>
      <c r="L37" s="295"/>
      <c r="M37" s="299"/>
      <c r="N37" s="297"/>
      <c r="O37" s="310"/>
      <c r="P37" s="305"/>
      <c r="Q37" s="290"/>
      <c r="R37" s="308"/>
      <c r="S37" s="293"/>
      <c r="T37" s="295"/>
      <c r="U37" s="357"/>
      <c r="V37" s="353">
        <f>SUM(G37:T37)</f>
        <v>0</v>
      </c>
      <c r="W37" s="936">
        <f>V37*F37</f>
        <v>0</v>
      </c>
      <c r="X37" s="401"/>
      <c r="Y37" s="402"/>
      <c r="Z37" s="404"/>
    </row>
    <row r="38" spans="1:26" ht="12.9" customHeight="1" x14ac:dyDescent="0.35">
      <c r="A38" s="149"/>
      <c r="B38" s="150"/>
      <c r="C38" s="457" t="s">
        <v>356</v>
      </c>
      <c r="D38" s="490">
        <v>5</v>
      </c>
      <c r="E38" s="336"/>
      <c r="F38" s="911">
        <f>SUM(F40:F44)</f>
        <v>1340</v>
      </c>
      <c r="G38" s="582"/>
      <c r="H38" s="510"/>
      <c r="I38" s="546"/>
      <c r="J38" s="548"/>
      <c r="K38" s="508"/>
      <c r="L38" s="510"/>
      <c r="M38" s="582"/>
      <c r="N38" s="550"/>
      <c r="O38" s="597"/>
      <c r="P38" s="584"/>
      <c r="Q38" s="572"/>
      <c r="R38" s="574"/>
      <c r="S38" s="576"/>
      <c r="T38" s="510"/>
      <c r="U38" s="613">
        <f>SUM(G38:T38)</f>
        <v>0</v>
      </c>
      <c r="V38" s="613">
        <f>U38*D38</f>
        <v>0</v>
      </c>
      <c r="W38" s="930">
        <f>U38*F38</f>
        <v>0</v>
      </c>
      <c r="X38" s="111"/>
      <c r="Y38" s="111"/>
      <c r="Z38" s="111"/>
    </row>
    <row r="39" spans="1:26" ht="12" customHeight="1" x14ac:dyDescent="0.35">
      <c r="A39" s="207"/>
      <c r="B39" s="150"/>
      <c r="C39" s="342" t="s">
        <v>199</v>
      </c>
      <c r="D39" s="642"/>
      <c r="E39" s="464"/>
      <c r="F39" s="912"/>
      <c r="G39" s="583"/>
      <c r="H39" s="511"/>
      <c r="I39" s="547"/>
      <c r="J39" s="549"/>
      <c r="K39" s="509"/>
      <c r="L39" s="511"/>
      <c r="M39" s="583"/>
      <c r="N39" s="551"/>
      <c r="O39" s="524"/>
      <c r="P39" s="585"/>
      <c r="Q39" s="573"/>
      <c r="R39" s="575"/>
      <c r="S39" s="577"/>
      <c r="T39" s="511"/>
      <c r="U39" s="633"/>
      <c r="V39" s="633"/>
      <c r="W39" s="934"/>
      <c r="X39" s="111"/>
      <c r="Y39" s="111"/>
      <c r="Z39" s="111"/>
    </row>
    <row r="40" spans="1:26" ht="17.100000000000001" customHeight="1" x14ac:dyDescent="0.35">
      <c r="A40" s="34"/>
      <c r="B40" s="150"/>
      <c r="C40" s="334" t="s">
        <v>10</v>
      </c>
      <c r="D40" s="334">
        <v>1</v>
      </c>
      <c r="E40" s="330" t="s">
        <v>185</v>
      </c>
      <c r="F40" s="913">
        <v>310</v>
      </c>
      <c r="G40" s="102"/>
      <c r="H40" s="103"/>
      <c r="I40" s="104"/>
      <c r="J40" s="130"/>
      <c r="K40" s="105"/>
      <c r="L40" s="103"/>
      <c r="M40" s="102"/>
      <c r="N40" s="101"/>
      <c r="O40" s="106"/>
      <c r="P40" s="107"/>
      <c r="Q40" s="108"/>
      <c r="R40" s="109"/>
      <c r="S40" s="110"/>
      <c r="T40" s="103"/>
      <c r="U40" s="348"/>
      <c r="V40" s="349">
        <f>SUM(G40:T40)</f>
        <v>0</v>
      </c>
      <c r="W40" s="932">
        <f>V40*F40</f>
        <v>0</v>
      </c>
    </row>
    <row r="41" spans="1:26" ht="17.100000000000001" customHeight="1" x14ac:dyDescent="0.35">
      <c r="A41" s="149"/>
      <c r="B41" s="150"/>
      <c r="C41" s="334" t="s">
        <v>11</v>
      </c>
      <c r="D41" s="334">
        <v>1</v>
      </c>
      <c r="E41" s="330" t="s">
        <v>186</v>
      </c>
      <c r="F41" s="913">
        <v>270</v>
      </c>
      <c r="G41" s="102"/>
      <c r="H41" s="103"/>
      <c r="I41" s="104"/>
      <c r="J41" s="130"/>
      <c r="K41" s="105"/>
      <c r="L41" s="103"/>
      <c r="M41" s="102"/>
      <c r="N41" s="101"/>
      <c r="O41" s="106"/>
      <c r="P41" s="107"/>
      <c r="Q41" s="108"/>
      <c r="R41" s="109"/>
      <c r="S41" s="110"/>
      <c r="T41" s="103"/>
      <c r="U41" s="348"/>
      <c r="V41" s="349">
        <f>SUM(G41:T41)</f>
        <v>0</v>
      </c>
      <c r="W41" s="932">
        <f>V41*F41</f>
        <v>0</v>
      </c>
    </row>
    <row r="42" spans="1:26" ht="17.100000000000001" customHeight="1" x14ac:dyDescent="0.35">
      <c r="A42" s="151"/>
      <c r="B42" s="152"/>
      <c r="C42" s="341" t="s">
        <v>12</v>
      </c>
      <c r="D42" s="341">
        <v>1</v>
      </c>
      <c r="E42" s="330" t="s">
        <v>187</v>
      </c>
      <c r="F42" s="913">
        <v>260</v>
      </c>
      <c r="G42" s="102"/>
      <c r="H42" s="103"/>
      <c r="I42" s="104"/>
      <c r="J42" s="130"/>
      <c r="K42" s="105"/>
      <c r="L42" s="103"/>
      <c r="M42" s="102"/>
      <c r="N42" s="101"/>
      <c r="O42" s="106"/>
      <c r="P42" s="107"/>
      <c r="Q42" s="108"/>
      <c r="R42" s="109"/>
      <c r="S42" s="110"/>
      <c r="T42" s="103"/>
      <c r="U42" s="348"/>
      <c r="V42" s="349">
        <f>SUM(G42:T42)</f>
        <v>0</v>
      </c>
      <c r="W42" s="932">
        <f>V42*F42</f>
        <v>0</v>
      </c>
    </row>
    <row r="43" spans="1:26" ht="17.100000000000001" customHeight="1" x14ac:dyDescent="0.35">
      <c r="A43" s="10"/>
      <c r="B43" s="155"/>
      <c r="C43" s="341" t="s">
        <v>13</v>
      </c>
      <c r="D43" s="335">
        <v>1</v>
      </c>
      <c r="E43" s="330" t="s">
        <v>188</v>
      </c>
      <c r="F43" s="913">
        <v>200</v>
      </c>
      <c r="G43" s="102"/>
      <c r="H43" s="103"/>
      <c r="I43" s="104"/>
      <c r="J43" s="130"/>
      <c r="K43" s="105"/>
      <c r="L43" s="103"/>
      <c r="M43" s="102"/>
      <c r="N43" s="101"/>
      <c r="O43" s="106"/>
      <c r="P43" s="107"/>
      <c r="Q43" s="108"/>
      <c r="R43" s="109"/>
      <c r="S43" s="110"/>
      <c r="T43" s="103"/>
      <c r="U43" s="351"/>
      <c r="V43" s="349">
        <f>SUM(G43:T43)</f>
        <v>0</v>
      </c>
      <c r="W43" s="932">
        <f>V43*F43</f>
        <v>0</v>
      </c>
    </row>
    <row r="44" spans="1:26" ht="17.100000000000001" customHeight="1" thickBot="1" x14ac:dyDescent="0.4">
      <c r="A44" s="153"/>
      <c r="B44" s="154"/>
      <c r="C44" s="340" t="s">
        <v>14</v>
      </c>
      <c r="D44" s="340">
        <v>1</v>
      </c>
      <c r="E44" s="331" t="s">
        <v>189</v>
      </c>
      <c r="F44" s="910">
        <v>300</v>
      </c>
      <c r="G44" s="299"/>
      <c r="H44" s="295"/>
      <c r="I44" s="301"/>
      <c r="J44" s="303"/>
      <c r="K44" s="309"/>
      <c r="L44" s="295"/>
      <c r="M44" s="299"/>
      <c r="N44" s="297"/>
      <c r="O44" s="310"/>
      <c r="P44" s="305"/>
      <c r="Q44" s="290"/>
      <c r="R44" s="308"/>
      <c r="S44" s="293"/>
      <c r="T44" s="295"/>
      <c r="U44" s="352"/>
      <c r="V44" s="353">
        <f>SUM(G44:T44)</f>
        <v>0</v>
      </c>
      <c r="W44" s="933">
        <f>V44*F44</f>
        <v>0</v>
      </c>
    </row>
    <row r="45" spans="1:26" s="221" customFormat="1" ht="14.1" customHeight="1" x14ac:dyDescent="0.3">
      <c r="A45" s="488" t="s">
        <v>17</v>
      </c>
      <c r="B45" s="647"/>
      <c r="C45" s="222"/>
      <c r="D45" s="222"/>
      <c r="E45" s="418"/>
      <c r="F45" s="914"/>
      <c r="G45" s="217"/>
      <c r="H45" s="218"/>
      <c r="I45" s="219"/>
      <c r="J45" s="220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358"/>
      <c r="V45" s="359"/>
      <c r="W45" s="937"/>
    </row>
    <row r="46" spans="1:26" ht="26.1" customHeight="1" x14ac:dyDescent="0.35">
      <c r="A46"/>
      <c r="B46" s="150"/>
      <c r="C46" s="452" t="s">
        <v>355</v>
      </c>
      <c r="D46" s="343">
        <v>5</v>
      </c>
      <c r="E46" s="363"/>
      <c r="F46" s="913">
        <f>SUM(F47:F51)</f>
        <v>1220</v>
      </c>
      <c r="G46" s="102"/>
      <c r="H46" s="103"/>
      <c r="I46" s="112"/>
      <c r="J46" s="130"/>
      <c r="K46" s="105"/>
      <c r="L46" s="103"/>
      <c r="M46" s="102"/>
      <c r="N46" s="101"/>
      <c r="O46" s="106"/>
      <c r="P46" s="107"/>
      <c r="Q46" s="108"/>
      <c r="R46" s="109"/>
      <c r="S46" s="110"/>
      <c r="T46" s="103"/>
      <c r="U46" s="354">
        <f>SUM(G46:T46)</f>
        <v>0</v>
      </c>
      <c r="V46" s="354">
        <f>U46*D46</f>
        <v>0</v>
      </c>
      <c r="W46" s="931">
        <f>U46*F46</f>
        <v>0</v>
      </c>
    </row>
    <row r="47" spans="1:26" ht="17.100000000000001" customHeight="1" x14ac:dyDescent="0.35">
      <c r="A47" s="149"/>
      <c r="B47" s="150"/>
      <c r="C47" s="334" t="s">
        <v>10</v>
      </c>
      <c r="D47" s="343">
        <v>1</v>
      </c>
      <c r="E47" s="363" t="s">
        <v>181</v>
      </c>
      <c r="F47" s="913">
        <v>490</v>
      </c>
      <c r="G47" s="102"/>
      <c r="H47" s="103"/>
      <c r="I47" s="104"/>
      <c r="J47" s="130"/>
      <c r="K47" s="105"/>
      <c r="L47" s="103"/>
      <c r="M47" s="102"/>
      <c r="N47" s="101"/>
      <c r="O47" s="106"/>
      <c r="P47" s="107"/>
      <c r="Q47" s="108"/>
      <c r="R47" s="109"/>
      <c r="S47" s="110"/>
      <c r="T47" s="103"/>
      <c r="U47" s="348"/>
      <c r="V47" s="349">
        <f>SUM(G47:T47)</f>
        <v>0</v>
      </c>
      <c r="W47" s="932">
        <f>V47*F47</f>
        <v>0</v>
      </c>
    </row>
    <row r="48" spans="1:26" ht="17.100000000000001" customHeight="1" x14ac:dyDescent="0.35">
      <c r="A48" s="149"/>
      <c r="B48" s="150"/>
      <c r="C48" s="334" t="s">
        <v>11</v>
      </c>
      <c r="D48" s="343">
        <v>1</v>
      </c>
      <c r="E48" s="363" t="s">
        <v>182</v>
      </c>
      <c r="F48" s="913">
        <v>290</v>
      </c>
      <c r="G48" s="102"/>
      <c r="H48" s="103"/>
      <c r="I48" s="104"/>
      <c r="J48" s="130"/>
      <c r="K48" s="105"/>
      <c r="L48" s="103"/>
      <c r="M48" s="102"/>
      <c r="N48" s="101"/>
      <c r="O48" s="106"/>
      <c r="P48" s="107"/>
      <c r="Q48" s="108"/>
      <c r="R48" s="109"/>
      <c r="S48" s="110"/>
      <c r="T48" s="103"/>
      <c r="U48" s="348"/>
      <c r="V48" s="349">
        <f>SUM(G48:T48)</f>
        <v>0</v>
      </c>
      <c r="W48" s="932">
        <f>V48*F48</f>
        <v>0</v>
      </c>
    </row>
    <row r="49" spans="1:23" ht="17.100000000000001" customHeight="1" x14ac:dyDescent="0.35">
      <c r="A49" s="151"/>
      <c r="B49" s="152"/>
      <c r="C49" s="341" t="s">
        <v>12</v>
      </c>
      <c r="D49" s="344">
        <v>1</v>
      </c>
      <c r="E49" s="363" t="s">
        <v>183</v>
      </c>
      <c r="F49" s="913">
        <v>210</v>
      </c>
      <c r="G49" s="102"/>
      <c r="H49" s="103"/>
      <c r="I49" s="104"/>
      <c r="J49" s="130"/>
      <c r="K49" s="105"/>
      <c r="L49" s="103"/>
      <c r="M49" s="102"/>
      <c r="N49" s="101"/>
      <c r="O49" s="106"/>
      <c r="P49" s="107"/>
      <c r="Q49" s="108"/>
      <c r="R49" s="109"/>
      <c r="S49" s="110"/>
      <c r="T49" s="103"/>
      <c r="U49" s="348"/>
      <c r="V49" s="349">
        <f>SUM(G49:T49)</f>
        <v>0</v>
      </c>
      <c r="W49" s="932">
        <f>V49*F49</f>
        <v>0</v>
      </c>
    </row>
    <row r="50" spans="1:23" ht="17.100000000000001" customHeight="1" x14ac:dyDescent="0.35">
      <c r="A50" s="10"/>
      <c r="B50" s="155"/>
      <c r="C50" s="341" t="s">
        <v>13</v>
      </c>
      <c r="D50" s="345">
        <v>1</v>
      </c>
      <c r="E50" s="363" t="s">
        <v>178</v>
      </c>
      <c r="F50" s="913">
        <v>130</v>
      </c>
      <c r="G50" s="102"/>
      <c r="H50" s="103"/>
      <c r="I50" s="104"/>
      <c r="J50" s="130"/>
      <c r="K50" s="105"/>
      <c r="L50" s="103"/>
      <c r="M50" s="102"/>
      <c r="N50" s="101"/>
      <c r="O50" s="106"/>
      <c r="P50" s="107"/>
      <c r="Q50" s="108"/>
      <c r="R50" s="109"/>
      <c r="S50" s="110"/>
      <c r="T50" s="103"/>
      <c r="U50" s="351"/>
      <c r="V50" s="349">
        <f>SUM(G50:T50)</f>
        <v>0</v>
      </c>
      <c r="W50" s="932">
        <f>V50*F50</f>
        <v>0</v>
      </c>
    </row>
    <row r="51" spans="1:23" ht="17.100000000000001" customHeight="1" thickBot="1" x14ac:dyDescent="0.4">
      <c r="A51" s="153"/>
      <c r="B51" s="154"/>
      <c r="C51" s="340" t="s">
        <v>14</v>
      </c>
      <c r="D51" s="346">
        <v>1</v>
      </c>
      <c r="E51" s="439" t="s">
        <v>184</v>
      </c>
      <c r="F51" s="910">
        <v>100</v>
      </c>
      <c r="G51" s="299"/>
      <c r="H51" s="295"/>
      <c r="I51" s="301"/>
      <c r="J51" s="303"/>
      <c r="K51" s="309"/>
      <c r="L51" s="295"/>
      <c r="M51" s="299"/>
      <c r="N51" s="297"/>
      <c r="O51" s="310"/>
      <c r="P51" s="305"/>
      <c r="Q51" s="290"/>
      <c r="R51" s="308"/>
      <c r="S51" s="293"/>
      <c r="T51" s="295"/>
      <c r="U51" s="352"/>
      <c r="V51" s="353">
        <f>SUM(G51:T51)</f>
        <v>0</v>
      </c>
      <c r="W51" s="933">
        <f>V51*F51</f>
        <v>0</v>
      </c>
    </row>
    <row r="52" spans="1:23" ht="18" customHeight="1" x14ac:dyDescent="0.35">
      <c r="A52"/>
      <c r="B52" s="164"/>
      <c r="C52" s="644" t="s">
        <v>354</v>
      </c>
      <c r="D52" s="609">
        <v>3</v>
      </c>
      <c r="E52" s="490" t="s">
        <v>180</v>
      </c>
      <c r="F52" s="902">
        <v>300</v>
      </c>
      <c r="G52" s="499"/>
      <c r="H52" s="500"/>
      <c r="I52" s="501"/>
      <c r="J52" s="502"/>
      <c r="K52" s="598"/>
      <c r="L52" s="500"/>
      <c r="M52" s="499"/>
      <c r="N52" s="552"/>
      <c r="O52" s="555"/>
      <c r="P52" s="586"/>
      <c r="Q52" s="587"/>
      <c r="R52" s="590"/>
      <c r="S52" s="593"/>
      <c r="T52" s="500"/>
      <c r="U52" s="568">
        <f>SUM(G52:T55)</f>
        <v>0</v>
      </c>
      <c r="V52" s="568">
        <f>U52*D52</f>
        <v>0</v>
      </c>
      <c r="W52" s="928">
        <f>U52*F52</f>
        <v>0</v>
      </c>
    </row>
    <row r="53" spans="1:23" ht="18" customHeight="1" x14ac:dyDescent="0.35">
      <c r="A53" s="151"/>
      <c r="B53" s="152"/>
      <c r="C53" s="645"/>
      <c r="D53" s="491"/>
      <c r="E53" s="491"/>
      <c r="F53" s="903"/>
      <c r="G53" s="493"/>
      <c r="H53" s="495"/>
      <c r="I53" s="497"/>
      <c r="J53" s="503"/>
      <c r="K53" s="566"/>
      <c r="L53" s="495"/>
      <c r="M53" s="493"/>
      <c r="N53" s="553"/>
      <c r="O53" s="556"/>
      <c r="P53" s="570"/>
      <c r="Q53" s="588"/>
      <c r="R53" s="591"/>
      <c r="S53" s="594"/>
      <c r="T53" s="495"/>
      <c r="U53" s="568"/>
      <c r="V53" s="568"/>
      <c r="W53" s="928"/>
    </row>
    <row r="54" spans="1:23" ht="18" customHeight="1" x14ac:dyDescent="0.35">
      <c r="A54" s="151"/>
      <c r="B54" s="152"/>
      <c r="C54" s="645"/>
      <c r="D54" s="491"/>
      <c r="E54" s="491"/>
      <c r="F54" s="903"/>
      <c r="G54" s="493"/>
      <c r="H54" s="495"/>
      <c r="I54" s="497"/>
      <c r="J54" s="503"/>
      <c r="K54" s="566"/>
      <c r="L54" s="495"/>
      <c r="M54" s="493"/>
      <c r="N54" s="553"/>
      <c r="O54" s="556"/>
      <c r="P54" s="570"/>
      <c r="Q54" s="588"/>
      <c r="R54" s="591"/>
      <c r="S54" s="594"/>
      <c r="T54" s="495"/>
      <c r="U54" s="568"/>
      <c r="V54" s="568"/>
      <c r="W54" s="928"/>
    </row>
    <row r="55" spans="1:23" ht="18" customHeight="1" thickBot="1" x14ac:dyDescent="0.4">
      <c r="A55" s="153"/>
      <c r="B55" s="154"/>
      <c r="C55" s="646"/>
      <c r="D55" s="492"/>
      <c r="E55" s="492"/>
      <c r="F55" s="904"/>
      <c r="G55" s="494"/>
      <c r="H55" s="496"/>
      <c r="I55" s="498"/>
      <c r="J55" s="504"/>
      <c r="K55" s="567"/>
      <c r="L55" s="496"/>
      <c r="M55" s="494"/>
      <c r="N55" s="554"/>
      <c r="O55" s="557"/>
      <c r="P55" s="571"/>
      <c r="Q55" s="589"/>
      <c r="R55" s="592"/>
      <c r="S55" s="595"/>
      <c r="T55" s="496"/>
      <c r="U55" s="569"/>
      <c r="V55" s="569"/>
      <c r="W55" s="929"/>
    </row>
    <row r="56" spans="1:23" ht="26.1" customHeight="1" x14ac:dyDescent="0.35">
      <c r="A56"/>
      <c r="B56" s="150"/>
      <c r="C56" s="452" t="s">
        <v>353</v>
      </c>
      <c r="D56" s="334">
        <v>6</v>
      </c>
      <c r="E56" s="330"/>
      <c r="F56" s="908">
        <f>SUM(F57:F58)</f>
        <v>600</v>
      </c>
      <c r="G56" s="274"/>
      <c r="H56" s="275"/>
      <c r="I56" s="100"/>
      <c r="J56" s="276"/>
      <c r="K56" s="277"/>
      <c r="L56" s="275"/>
      <c r="M56" s="274"/>
      <c r="N56" s="278"/>
      <c r="O56" s="279"/>
      <c r="P56" s="280"/>
      <c r="Q56" s="289"/>
      <c r="R56" s="307"/>
      <c r="S56" s="292"/>
      <c r="T56" s="275"/>
      <c r="U56" s="354">
        <f>SUM(G56:T56)</f>
        <v>0</v>
      </c>
      <c r="V56" s="354">
        <f>U56*D56</f>
        <v>0</v>
      </c>
      <c r="W56" s="931">
        <f>U56*F56</f>
        <v>0</v>
      </c>
    </row>
    <row r="57" spans="1:23" ht="18" x14ac:dyDescent="0.35">
      <c r="A57" s="151"/>
      <c r="B57" s="150"/>
      <c r="C57" s="334" t="s">
        <v>10</v>
      </c>
      <c r="D57" s="334">
        <v>3</v>
      </c>
      <c r="E57" s="330" t="s">
        <v>178</v>
      </c>
      <c r="F57" s="913">
        <v>210</v>
      </c>
      <c r="G57" s="102"/>
      <c r="H57" s="103"/>
      <c r="I57" s="104"/>
      <c r="J57" s="130"/>
      <c r="K57" s="105"/>
      <c r="L57" s="103"/>
      <c r="M57" s="102"/>
      <c r="N57" s="101"/>
      <c r="O57" s="106"/>
      <c r="P57" s="107"/>
      <c r="Q57" s="108"/>
      <c r="R57" s="109"/>
      <c r="S57" s="110"/>
      <c r="T57" s="103"/>
      <c r="U57" s="348"/>
      <c r="V57" s="349">
        <f>SUM(G57:T57)</f>
        <v>0</v>
      </c>
      <c r="W57" s="932">
        <f>V57*F57</f>
        <v>0</v>
      </c>
    </row>
    <row r="58" spans="1:23" ht="18" x14ac:dyDescent="0.35">
      <c r="A58" s="149"/>
      <c r="B58" s="150"/>
      <c r="C58" s="334" t="s">
        <v>11</v>
      </c>
      <c r="D58" s="334">
        <v>3</v>
      </c>
      <c r="E58" s="330" t="s">
        <v>179</v>
      </c>
      <c r="F58" s="913">
        <v>390</v>
      </c>
      <c r="G58" s="102"/>
      <c r="H58" s="103"/>
      <c r="I58" s="104"/>
      <c r="J58" s="130"/>
      <c r="K58" s="105"/>
      <c r="L58" s="103"/>
      <c r="M58" s="102"/>
      <c r="N58" s="101"/>
      <c r="O58" s="106"/>
      <c r="P58" s="107"/>
      <c r="Q58" s="108"/>
      <c r="R58" s="109"/>
      <c r="S58" s="110"/>
      <c r="T58" s="103"/>
      <c r="U58" s="348"/>
      <c r="V58" s="349">
        <f>SUM(G58:T58)</f>
        <v>0</v>
      </c>
      <c r="W58" s="932">
        <f>V58*F58</f>
        <v>0</v>
      </c>
    </row>
    <row r="59" spans="1:23" ht="18.600000000000001" thickBot="1" x14ac:dyDescent="0.4">
      <c r="A59" s="153"/>
      <c r="B59" s="154"/>
      <c r="C59" s="347"/>
      <c r="D59" s="340"/>
      <c r="E59" s="331"/>
      <c r="F59" s="915"/>
      <c r="G59" s="299"/>
      <c r="H59" s="295"/>
      <c r="I59" s="113"/>
      <c r="J59" s="303"/>
      <c r="K59" s="309"/>
      <c r="L59" s="295"/>
      <c r="M59" s="299"/>
      <c r="N59" s="297"/>
      <c r="O59" s="310"/>
      <c r="P59" s="114"/>
      <c r="Q59" s="290"/>
      <c r="R59" s="308"/>
      <c r="S59" s="293"/>
      <c r="T59" s="295"/>
      <c r="U59" s="352"/>
      <c r="V59" s="353"/>
      <c r="W59" s="933"/>
    </row>
    <row r="60" spans="1:23" ht="18" customHeight="1" x14ac:dyDescent="0.35">
      <c r="A60"/>
      <c r="B60" s="150"/>
      <c r="C60" s="686" t="s">
        <v>352</v>
      </c>
      <c r="D60" s="490">
        <v>3</v>
      </c>
      <c r="E60" s="490" t="s">
        <v>177</v>
      </c>
      <c r="F60" s="911">
        <v>950</v>
      </c>
      <c r="G60" s="610"/>
      <c r="H60" s="514"/>
      <c r="I60" s="615"/>
      <c r="J60" s="605"/>
      <c r="K60" s="606"/>
      <c r="L60" s="514"/>
      <c r="M60" s="610"/>
      <c r="N60" s="611"/>
      <c r="O60" s="612"/>
      <c r="P60" s="643"/>
      <c r="Q60" s="687"/>
      <c r="R60" s="748"/>
      <c r="S60" s="599"/>
      <c r="T60" s="514"/>
      <c r="U60" s="613">
        <f>SUM(G60:T63)</f>
        <v>0</v>
      </c>
      <c r="V60" s="613">
        <f>U60*D60</f>
        <v>0</v>
      </c>
      <c r="W60" s="930">
        <f>U60*F60</f>
        <v>0</v>
      </c>
    </row>
    <row r="61" spans="1:23" ht="18" customHeight="1" x14ac:dyDescent="0.35">
      <c r="A61" s="151"/>
      <c r="B61" s="150"/>
      <c r="C61" s="645"/>
      <c r="D61" s="491"/>
      <c r="E61" s="491"/>
      <c r="F61" s="903"/>
      <c r="G61" s="493"/>
      <c r="H61" s="495"/>
      <c r="I61" s="497"/>
      <c r="J61" s="503"/>
      <c r="K61" s="566"/>
      <c r="L61" s="495"/>
      <c r="M61" s="493"/>
      <c r="N61" s="553"/>
      <c r="O61" s="556"/>
      <c r="P61" s="570"/>
      <c r="Q61" s="588"/>
      <c r="R61" s="591"/>
      <c r="S61" s="594"/>
      <c r="T61" s="495"/>
      <c r="U61" s="568"/>
      <c r="V61" s="568"/>
      <c r="W61" s="928"/>
    </row>
    <row r="62" spans="1:23" ht="18" customHeight="1" x14ac:dyDescent="0.35">
      <c r="A62" s="151"/>
      <c r="B62" s="152"/>
      <c r="C62" s="645"/>
      <c r="D62" s="491"/>
      <c r="E62" s="491"/>
      <c r="F62" s="903"/>
      <c r="G62" s="493"/>
      <c r="H62" s="495"/>
      <c r="I62" s="497"/>
      <c r="J62" s="503"/>
      <c r="K62" s="566"/>
      <c r="L62" s="495"/>
      <c r="M62" s="493"/>
      <c r="N62" s="553"/>
      <c r="O62" s="556"/>
      <c r="P62" s="570"/>
      <c r="Q62" s="588"/>
      <c r="R62" s="591"/>
      <c r="S62" s="594"/>
      <c r="T62" s="495"/>
      <c r="U62" s="568"/>
      <c r="V62" s="568"/>
      <c r="W62" s="928"/>
    </row>
    <row r="63" spans="1:23" ht="18" customHeight="1" thickBot="1" x14ac:dyDescent="0.4">
      <c r="A63" s="153"/>
      <c r="B63" s="154"/>
      <c r="C63" s="646"/>
      <c r="D63" s="492"/>
      <c r="E63" s="492"/>
      <c r="F63" s="904"/>
      <c r="G63" s="494"/>
      <c r="H63" s="496"/>
      <c r="I63" s="498"/>
      <c r="J63" s="504"/>
      <c r="K63" s="567"/>
      <c r="L63" s="496"/>
      <c r="M63" s="494"/>
      <c r="N63" s="554"/>
      <c r="O63" s="557"/>
      <c r="P63" s="571"/>
      <c r="Q63" s="589"/>
      <c r="R63" s="592"/>
      <c r="S63" s="595"/>
      <c r="T63" s="496"/>
      <c r="U63" s="569"/>
      <c r="V63" s="569"/>
      <c r="W63" s="929"/>
    </row>
    <row r="64" spans="1:23" ht="18" customHeight="1" x14ac:dyDescent="0.35">
      <c r="A64" s="207"/>
      <c r="B64" s="150"/>
      <c r="C64" s="645" t="s">
        <v>351</v>
      </c>
      <c r="D64" s="657">
        <v>1</v>
      </c>
      <c r="E64" s="490" t="s">
        <v>176</v>
      </c>
      <c r="F64" s="903">
        <v>390</v>
      </c>
      <c r="G64" s="493"/>
      <c r="H64" s="495"/>
      <c r="I64" s="497"/>
      <c r="J64" s="503"/>
      <c r="K64" s="566"/>
      <c r="L64" s="495"/>
      <c r="M64" s="493"/>
      <c r="N64" s="553"/>
      <c r="O64" s="556"/>
      <c r="P64" s="570"/>
      <c r="Q64" s="588"/>
      <c r="R64" s="591"/>
      <c r="S64" s="594"/>
      <c r="T64" s="495"/>
      <c r="U64" s="568">
        <f>SUM(G64:T67)</f>
        <v>0</v>
      </c>
      <c r="V64" s="568">
        <f>U64*D64</f>
        <v>0</v>
      </c>
      <c r="W64" s="928">
        <f>U64*F64</f>
        <v>0</v>
      </c>
    </row>
    <row r="65" spans="1:23" ht="18" customHeight="1" x14ac:dyDescent="0.35">
      <c r="A65"/>
      <c r="B65" s="150"/>
      <c r="C65" s="645"/>
      <c r="D65" s="657"/>
      <c r="E65" s="491"/>
      <c r="F65" s="903"/>
      <c r="G65" s="493"/>
      <c r="H65" s="495"/>
      <c r="I65" s="497"/>
      <c r="J65" s="503"/>
      <c r="K65" s="566"/>
      <c r="L65" s="495"/>
      <c r="M65" s="493"/>
      <c r="N65" s="553"/>
      <c r="O65" s="556"/>
      <c r="P65" s="570"/>
      <c r="Q65" s="588"/>
      <c r="R65" s="591"/>
      <c r="S65" s="594"/>
      <c r="T65" s="495"/>
      <c r="U65" s="568"/>
      <c r="V65" s="568"/>
      <c r="W65" s="928"/>
    </row>
    <row r="66" spans="1:23" ht="18" customHeight="1" x14ac:dyDescent="0.35">
      <c r="A66" s="208"/>
      <c r="B66" s="152"/>
      <c r="C66" s="645"/>
      <c r="D66" s="657"/>
      <c r="E66" s="491"/>
      <c r="F66" s="903"/>
      <c r="G66" s="493"/>
      <c r="H66" s="495"/>
      <c r="I66" s="497"/>
      <c r="J66" s="503"/>
      <c r="K66" s="566"/>
      <c r="L66" s="495"/>
      <c r="M66" s="493"/>
      <c r="N66" s="553"/>
      <c r="O66" s="556"/>
      <c r="P66" s="570"/>
      <c r="Q66" s="588"/>
      <c r="R66" s="591"/>
      <c r="S66" s="594"/>
      <c r="T66" s="495"/>
      <c r="U66" s="568"/>
      <c r="V66" s="568"/>
      <c r="W66" s="928"/>
    </row>
    <row r="67" spans="1:23" ht="18" customHeight="1" thickBot="1" x14ac:dyDescent="0.4">
      <c r="A67" s="209"/>
      <c r="B67" s="154"/>
      <c r="C67" s="646"/>
      <c r="D67" s="658"/>
      <c r="E67" s="492"/>
      <c r="F67" s="904"/>
      <c r="G67" s="494"/>
      <c r="H67" s="496"/>
      <c r="I67" s="498"/>
      <c r="J67" s="504"/>
      <c r="K67" s="567"/>
      <c r="L67" s="496"/>
      <c r="M67" s="494"/>
      <c r="N67" s="554"/>
      <c r="O67" s="557"/>
      <c r="P67" s="571"/>
      <c r="Q67" s="589"/>
      <c r="R67" s="592"/>
      <c r="S67" s="595"/>
      <c r="T67" s="496"/>
      <c r="U67" s="569"/>
      <c r="V67" s="569"/>
      <c r="W67" s="929"/>
    </row>
    <row r="68" spans="1:23" ht="14.1" customHeight="1" x14ac:dyDescent="0.3">
      <c r="A68" s="488" t="s">
        <v>18</v>
      </c>
      <c r="B68" s="489"/>
      <c r="C68" s="481"/>
      <c r="D68" s="210"/>
      <c r="E68" s="419"/>
      <c r="F68" s="916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377"/>
      <c r="V68" s="377"/>
      <c r="W68" s="938"/>
    </row>
    <row r="69" spans="1:23" ht="26.1" customHeight="1" x14ac:dyDescent="0.35">
      <c r="A69"/>
      <c r="B69" s="150"/>
      <c r="C69" s="452" t="s">
        <v>350</v>
      </c>
      <c r="D69" s="334">
        <v>5</v>
      </c>
      <c r="E69" s="330"/>
      <c r="F69" s="908">
        <f>SUM(F70:F74)</f>
        <v>1030</v>
      </c>
      <c r="G69" s="274"/>
      <c r="H69" s="275"/>
      <c r="I69" s="100"/>
      <c r="J69" s="276"/>
      <c r="K69" s="277"/>
      <c r="L69" s="275"/>
      <c r="M69" s="274"/>
      <c r="N69" s="278"/>
      <c r="O69" s="279"/>
      <c r="P69" s="280"/>
      <c r="Q69" s="289"/>
      <c r="R69" s="307"/>
      <c r="S69" s="292"/>
      <c r="T69" s="275"/>
      <c r="U69" s="354">
        <f>SUM(G69:T69)</f>
        <v>0</v>
      </c>
      <c r="V69" s="354">
        <f>U69*D69</f>
        <v>0</v>
      </c>
      <c r="W69" s="931">
        <f>U69*F69</f>
        <v>0</v>
      </c>
    </row>
    <row r="70" spans="1:23" ht="17.100000000000001" customHeight="1" x14ac:dyDescent="0.35">
      <c r="A70" s="151"/>
      <c r="B70" s="150"/>
      <c r="C70" s="334" t="s">
        <v>10</v>
      </c>
      <c r="D70" s="334">
        <v>1</v>
      </c>
      <c r="E70" s="330" t="s">
        <v>171</v>
      </c>
      <c r="F70" s="917">
        <v>220</v>
      </c>
      <c r="G70" s="298"/>
      <c r="H70" s="294"/>
      <c r="I70" s="300"/>
      <c r="J70" s="302"/>
      <c r="K70" s="311"/>
      <c r="L70" s="294"/>
      <c r="M70" s="298"/>
      <c r="N70" s="296"/>
      <c r="O70" s="281"/>
      <c r="P70" s="304"/>
      <c r="Q70" s="288"/>
      <c r="R70" s="306"/>
      <c r="S70" s="291"/>
      <c r="T70" s="294"/>
      <c r="U70" s="348"/>
      <c r="V70" s="349">
        <f>SUM(G70:T70)</f>
        <v>0</v>
      </c>
      <c r="W70" s="932">
        <f>V70*F70</f>
        <v>0</v>
      </c>
    </row>
    <row r="71" spans="1:23" ht="17.100000000000001" customHeight="1" x14ac:dyDescent="0.35">
      <c r="A71" s="149"/>
      <c r="B71" s="150"/>
      <c r="C71" s="334" t="s">
        <v>11</v>
      </c>
      <c r="D71" s="334">
        <v>1</v>
      </c>
      <c r="E71" s="330" t="s">
        <v>172</v>
      </c>
      <c r="F71" s="917">
        <v>220</v>
      </c>
      <c r="G71" s="298"/>
      <c r="H71" s="294"/>
      <c r="I71" s="300"/>
      <c r="J71" s="302"/>
      <c r="K71" s="311"/>
      <c r="L71" s="294"/>
      <c r="M71" s="298"/>
      <c r="N71" s="296"/>
      <c r="O71" s="281"/>
      <c r="P71" s="304"/>
      <c r="Q71" s="288"/>
      <c r="R71" s="306"/>
      <c r="S71" s="291"/>
      <c r="T71" s="294"/>
      <c r="U71" s="348"/>
      <c r="V71" s="349">
        <f>SUM(G71:T71)</f>
        <v>0</v>
      </c>
      <c r="W71" s="932">
        <f>V71*F71</f>
        <v>0</v>
      </c>
    </row>
    <row r="72" spans="1:23" ht="17.100000000000001" customHeight="1" x14ac:dyDescent="0.35">
      <c r="A72" s="151"/>
      <c r="B72" s="152"/>
      <c r="C72" s="341" t="s">
        <v>12</v>
      </c>
      <c r="D72" s="341">
        <v>1</v>
      </c>
      <c r="E72" s="330" t="s">
        <v>173</v>
      </c>
      <c r="F72" s="917">
        <v>190</v>
      </c>
      <c r="G72" s="298"/>
      <c r="H72" s="294"/>
      <c r="I72" s="300"/>
      <c r="J72" s="302"/>
      <c r="K72" s="311"/>
      <c r="L72" s="294"/>
      <c r="M72" s="298"/>
      <c r="N72" s="296"/>
      <c r="O72" s="281"/>
      <c r="P72" s="304"/>
      <c r="Q72" s="288"/>
      <c r="R72" s="306"/>
      <c r="S72" s="291"/>
      <c r="T72" s="294"/>
      <c r="U72" s="348"/>
      <c r="V72" s="349">
        <f>SUM(G72:T72)</f>
        <v>0</v>
      </c>
      <c r="W72" s="932">
        <f>V72*F72</f>
        <v>0</v>
      </c>
    </row>
    <row r="73" spans="1:23" ht="17.100000000000001" customHeight="1" x14ac:dyDescent="0.35">
      <c r="A73" s="10"/>
      <c r="B73" s="155"/>
      <c r="C73" s="341" t="s">
        <v>13</v>
      </c>
      <c r="D73" s="335">
        <v>1</v>
      </c>
      <c r="E73" s="330" t="s">
        <v>174</v>
      </c>
      <c r="F73" s="917">
        <v>200</v>
      </c>
      <c r="G73" s="298"/>
      <c r="H73" s="294"/>
      <c r="I73" s="300"/>
      <c r="J73" s="302"/>
      <c r="K73" s="311"/>
      <c r="L73" s="294"/>
      <c r="M73" s="298"/>
      <c r="N73" s="296"/>
      <c r="O73" s="281"/>
      <c r="P73" s="304"/>
      <c r="Q73" s="288"/>
      <c r="R73" s="306"/>
      <c r="S73" s="291"/>
      <c r="T73" s="294"/>
      <c r="U73" s="351"/>
      <c r="V73" s="349">
        <f>SUM(G73:T73)</f>
        <v>0</v>
      </c>
      <c r="W73" s="932">
        <f>V73*F73</f>
        <v>0</v>
      </c>
    </row>
    <row r="74" spans="1:23" ht="17.100000000000001" customHeight="1" thickBot="1" x14ac:dyDescent="0.4">
      <c r="A74" s="153"/>
      <c r="B74" s="154"/>
      <c r="C74" s="340" t="s">
        <v>14</v>
      </c>
      <c r="D74" s="340">
        <v>1</v>
      </c>
      <c r="E74" s="331" t="s">
        <v>175</v>
      </c>
      <c r="F74" s="918">
        <v>200</v>
      </c>
      <c r="G74" s="117"/>
      <c r="H74" s="118"/>
      <c r="I74" s="119"/>
      <c r="J74" s="131"/>
      <c r="K74" s="120"/>
      <c r="L74" s="118"/>
      <c r="M74" s="117"/>
      <c r="N74" s="116"/>
      <c r="O74" s="121"/>
      <c r="P74" s="122"/>
      <c r="Q74" s="123"/>
      <c r="R74" s="124"/>
      <c r="S74" s="125"/>
      <c r="T74" s="118"/>
      <c r="U74" s="352"/>
      <c r="V74" s="349">
        <f>SUM(G74:T74)</f>
        <v>0</v>
      </c>
      <c r="W74" s="932">
        <f>V74*F74</f>
        <v>0</v>
      </c>
    </row>
    <row r="75" spans="1:23" ht="14.1" customHeight="1" x14ac:dyDescent="0.3">
      <c r="A75" s="488" t="s">
        <v>74</v>
      </c>
      <c r="B75" s="489"/>
      <c r="C75" s="481"/>
      <c r="D75" s="211"/>
      <c r="E75" s="420"/>
      <c r="F75" s="919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378"/>
      <c r="V75" s="378"/>
      <c r="W75" s="939"/>
    </row>
    <row r="76" spans="1:23" ht="18" customHeight="1" x14ac:dyDescent="0.35">
      <c r="A76"/>
      <c r="B76" s="164"/>
      <c r="C76" s="644" t="s">
        <v>349</v>
      </c>
      <c r="D76" s="609">
        <v>4</v>
      </c>
      <c r="E76" s="609" t="s">
        <v>76</v>
      </c>
      <c r="F76" s="902">
        <v>340</v>
      </c>
      <c r="G76" s="499"/>
      <c r="H76" s="500"/>
      <c r="I76" s="501"/>
      <c r="J76" s="502"/>
      <c r="K76" s="598"/>
      <c r="L76" s="500"/>
      <c r="M76" s="499"/>
      <c r="N76" s="552"/>
      <c r="O76" s="555"/>
      <c r="P76" s="586"/>
      <c r="Q76" s="587"/>
      <c r="R76" s="590"/>
      <c r="S76" s="593"/>
      <c r="T76" s="500"/>
      <c r="U76" s="596">
        <f>SUM(G76:T79)</f>
        <v>0</v>
      </c>
      <c r="V76" s="596">
        <f>U76*D76</f>
        <v>0</v>
      </c>
      <c r="W76" s="940">
        <f>U76*F76</f>
        <v>0</v>
      </c>
    </row>
    <row r="77" spans="1:23" ht="18" customHeight="1" x14ac:dyDescent="0.35">
      <c r="A77" s="151"/>
      <c r="B77" s="150"/>
      <c r="C77" s="645"/>
      <c r="D77" s="491"/>
      <c r="E77" s="491"/>
      <c r="F77" s="903"/>
      <c r="G77" s="493"/>
      <c r="H77" s="495"/>
      <c r="I77" s="497"/>
      <c r="J77" s="503"/>
      <c r="K77" s="566"/>
      <c r="L77" s="495"/>
      <c r="M77" s="493"/>
      <c r="N77" s="553"/>
      <c r="O77" s="556"/>
      <c r="P77" s="570"/>
      <c r="Q77" s="588"/>
      <c r="R77" s="591"/>
      <c r="S77" s="594"/>
      <c r="T77" s="495"/>
      <c r="U77" s="568"/>
      <c r="V77" s="568"/>
      <c r="W77" s="928"/>
    </row>
    <row r="78" spans="1:23" ht="18" customHeight="1" x14ac:dyDescent="0.35">
      <c r="A78" s="151"/>
      <c r="B78" s="152"/>
      <c r="C78" s="645"/>
      <c r="D78" s="491"/>
      <c r="E78" s="491"/>
      <c r="F78" s="903"/>
      <c r="G78" s="493"/>
      <c r="H78" s="495"/>
      <c r="I78" s="497"/>
      <c r="J78" s="503"/>
      <c r="K78" s="566"/>
      <c r="L78" s="495"/>
      <c r="M78" s="493"/>
      <c r="N78" s="553"/>
      <c r="O78" s="556"/>
      <c r="P78" s="570"/>
      <c r="Q78" s="588"/>
      <c r="R78" s="591"/>
      <c r="S78" s="594"/>
      <c r="T78" s="495"/>
      <c r="U78" s="568"/>
      <c r="V78" s="568"/>
      <c r="W78" s="928"/>
    </row>
    <row r="79" spans="1:23" ht="18" customHeight="1" thickBot="1" x14ac:dyDescent="0.4">
      <c r="A79" s="153"/>
      <c r="B79" s="154"/>
      <c r="C79" s="646"/>
      <c r="D79" s="492"/>
      <c r="E79" s="492"/>
      <c r="F79" s="904"/>
      <c r="G79" s="494"/>
      <c r="H79" s="496"/>
      <c r="I79" s="498"/>
      <c r="J79" s="504"/>
      <c r="K79" s="567"/>
      <c r="L79" s="496"/>
      <c r="M79" s="494"/>
      <c r="N79" s="554"/>
      <c r="O79" s="557"/>
      <c r="P79" s="571"/>
      <c r="Q79" s="589"/>
      <c r="R79" s="592"/>
      <c r="S79" s="595"/>
      <c r="T79" s="496"/>
      <c r="U79" s="569"/>
      <c r="V79" s="569"/>
      <c r="W79" s="929"/>
    </row>
    <row r="80" spans="1:23" ht="18" customHeight="1" x14ac:dyDescent="0.35">
      <c r="A80"/>
      <c r="B80" s="164"/>
      <c r="C80" s="644" t="s">
        <v>348</v>
      </c>
      <c r="D80" s="609">
        <v>4</v>
      </c>
      <c r="E80" s="490" t="s">
        <v>76</v>
      </c>
      <c r="F80" s="902">
        <v>340</v>
      </c>
      <c r="G80" s="499"/>
      <c r="H80" s="500"/>
      <c r="I80" s="501"/>
      <c r="J80" s="502"/>
      <c r="K80" s="598"/>
      <c r="L80" s="500"/>
      <c r="M80" s="499"/>
      <c r="N80" s="552"/>
      <c r="O80" s="555"/>
      <c r="P80" s="586"/>
      <c r="Q80" s="587"/>
      <c r="R80" s="590"/>
      <c r="S80" s="593"/>
      <c r="T80" s="500"/>
      <c r="U80" s="596">
        <f>SUM(G80:T83)</f>
        <v>0</v>
      </c>
      <c r="V80" s="596">
        <f>U80*D80</f>
        <v>0</v>
      </c>
      <c r="W80" s="940">
        <f>U80*F80</f>
        <v>0</v>
      </c>
    </row>
    <row r="81" spans="1:23" ht="18" customHeight="1" x14ac:dyDescent="0.35">
      <c r="A81" s="151"/>
      <c r="B81" s="150"/>
      <c r="C81" s="645"/>
      <c r="D81" s="491"/>
      <c r="E81" s="491"/>
      <c r="F81" s="903"/>
      <c r="G81" s="493"/>
      <c r="H81" s="495"/>
      <c r="I81" s="497"/>
      <c r="J81" s="503"/>
      <c r="K81" s="566"/>
      <c r="L81" s="495"/>
      <c r="M81" s="493"/>
      <c r="N81" s="553"/>
      <c r="O81" s="556"/>
      <c r="P81" s="570"/>
      <c r="Q81" s="588"/>
      <c r="R81" s="591"/>
      <c r="S81" s="594"/>
      <c r="T81" s="495"/>
      <c r="U81" s="568"/>
      <c r="V81" s="568"/>
      <c r="W81" s="928"/>
    </row>
    <row r="82" spans="1:23" ht="18" customHeight="1" x14ac:dyDescent="0.35">
      <c r="A82" s="151"/>
      <c r="B82" s="152"/>
      <c r="C82" s="645"/>
      <c r="D82" s="491"/>
      <c r="E82" s="491"/>
      <c r="F82" s="903"/>
      <c r="G82" s="493"/>
      <c r="H82" s="495"/>
      <c r="I82" s="497"/>
      <c r="J82" s="503"/>
      <c r="K82" s="566"/>
      <c r="L82" s="495"/>
      <c r="M82" s="493"/>
      <c r="N82" s="553"/>
      <c r="O82" s="556"/>
      <c r="P82" s="570"/>
      <c r="Q82" s="588"/>
      <c r="R82" s="591"/>
      <c r="S82" s="594"/>
      <c r="T82" s="495"/>
      <c r="U82" s="568"/>
      <c r="V82" s="568"/>
      <c r="W82" s="928"/>
    </row>
    <row r="83" spans="1:23" ht="18" customHeight="1" thickBot="1" x14ac:dyDescent="0.4">
      <c r="A83" s="153"/>
      <c r="B83" s="154"/>
      <c r="C83" s="646"/>
      <c r="D83" s="492"/>
      <c r="E83" s="492"/>
      <c r="F83" s="904"/>
      <c r="G83" s="494"/>
      <c r="H83" s="496"/>
      <c r="I83" s="498"/>
      <c r="J83" s="504"/>
      <c r="K83" s="567"/>
      <c r="L83" s="496"/>
      <c r="M83" s="494"/>
      <c r="N83" s="554"/>
      <c r="O83" s="557"/>
      <c r="P83" s="571"/>
      <c r="Q83" s="589"/>
      <c r="R83" s="592"/>
      <c r="S83" s="595"/>
      <c r="T83" s="496"/>
      <c r="U83" s="569"/>
      <c r="V83" s="569"/>
      <c r="W83" s="929"/>
    </row>
    <row r="84" spans="1:23" ht="18" customHeight="1" x14ac:dyDescent="0.35">
      <c r="A84"/>
      <c r="B84" s="164"/>
      <c r="C84" s="644" t="s">
        <v>347</v>
      </c>
      <c r="D84" s="609">
        <v>5</v>
      </c>
      <c r="E84" s="490" t="s">
        <v>76</v>
      </c>
      <c r="F84" s="902">
        <v>420</v>
      </c>
      <c r="G84" s="499"/>
      <c r="H84" s="500"/>
      <c r="I84" s="501"/>
      <c r="J84" s="502"/>
      <c r="K84" s="598"/>
      <c r="L84" s="500"/>
      <c r="M84" s="499"/>
      <c r="N84" s="552"/>
      <c r="O84" s="555"/>
      <c r="P84" s="586"/>
      <c r="Q84" s="587"/>
      <c r="R84" s="590"/>
      <c r="S84" s="593"/>
      <c r="T84" s="500"/>
      <c r="U84" s="596">
        <f>SUM(G84:T87)</f>
        <v>0</v>
      </c>
      <c r="V84" s="596">
        <f>U84*D84</f>
        <v>0</v>
      </c>
      <c r="W84" s="940">
        <f>U84*F84</f>
        <v>0</v>
      </c>
    </row>
    <row r="85" spans="1:23" ht="18" customHeight="1" x14ac:dyDescent="0.35">
      <c r="A85" s="151"/>
      <c r="B85" s="150"/>
      <c r="C85" s="645"/>
      <c r="D85" s="491"/>
      <c r="E85" s="491"/>
      <c r="F85" s="903"/>
      <c r="G85" s="493"/>
      <c r="H85" s="495"/>
      <c r="I85" s="497"/>
      <c r="J85" s="503"/>
      <c r="K85" s="566"/>
      <c r="L85" s="495"/>
      <c r="M85" s="493"/>
      <c r="N85" s="553"/>
      <c r="O85" s="556"/>
      <c r="P85" s="570"/>
      <c r="Q85" s="588"/>
      <c r="R85" s="591"/>
      <c r="S85" s="594"/>
      <c r="T85" s="495"/>
      <c r="U85" s="568"/>
      <c r="V85" s="568"/>
      <c r="W85" s="928"/>
    </row>
    <row r="86" spans="1:23" ht="18" customHeight="1" x14ac:dyDescent="0.35">
      <c r="A86" s="151"/>
      <c r="B86" s="152"/>
      <c r="C86" s="645"/>
      <c r="D86" s="491"/>
      <c r="E86" s="491"/>
      <c r="F86" s="903"/>
      <c r="G86" s="493"/>
      <c r="H86" s="495"/>
      <c r="I86" s="497"/>
      <c r="J86" s="503"/>
      <c r="K86" s="566"/>
      <c r="L86" s="495"/>
      <c r="M86" s="493"/>
      <c r="N86" s="553"/>
      <c r="O86" s="556"/>
      <c r="P86" s="570"/>
      <c r="Q86" s="588"/>
      <c r="R86" s="591"/>
      <c r="S86" s="594"/>
      <c r="T86" s="495"/>
      <c r="U86" s="568"/>
      <c r="V86" s="568"/>
      <c r="W86" s="928"/>
    </row>
    <row r="87" spans="1:23" ht="18" customHeight="1" thickBot="1" x14ac:dyDescent="0.4">
      <c r="A87" s="153"/>
      <c r="B87" s="154"/>
      <c r="C87" s="646"/>
      <c r="D87" s="492"/>
      <c r="E87" s="492"/>
      <c r="F87" s="904"/>
      <c r="G87" s="494"/>
      <c r="H87" s="496"/>
      <c r="I87" s="498"/>
      <c r="J87" s="504"/>
      <c r="K87" s="567"/>
      <c r="L87" s="496"/>
      <c r="M87" s="494"/>
      <c r="N87" s="554"/>
      <c r="O87" s="557"/>
      <c r="P87" s="571"/>
      <c r="Q87" s="589"/>
      <c r="R87" s="592"/>
      <c r="S87" s="595"/>
      <c r="T87" s="496"/>
      <c r="U87" s="569"/>
      <c r="V87" s="569"/>
      <c r="W87" s="929"/>
    </row>
    <row r="88" spans="1:23" ht="26.1" customHeight="1" x14ac:dyDescent="0.35">
      <c r="A88"/>
      <c r="B88" s="150"/>
      <c r="C88" s="452" t="s">
        <v>346</v>
      </c>
      <c r="D88" s="334">
        <v>3</v>
      </c>
      <c r="E88" s="330"/>
      <c r="F88" s="908">
        <f>SUM(F89:F91)</f>
        <v>1120</v>
      </c>
      <c r="G88" s="274"/>
      <c r="H88" s="275"/>
      <c r="I88" s="100"/>
      <c r="J88" s="276"/>
      <c r="K88" s="277"/>
      <c r="L88" s="275"/>
      <c r="M88" s="274"/>
      <c r="N88" s="278"/>
      <c r="O88" s="279"/>
      <c r="P88" s="280"/>
      <c r="Q88" s="289"/>
      <c r="R88" s="307"/>
      <c r="S88" s="292"/>
      <c r="T88" s="275"/>
      <c r="U88" s="354">
        <f>SUM(G88:T88)</f>
        <v>0</v>
      </c>
      <c r="V88" s="354">
        <f>U88*D88</f>
        <v>0</v>
      </c>
      <c r="W88" s="931">
        <f>U88*F88</f>
        <v>0</v>
      </c>
    </row>
    <row r="89" spans="1:23" ht="17.100000000000001" customHeight="1" x14ac:dyDescent="0.35">
      <c r="A89" s="151"/>
      <c r="B89" s="150"/>
      <c r="C89" s="360" t="s">
        <v>10</v>
      </c>
      <c r="D89" s="360">
        <v>1</v>
      </c>
      <c r="E89" s="463" t="s">
        <v>168</v>
      </c>
      <c r="F89" s="913">
        <v>300</v>
      </c>
      <c r="G89" s="298"/>
      <c r="H89" s="294"/>
      <c r="I89" s="300"/>
      <c r="J89" s="302"/>
      <c r="K89" s="311"/>
      <c r="L89" s="294"/>
      <c r="M89" s="298"/>
      <c r="N89" s="296"/>
      <c r="O89" s="281"/>
      <c r="P89" s="304"/>
      <c r="Q89" s="288"/>
      <c r="R89" s="306"/>
      <c r="S89" s="291"/>
      <c r="T89" s="294"/>
      <c r="U89" s="348"/>
      <c r="V89" s="349">
        <f>SUM(G89:T89)</f>
        <v>0</v>
      </c>
      <c r="W89" s="932">
        <f>V89*F89</f>
        <v>0</v>
      </c>
    </row>
    <row r="90" spans="1:23" ht="17.100000000000001" customHeight="1" x14ac:dyDescent="0.35">
      <c r="A90" s="149"/>
      <c r="B90" s="150"/>
      <c r="C90" s="360" t="s">
        <v>11</v>
      </c>
      <c r="D90" s="360">
        <v>1</v>
      </c>
      <c r="E90" s="463" t="s">
        <v>169</v>
      </c>
      <c r="F90" s="913">
        <v>380</v>
      </c>
      <c r="G90" s="298"/>
      <c r="H90" s="294"/>
      <c r="I90" s="300"/>
      <c r="J90" s="302"/>
      <c r="K90" s="311"/>
      <c r="L90" s="294"/>
      <c r="M90" s="298"/>
      <c r="N90" s="296"/>
      <c r="O90" s="281"/>
      <c r="P90" s="304"/>
      <c r="Q90" s="288"/>
      <c r="R90" s="306"/>
      <c r="S90" s="291"/>
      <c r="T90" s="294"/>
      <c r="U90" s="348"/>
      <c r="V90" s="349">
        <f>SUM(G90:T90)</f>
        <v>0</v>
      </c>
      <c r="W90" s="932">
        <f>V90*F90</f>
        <v>0</v>
      </c>
    </row>
    <row r="91" spans="1:23" ht="17.100000000000001" customHeight="1" x14ac:dyDescent="0.35">
      <c r="A91" s="151"/>
      <c r="B91" s="152"/>
      <c r="C91" s="361" t="s">
        <v>12</v>
      </c>
      <c r="D91" s="361">
        <v>1</v>
      </c>
      <c r="E91" s="463" t="s">
        <v>170</v>
      </c>
      <c r="F91" s="913">
        <v>440</v>
      </c>
      <c r="G91" s="298"/>
      <c r="H91" s="294"/>
      <c r="I91" s="300"/>
      <c r="J91" s="302"/>
      <c r="K91" s="311"/>
      <c r="L91" s="294"/>
      <c r="M91" s="298"/>
      <c r="N91" s="296"/>
      <c r="O91" s="281"/>
      <c r="P91" s="304"/>
      <c r="Q91" s="288"/>
      <c r="R91" s="306"/>
      <c r="S91" s="291"/>
      <c r="T91" s="294"/>
      <c r="U91" s="348"/>
      <c r="V91" s="349">
        <f>SUM(G91:T91)</f>
        <v>0</v>
      </c>
      <c r="W91" s="932">
        <f>V91*F91</f>
        <v>0</v>
      </c>
    </row>
    <row r="92" spans="1:23" ht="17.100000000000001" customHeight="1" thickBot="1" x14ac:dyDescent="0.4">
      <c r="A92" s="153"/>
      <c r="B92" s="154"/>
      <c r="C92" s="347"/>
      <c r="D92" s="340"/>
      <c r="E92" s="331"/>
      <c r="F92" s="915"/>
      <c r="G92" s="117"/>
      <c r="H92" s="118"/>
      <c r="I92" s="119"/>
      <c r="J92" s="131"/>
      <c r="K92" s="120"/>
      <c r="L92" s="118"/>
      <c r="M92" s="117"/>
      <c r="N92" s="116"/>
      <c r="O92" s="121"/>
      <c r="P92" s="122"/>
      <c r="Q92" s="123"/>
      <c r="R92" s="124"/>
      <c r="S92" s="125"/>
      <c r="T92" s="118"/>
      <c r="U92" s="352"/>
      <c r="V92" s="353"/>
      <c r="W92" s="933"/>
    </row>
    <row r="93" spans="1:23" ht="26.1" customHeight="1" x14ac:dyDescent="0.35">
      <c r="A93"/>
      <c r="B93" s="150"/>
      <c r="C93" s="452" t="s">
        <v>345</v>
      </c>
      <c r="D93" s="334">
        <v>3</v>
      </c>
      <c r="E93" s="330"/>
      <c r="F93" s="908">
        <f>SUM(F94:F96)</f>
        <v>930</v>
      </c>
      <c r="G93" s="274"/>
      <c r="H93" s="275"/>
      <c r="I93" s="100"/>
      <c r="J93" s="276"/>
      <c r="K93" s="277"/>
      <c r="L93" s="275"/>
      <c r="M93" s="274"/>
      <c r="N93" s="278"/>
      <c r="O93" s="279"/>
      <c r="P93" s="280"/>
      <c r="Q93" s="289"/>
      <c r="R93" s="307"/>
      <c r="S93" s="292"/>
      <c r="T93" s="275"/>
      <c r="U93" s="354">
        <f>SUM(G93:T93)</f>
        <v>0</v>
      </c>
      <c r="V93" s="354">
        <f>U93*D93</f>
        <v>0</v>
      </c>
      <c r="W93" s="931">
        <f>U93*F93</f>
        <v>0</v>
      </c>
    </row>
    <row r="94" spans="1:23" ht="17.100000000000001" customHeight="1" x14ac:dyDescent="0.35">
      <c r="A94" s="149"/>
      <c r="B94" s="150"/>
      <c r="C94" s="334" t="s">
        <v>10</v>
      </c>
      <c r="D94" s="334">
        <v>1</v>
      </c>
      <c r="E94" s="330" t="s">
        <v>165</v>
      </c>
      <c r="F94" s="913">
        <v>370</v>
      </c>
      <c r="G94" s="298"/>
      <c r="H94" s="294"/>
      <c r="I94" s="300"/>
      <c r="J94" s="302"/>
      <c r="K94" s="311"/>
      <c r="L94" s="294"/>
      <c r="M94" s="298"/>
      <c r="N94" s="296"/>
      <c r="O94" s="281"/>
      <c r="P94" s="304"/>
      <c r="Q94" s="288"/>
      <c r="R94" s="306"/>
      <c r="S94" s="291"/>
      <c r="T94" s="294"/>
      <c r="U94" s="348"/>
      <c r="V94" s="349">
        <f>SUM(G94:T94)</f>
        <v>0</v>
      </c>
      <c r="W94" s="932">
        <f>V94*F94</f>
        <v>0</v>
      </c>
    </row>
    <row r="95" spans="1:23" ht="17.100000000000001" customHeight="1" x14ac:dyDescent="0.35">
      <c r="A95" s="149"/>
      <c r="B95" s="150"/>
      <c r="C95" s="334" t="s">
        <v>11</v>
      </c>
      <c r="D95" s="334">
        <v>1</v>
      </c>
      <c r="E95" s="330" t="s">
        <v>166</v>
      </c>
      <c r="F95" s="913">
        <v>310</v>
      </c>
      <c r="G95" s="298"/>
      <c r="H95" s="294"/>
      <c r="I95" s="300"/>
      <c r="J95" s="302"/>
      <c r="K95" s="311"/>
      <c r="L95" s="294"/>
      <c r="M95" s="298"/>
      <c r="N95" s="296"/>
      <c r="O95" s="281"/>
      <c r="P95" s="304"/>
      <c r="Q95" s="288"/>
      <c r="R95" s="306"/>
      <c r="S95" s="291"/>
      <c r="T95" s="294"/>
      <c r="U95" s="348"/>
      <c r="V95" s="349">
        <f>SUM(G95:T95)</f>
        <v>0</v>
      </c>
      <c r="W95" s="932">
        <f>V95*F95</f>
        <v>0</v>
      </c>
    </row>
    <row r="96" spans="1:23" ht="17.100000000000001" customHeight="1" x14ac:dyDescent="0.35">
      <c r="A96" s="151"/>
      <c r="B96" s="152"/>
      <c r="C96" s="341" t="s">
        <v>12</v>
      </c>
      <c r="D96" s="341">
        <v>1</v>
      </c>
      <c r="E96" s="330" t="s">
        <v>167</v>
      </c>
      <c r="F96" s="913">
        <v>250</v>
      </c>
      <c r="G96" s="298"/>
      <c r="H96" s="294"/>
      <c r="I96" s="300"/>
      <c r="J96" s="302"/>
      <c r="K96" s="311"/>
      <c r="L96" s="294"/>
      <c r="M96" s="298"/>
      <c r="N96" s="296"/>
      <c r="O96" s="281"/>
      <c r="P96" s="304"/>
      <c r="Q96" s="288"/>
      <c r="R96" s="306"/>
      <c r="S96" s="291"/>
      <c r="T96" s="294"/>
      <c r="U96" s="348"/>
      <c r="V96" s="349">
        <f>SUM(G96:T96)</f>
        <v>0</v>
      </c>
      <c r="W96" s="932">
        <f>V96*F96</f>
        <v>0</v>
      </c>
    </row>
    <row r="97" spans="1:23" ht="17.100000000000001" customHeight="1" thickBot="1" x14ac:dyDescent="0.4">
      <c r="A97" s="153"/>
      <c r="B97" s="154"/>
      <c r="C97" s="347"/>
      <c r="D97" s="340"/>
      <c r="E97" s="331"/>
      <c r="F97" s="915"/>
      <c r="G97" s="117"/>
      <c r="H97" s="118"/>
      <c r="I97" s="119"/>
      <c r="J97" s="131"/>
      <c r="K97" s="120"/>
      <c r="L97" s="118"/>
      <c r="M97" s="117"/>
      <c r="N97" s="116"/>
      <c r="O97" s="121"/>
      <c r="P97" s="122"/>
      <c r="Q97" s="123"/>
      <c r="R97" s="124"/>
      <c r="S97" s="125"/>
      <c r="T97" s="118"/>
      <c r="U97" s="352"/>
      <c r="V97" s="353"/>
      <c r="W97" s="933"/>
    </row>
    <row r="98" spans="1:23" ht="26.1" customHeight="1" x14ac:dyDescent="0.35">
      <c r="A98" s="149"/>
      <c r="B98" s="150"/>
      <c r="C98" s="452" t="s">
        <v>344</v>
      </c>
      <c r="D98" s="334">
        <v>3</v>
      </c>
      <c r="E98" s="330"/>
      <c r="F98" s="908">
        <f>SUM(F99:F101)</f>
        <v>1190</v>
      </c>
      <c r="G98" s="274"/>
      <c r="H98" s="275"/>
      <c r="I98" s="100"/>
      <c r="J98" s="276"/>
      <c r="K98" s="277"/>
      <c r="L98" s="275"/>
      <c r="M98" s="274"/>
      <c r="N98" s="278"/>
      <c r="O98" s="279"/>
      <c r="P98" s="280"/>
      <c r="Q98" s="289"/>
      <c r="R98" s="307"/>
      <c r="S98" s="292"/>
      <c r="T98" s="275"/>
      <c r="U98" s="354">
        <f>SUM(G98:T98)</f>
        <v>0</v>
      </c>
      <c r="V98" s="354">
        <f>U98*D98</f>
        <v>0</v>
      </c>
      <c r="W98" s="931">
        <f>U98*F98</f>
        <v>0</v>
      </c>
    </row>
    <row r="99" spans="1:23" ht="17.100000000000001" customHeight="1" x14ac:dyDescent="0.35">
      <c r="A99"/>
      <c r="B99" s="150"/>
      <c r="C99" s="334" t="s">
        <v>10</v>
      </c>
      <c r="D99" s="334">
        <v>1</v>
      </c>
      <c r="E99" s="330" t="s">
        <v>162</v>
      </c>
      <c r="F99" s="913">
        <v>550</v>
      </c>
      <c r="G99" s="298"/>
      <c r="H99" s="294"/>
      <c r="I99" s="300"/>
      <c r="J99" s="302"/>
      <c r="K99" s="311"/>
      <c r="L99" s="294"/>
      <c r="M99" s="298"/>
      <c r="N99" s="296"/>
      <c r="O99" s="281"/>
      <c r="P99" s="304"/>
      <c r="Q99" s="288"/>
      <c r="R99" s="306"/>
      <c r="S99" s="291"/>
      <c r="T99" s="294"/>
      <c r="U99" s="348"/>
      <c r="V99" s="349">
        <f>SUM(G99:T99)</f>
        <v>0</v>
      </c>
      <c r="W99" s="932">
        <f>V99*F99</f>
        <v>0</v>
      </c>
    </row>
    <row r="100" spans="1:23" ht="17.100000000000001" customHeight="1" x14ac:dyDescent="0.35">
      <c r="A100" s="149"/>
      <c r="B100" s="150"/>
      <c r="C100" s="334" t="s">
        <v>11</v>
      </c>
      <c r="D100" s="334">
        <v>1</v>
      </c>
      <c r="E100" s="330" t="s">
        <v>163</v>
      </c>
      <c r="F100" s="913">
        <v>370</v>
      </c>
      <c r="G100" s="298"/>
      <c r="H100" s="294"/>
      <c r="I100" s="300"/>
      <c r="J100" s="302"/>
      <c r="K100" s="311"/>
      <c r="L100" s="294"/>
      <c r="M100" s="298"/>
      <c r="N100" s="296"/>
      <c r="O100" s="281"/>
      <c r="P100" s="304"/>
      <c r="Q100" s="288"/>
      <c r="R100" s="306"/>
      <c r="S100" s="291"/>
      <c r="T100" s="294"/>
      <c r="U100" s="348"/>
      <c r="V100" s="349">
        <f>SUM(G100:T100)</f>
        <v>0</v>
      </c>
      <c r="W100" s="932">
        <f>V100*F100</f>
        <v>0</v>
      </c>
    </row>
    <row r="101" spans="1:23" ht="17.100000000000001" customHeight="1" x14ac:dyDescent="0.35">
      <c r="A101" s="151"/>
      <c r="B101" s="152"/>
      <c r="C101" s="341" t="s">
        <v>12</v>
      </c>
      <c r="D101" s="341">
        <v>1</v>
      </c>
      <c r="E101" s="330" t="s">
        <v>164</v>
      </c>
      <c r="F101" s="913">
        <v>270</v>
      </c>
      <c r="G101" s="298"/>
      <c r="H101" s="294"/>
      <c r="I101" s="300"/>
      <c r="J101" s="302"/>
      <c r="K101" s="311"/>
      <c r="L101" s="294"/>
      <c r="M101" s="298"/>
      <c r="N101" s="296"/>
      <c r="O101" s="281"/>
      <c r="P101" s="304"/>
      <c r="Q101" s="288"/>
      <c r="R101" s="306"/>
      <c r="S101" s="291"/>
      <c r="T101" s="294"/>
      <c r="U101" s="348"/>
      <c r="V101" s="349">
        <f>SUM(G101:T101)</f>
        <v>0</v>
      </c>
      <c r="W101" s="932">
        <f>V101*F101</f>
        <v>0</v>
      </c>
    </row>
    <row r="102" spans="1:23" ht="17.100000000000001" customHeight="1" thickBot="1" x14ac:dyDescent="0.4">
      <c r="A102" s="153"/>
      <c r="B102" s="154"/>
      <c r="C102" s="340"/>
      <c r="D102" s="340"/>
      <c r="E102" s="331"/>
      <c r="F102" s="910"/>
      <c r="G102" s="117"/>
      <c r="H102" s="118"/>
      <c r="I102" s="119"/>
      <c r="J102" s="131"/>
      <c r="K102" s="120"/>
      <c r="L102" s="118"/>
      <c r="M102" s="117"/>
      <c r="N102" s="116"/>
      <c r="O102" s="121"/>
      <c r="P102" s="122"/>
      <c r="Q102" s="123"/>
      <c r="R102" s="124"/>
      <c r="S102" s="125"/>
      <c r="T102" s="118"/>
      <c r="U102" s="352"/>
      <c r="V102" s="353"/>
      <c r="W102" s="933"/>
    </row>
    <row r="103" spans="1:23" ht="9" customHeight="1" x14ac:dyDescent="0.35">
      <c r="A103" s="648"/>
      <c r="B103" s="649"/>
      <c r="C103" s="650"/>
      <c r="D103" s="211"/>
      <c r="E103" s="420"/>
      <c r="F103" s="920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378"/>
      <c r="V103" s="378"/>
      <c r="W103" s="939"/>
    </row>
    <row r="104" spans="1:23" ht="26.1" customHeight="1" x14ac:dyDescent="0.35">
      <c r="A104"/>
      <c r="B104" s="150"/>
      <c r="C104" s="452" t="s">
        <v>343</v>
      </c>
      <c r="D104" s="334">
        <v>5</v>
      </c>
      <c r="E104" s="330"/>
      <c r="F104" s="908">
        <f>SUM(F105:F109)</f>
        <v>1430</v>
      </c>
      <c r="G104" s="274"/>
      <c r="H104" s="275"/>
      <c r="I104" s="100"/>
      <c r="J104" s="276"/>
      <c r="K104" s="277"/>
      <c r="L104" s="275"/>
      <c r="M104" s="274"/>
      <c r="N104" s="278"/>
      <c r="O104" s="279"/>
      <c r="P104" s="280"/>
      <c r="Q104" s="289"/>
      <c r="R104" s="307"/>
      <c r="S104" s="292"/>
      <c r="T104" s="275"/>
      <c r="U104" s="354">
        <f>SUM(G104:T104)</f>
        <v>0</v>
      </c>
      <c r="V104" s="354">
        <f>U104*D104</f>
        <v>0</v>
      </c>
      <c r="W104" s="931">
        <f>U104*F104</f>
        <v>0</v>
      </c>
    </row>
    <row r="105" spans="1:23" ht="17.100000000000001" customHeight="1" x14ac:dyDescent="0.35">
      <c r="A105" s="149"/>
      <c r="B105" s="150"/>
      <c r="C105" s="334" t="s">
        <v>10</v>
      </c>
      <c r="D105" s="334">
        <v>1</v>
      </c>
      <c r="E105" s="330" t="s">
        <v>157</v>
      </c>
      <c r="F105" s="913">
        <v>360</v>
      </c>
      <c r="G105" s="298"/>
      <c r="H105" s="294"/>
      <c r="I105" s="300"/>
      <c r="J105" s="302"/>
      <c r="K105" s="311"/>
      <c r="L105" s="294"/>
      <c r="M105" s="298"/>
      <c r="N105" s="296"/>
      <c r="O105" s="281"/>
      <c r="P105" s="304"/>
      <c r="Q105" s="288"/>
      <c r="R105" s="306"/>
      <c r="S105" s="291"/>
      <c r="T105" s="294"/>
      <c r="U105" s="348"/>
      <c r="V105" s="349">
        <f>SUM(G105:T105)</f>
        <v>0</v>
      </c>
      <c r="W105" s="932">
        <f>V105*F105</f>
        <v>0</v>
      </c>
    </row>
    <row r="106" spans="1:23" ht="17.100000000000001" customHeight="1" x14ac:dyDescent="0.35">
      <c r="A106" s="149"/>
      <c r="B106" s="150"/>
      <c r="C106" s="334" t="s">
        <v>11</v>
      </c>
      <c r="D106" s="334">
        <v>1</v>
      </c>
      <c r="E106" s="330" t="s">
        <v>158</v>
      </c>
      <c r="F106" s="913">
        <v>220</v>
      </c>
      <c r="G106" s="298"/>
      <c r="H106" s="294"/>
      <c r="I106" s="300"/>
      <c r="J106" s="302"/>
      <c r="K106" s="311"/>
      <c r="L106" s="294"/>
      <c r="M106" s="298"/>
      <c r="N106" s="296"/>
      <c r="O106" s="281"/>
      <c r="P106" s="304"/>
      <c r="Q106" s="288"/>
      <c r="R106" s="306"/>
      <c r="S106" s="291"/>
      <c r="T106" s="294"/>
      <c r="U106" s="348"/>
      <c r="V106" s="349">
        <f>SUM(G106:T106)</f>
        <v>0</v>
      </c>
      <c r="W106" s="932">
        <f>V106*F106</f>
        <v>0</v>
      </c>
    </row>
    <row r="107" spans="1:23" ht="17.100000000000001" customHeight="1" x14ac:dyDescent="0.35">
      <c r="A107" s="151"/>
      <c r="B107" s="152"/>
      <c r="C107" s="341" t="s">
        <v>12</v>
      </c>
      <c r="D107" s="341">
        <v>1</v>
      </c>
      <c r="E107" s="330" t="s">
        <v>159</v>
      </c>
      <c r="F107" s="913">
        <v>290</v>
      </c>
      <c r="G107" s="298"/>
      <c r="H107" s="294"/>
      <c r="I107" s="300"/>
      <c r="J107" s="302"/>
      <c r="K107" s="311"/>
      <c r="L107" s="294"/>
      <c r="M107" s="298"/>
      <c r="N107" s="296"/>
      <c r="O107" s="281"/>
      <c r="P107" s="304"/>
      <c r="Q107" s="288"/>
      <c r="R107" s="306"/>
      <c r="S107" s="291"/>
      <c r="T107" s="294"/>
      <c r="U107" s="348"/>
      <c r="V107" s="349">
        <f>SUM(G107:T107)</f>
        <v>0</v>
      </c>
      <c r="W107" s="932">
        <f>V107*F107</f>
        <v>0</v>
      </c>
    </row>
    <row r="108" spans="1:23" ht="17.100000000000001" customHeight="1" x14ac:dyDescent="0.35">
      <c r="A108" s="10"/>
      <c r="B108" s="155"/>
      <c r="C108" s="341" t="s">
        <v>13</v>
      </c>
      <c r="D108" s="335">
        <v>1</v>
      </c>
      <c r="E108" s="330" t="s">
        <v>160</v>
      </c>
      <c r="F108" s="913">
        <v>200</v>
      </c>
      <c r="G108" s="298"/>
      <c r="H108" s="294"/>
      <c r="I108" s="300"/>
      <c r="J108" s="302"/>
      <c r="K108" s="311"/>
      <c r="L108" s="294"/>
      <c r="M108" s="298"/>
      <c r="N108" s="296"/>
      <c r="O108" s="281"/>
      <c r="P108" s="304"/>
      <c r="Q108" s="288"/>
      <c r="R108" s="306"/>
      <c r="S108" s="291"/>
      <c r="T108" s="294"/>
      <c r="U108" s="351"/>
      <c r="V108" s="349">
        <f>SUM(G108:T108)</f>
        <v>0</v>
      </c>
      <c r="W108" s="932">
        <f>V108*F108</f>
        <v>0</v>
      </c>
    </row>
    <row r="109" spans="1:23" ht="17.100000000000001" customHeight="1" thickBot="1" x14ac:dyDescent="0.4">
      <c r="A109" s="153"/>
      <c r="B109" s="154"/>
      <c r="C109" s="340" t="s">
        <v>14</v>
      </c>
      <c r="D109" s="340">
        <v>1</v>
      </c>
      <c r="E109" s="331" t="s">
        <v>161</v>
      </c>
      <c r="F109" s="918">
        <v>360</v>
      </c>
      <c r="G109" s="117"/>
      <c r="H109" s="118"/>
      <c r="I109" s="119"/>
      <c r="J109" s="131"/>
      <c r="K109" s="120"/>
      <c r="L109" s="118"/>
      <c r="M109" s="117"/>
      <c r="N109" s="116"/>
      <c r="O109" s="121"/>
      <c r="P109" s="122"/>
      <c r="Q109" s="123"/>
      <c r="R109" s="124"/>
      <c r="S109" s="125"/>
      <c r="T109" s="118"/>
      <c r="U109" s="352"/>
      <c r="V109" s="353">
        <f>SUM(G109:T109)</f>
        <v>0</v>
      </c>
      <c r="W109" s="933">
        <f>V109*F109</f>
        <v>0</v>
      </c>
    </row>
    <row r="110" spans="1:23" ht="26.1" customHeight="1" x14ac:dyDescent="0.35">
      <c r="A110"/>
      <c r="B110" s="150"/>
      <c r="C110" s="452" t="s">
        <v>342</v>
      </c>
      <c r="D110" s="343">
        <v>3</v>
      </c>
      <c r="E110" s="363"/>
      <c r="F110" s="908">
        <f>SUM(F111:F113)</f>
        <v>540</v>
      </c>
      <c r="G110" s="274"/>
      <c r="H110" s="275"/>
      <c r="I110" s="100"/>
      <c r="J110" s="276"/>
      <c r="K110" s="277"/>
      <c r="L110" s="275"/>
      <c r="M110" s="274"/>
      <c r="N110" s="278"/>
      <c r="O110" s="279"/>
      <c r="P110" s="280"/>
      <c r="Q110" s="289"/>
      <c r="R110" s="307"/>
      <c r="S110" s="292"/>
      <c r="T110" s="275"/>
      <c r="U110" s="354">
        <f>SUM(G110:T110)</f>
        <v>0</v>
      </c>
      <c r="V110" s="354">
        <f>U110*D110</f>
        <v>0</v>
      </c>
      <c r="W110" s="931">
        <f>U110*F110</f>
        <v>0</v>
      </c>
    </row>
    <row r="111" spans="1:23" ht="17.100000000000001" customHeight="1" x14ac:dyDescent="0.35">
      <c r="A111" s="151"/>
      <c r="B111" s="150"/>
      <c r="C111" s="334" t="s">
        <v>10</v>
      </c>
      <c r="D111" s="343">
        <v>1</v>
      </c>
      <c r="E111" s="363" t="s">
        <v>154</v>
      </c>
      <c r="F111" s="913">
        <v>210</v>
      </c>
      <c r="G111" s="298"/>
      <c r="H111" s="294"/>
      <c r="I111" s="300"/>
      <c r="J111" s="302"/>
      <c r="K111" s="311"/>
      <c r="L111" s="294"/>
      <c r="M111" s="298"/>
      <c r="N111" s="296"/>
      <c r="O111" s="281"/>
      <c r="P111" s="304"/>
      <c r="Q111" s="288"/>
      <c r="R111" s="306"/>
      <c r="S111" s="291"/>
      <c r="T111" s="294"/>
      <c r="U111" s="348"/>
      <c r="V111" s="349">
        <f>SUM(G111:T111)</f>
        <v>0</v>
      </c>
      <c r="W111" s="932">
        <f>V111*F111</f>
        <v>0</v>
      </c>
    </row>
    <row r="112" spans="1:23" ht="17.100000000000001" customHeight="1" x14ac:dyDescent="0.35">
      <c r="A112" s="149"/>
      <c r="B112" s="150"/>
      <c r="C112" s="334" t="s">
        <v>11</v>
      </c>
      <c r="D112" s="343">
        <v>1</v>
      </c>
      <c r="E112" s="363" t="s">
        <v>155</v>
      </c>
      <c r="F112" s="913">
        <v>180</v>
      </c>
      <c r="G112" s="298"/>
      <c r="H112" s="294"/>
      <c r="I112" s="300"/>
      <c r="J112" s="302"/>
      <c r="K112" s="311"/>
      <c r="L112" s="294"/>
      <c r="M112" s="298"/>
      <c r="N112" s="296"/>
      <c r="O112" s="281"/>
      <c r="P112" s="304"/>
      <c r="Q112" s="288"/>
      <c r="R112" s="306"/>
      <c r="S112" s="291"/>
      <c r="T112" s="294"/>
      <c r="U112" s="348"/>
      <c r="V112" s="349">
        <f>SUM(G112:T112)</f>
        <v>0</v>
      </c>
      <c r="W112" s="932">
        <f>V112*F112</f>
        <v>0</v>
      </c>
    </row>
    <row r="113" spans="1:23" ht="17.100000000000001" customHeight="1" x14ac:dyDescent="0.35">
      <c r="A113" s="151"/>
      <c r="B113" s="152"/>
      <c r="C113" s="341" t="s">
        <v>12</v>
      </c>
      <c r="D113" s="344">
        <v>1</v>
      </c>
      <c r="E113" s="363" t="s">
        <v>156</v>
      </c>
      <c r="F113" s="913">
        <v>150</v>
      </c>
      <c r="G113" s="298"/>
      <c r="H113" s="294"/>
      <c r="I113" s="300"/>
      <c r="J113" s="302"/>
      <c r="K113" s="311"/>
      <c r="L113" s="294"/>
      <c r="M113" s="298"/>
      <c r="N113" s="296"/>
      <c r="O113" s="281"/>
      <c r="P113" s="304"/>
      <c r="Q113" s="288"/>
      <c r="R113" s="306"/>
      <c r="S113" s="291"/>
      <c r="T113" s="294"/>
      <c r="U113" s="348"/>
      <c r="V113" s="349">
        <f>SUM(G113:T113)</f>
        <v>0</v>
      </c>
      <c r="W113" s="932">
        <f>V113*F113</f>
        <v>0</v>
      </c>
    </row>
    <row r="114" spans="1:23" ht="17.100000000000001" customHeight="1" thickBot="1" x14ac:dyDescent="0.4">
      <c r="A114" s="153"/>
      <c r="B114" s="154"/>
      <c r="C114" s="340"/>
      <c r="D114" s="340"/>
      <c r="E114" s="331"/>
      <c r="F114" s="915"/>
      <c r="G114" s="117"/>
      <c r="H114" s="118"/>
      <c r="I114" s="119"/>
      <c r="J114" s="131"/>
      <c r="K114" s="120"/>
      <c r="L114" s="118"/>
      <c r="M114" s="117"/>
      <c r="N114" s="116"/>
      <c r="O114" s="121"/>
      <c r="P114" s="122"/>
      <c r="Q114" s="123"/>
      <c r="R114" s="124"/>
      <c r="S114" s="125"/>
      <c r="T114" s="118"/>
      <c r="U114" s="352"/>
      <c r="V114" s="353"/>
      <c r="W114" s="933"/>
    </row>
    <row r="115" spans="1:23" ht="26.1" customHeight="1" x14ac:dyDescent="0.35">
      <c r="A115"/>
      <c r="B115" s="150"/>
      <c r="C115" s="452" t="s">
        <v>341</v>
      </c>
      <c r="D115" s="343">
        <v>4</v>
      </c>
      <c r="E115" s="363"/>
      <c r="F115" s="908">
        <f>SUM(F116:F119)</f>
        <v>940</v>
      </c>
      <c r="G115" s="274"/>
      <c r="H115" s="275"/>
      <c r="I115" s="100"/>
      <c r="J115" s="276"/>
      <c r="K115" s="277"/>
      <c r="L115" s="275"/>
      <c r="M115" s="274"/>
      <c r="N115" s="278"/>
      <c r="O115" s="279"/>
      <c r="P115" s="280"/>
      <c r="Q115" s="289"/>
      <c r="R115" s="307"/>
      <c r="S115" s="292"/>
      <c r="T115" s="275"/>
      <c r="U115" s="379">
        <f>SUM(G115:T115)</f>
        <v>0</v>
      </c>
      <c r="V115" s="354">
        <f>U115*D115</f>
        <v>0</v>
      </c>
      <c r="W115" s="941">
        <f>U115*F115</f>
        <v>0</v>
      </c>
    </row>
    <row r="116" spans="1:23" ht="17.100000000000001" customHeight="1" x14ac:dyDescent="0.35">
      <c r="A116" s="151"/>
      <c r="B116" s="150"/>
      <c r="C116" s="334" t="s">
        <v>10</v>
      </c>
      <c r="D116" s="343">
        <v>1</v>
      </c>
      <c r="E116" s="363" t="s">
        <v>150</v>
      </c>
      <c r="F116" s="913">
        <v>180</v>
      </c>
      <c r="G116" s="298"/>
      <c r="H116" s="294"/>
      <c r="I116" s="300"/>
      <c r="J116" s="302"/>
      <c r="K116" s="311"/>
      <c r="L116" s="294"/>
      <c r="M116" s="298"/>
      <c r="N116" s="296"/>
      <c r="O116" s="281"/>
      <c r="P116" s="304"/>
      <c r="Q116" s="288"/>
      <c r="R116" s="306"/>
      <c r="S116" s="291"/>
      <c r="T116" s="294"/>
      <c r="U116" s="348"/>
      <c r="V116" s="349">
        <f>SUM(G116:T116)</f>
        <v>0</v>
      </c>
      <c r="W116" s="932">
        <f>V116*F116</f>
        <v>0</v>
      </c>
    </row>
    <row r="117" spans="1:23" ht="17.100000000000001" customHeight="1" x14ac:dyDescent="0.35">
      <c r="A117" s="149"/>
      <c r="B117" s="150"/>
      <c r="C117" s="334" t="s">
        <v>11</v>
      </c>
      <c r="D117" s="343">
        <v>1</v>
      </c>
      <c r="E117" s="363" t="s">
        <v>151</v>
      </c>
      <c r="F117" s="913">
        <v>180</v>
      </c>
      <c r="G117" s="298"/>
      <c r="H117" s="294"/>
      <c r="I117" s="300"/>
      <c r="J117" s="302"/>
      <c r="K117" s="311"/>
      <c r="L117" s="294"/>
      <c r="M117" s="298"/>
      <c r="N117" s="296"/>
      <c r="O117" s="281"/>
      <c r="P117" s="304"/>
      <c r="Q117" s="288"/>
      <c r="R117" s="306"/>
      <c r="S117" s="291"/>
      <c r="T117" s="294"/>
      <c r="U117" s="348"/>
      <c r="V117" s="349">
        <f>SUM(G117:T117)</f>
        <v>0</v>
      </c>
      <c r="W117" s="932">
        <f>V117*F117</f>
        <v>0</v>
      </c>
    </row>
    <row r="118" spans="1:23" ht="17.100000000000001" customHeight="1" x14ac:dyDescent="0.35">
      <c r="A118" s="151"/>
      <c r="B118" s="152"/>
      <c r="C118" s="341" t="s">
        <v>12</v>
      </c>
      <c r="D118" s="344">
        <v>1</v>
      </c>
      <c r="E118" s="363" t="s">
        <v>152</v>
      </c>
      <c r="F118" s="913">
        <v>220</v>
      </c>
      <c r="G118" s="298"/>
      <c r="H118" s="294"/>
      <c r="I118" s="300"/>
      <c r="J118" s="302"/>
      <c r="K118" s="311"/>
      <c r="L118" s="294"/>
      <c r="M118" s="298"/>
      <c r="N118" s="296"/>
      <c r="O118" s="281"/>
      <c r="P118" s="304"/>
      <c r="Q118" s="288"/>
      <c r="R118" s="306"/>
      <c r="S118" s="291"/>
      <c r="T118" s="294"/>
      <c r="U118" s="348"/>
      <c r="V118" s="349">
        <f>SUM(G118:T118)</f>
        <v>0</v>
      </c>
      <c r="W118" s="932">
        <f>V118*F118</f>
        <v>0</v>
      </c>
    </row>
    <row r="119" spans="1:23" ht="17.100000000000001" customHeight="1" x14ac:dyDescent="0.35">
      <c r="A119" s="10"/>
      <c r="B119" s="155"/>
      <c r="C119" s="341" t="s">
        <v>13</v>
      </c>
      <c r="D119" s="344">
        <v>1</v>
      </c>
      <c r="E119" s="363" t="s">
        <v>153</v>
      </c>
      <c r="F119" s="913">
        <v>360</v>
      </c>
      <c r="G119" s="298"/>
      <c r="H119" s="294"/>
      <c r="I119" s="300"/>
      <c r="J119" s="302"/>
      <c r="K119" s="311"/>
      <c r="L119" s="294"/>
      <c r="M119" s="298"/>
      <c r="N119" s="296"/>
      <c r="O119" s="281"/>
      <c r="P119" s="304"/>
      <c r="Q119" s="288"/>
      <c r="R119" s="306"/>
      <c r="S119" s="291"/>
      <c r="T119" s="294"/>
      <c r="U119" s="348"/>
      <c r="V119" s="349">
        <f>SUM(G119:T119)</f>
        <v>0</v>
      </c>
      <c r="W119" s="932">
        <f>V119*F119</f>
        <v>0</v>
      </c>
    </row>
    <row r="120" spans="1:23" ht="17.100000000000001" customHeight="1" thickBot="1" x14ac:dyDescent="0.4">
      <c r="A120" s="153"/>
      <c r="B120" s="154"/>
      <c r="C120" s="340"/>
      <c r="D120" s="340"/>
      <c r="E120" s="331"/>
      <c r="F120" s="910"/>
      <c r="G120" s="117"/>
      <c r="H120" s="118"/>
      <c r="I120" s="119"/>
      <c r="J120" s="131"/>
      <c r="K120" s="120"/>
      <c r="L120" s="118"/>
      <c r="M120" s="117"/>
      <c r="N120" s="116"/>
      <c r="O120" s="121"/>
      <c r="P120" s="122"/>
      <c r="Q120" s="123"/>
      <c r="R120" s="124"/>
      <c r="S120" s="125"/>
      <c r="T120" s="118"/>
      <c r="U120" s="381"/>
      <c r="V120" s="353"/>
      <c r="W120" s="933"/>
    </row>
    <row r="121" spans="1:23" ht="26.1" customHeight="1" x14ac:dyDescent="0.35">
      <c r="A121"/>
      <c r="B121" s="150"/>
      <c r="C121" s="452" t="s">
        <v>340</v>
      </c>
      <c r="D121" s="334">
        <v>5</v>
      </c>
      <c r="E121" s="330"/>
      <c r="F121" s="908">
        <f>SUM(F122:F126)</f>
        <v>700</v>
      </c>
      <c r="G121" s="274"/>
      <c r="H121" s="275"/>
      <c r="I121" s="100"/>
      <c r="J121" s="276"/>
      <c r="K121" s="277"/>
      <c r="L121" s="275"/>
      <c r="M121" s="274"/>
      <c r="N121" s="278"/>
      <c r="O121" s="279"/>
      <c r="P121" s="280"/>
      <c r="Q121" s="289"/>
      <c r="R121" s="307"/>
      <c r="S121" s="292"/>
      <c r="T121" s="275"/>
      <c r="U121" s="354">
        <f>SUM(G121:T121)</f>
        <v>0</v>
      </c>
      <c r="V121" s="354">
        <f>U121*D121</f>
        <v>0</v>
      </c>
      <c r="W121" s="931">
        <f>U121*F121</f>
        <v>0</v>
      </c>
    </row>
    <row r="122" spans="1:23" ht="17.100000000000001" customHeight="1" x14ac:dyDescent="0.35">
      <c r="A122" s="151"/>
      <c r="B122" s="150"/>
      <c r="C122" s="334" t="s">
        <v>10</v>
      </c>
      <c r="D122" s="334">
        <v>1</v>
      </c>
      <c r="E122" s="330" t="s">
        <v>145</v>
      </c>
      <c r="F122" s="913">
        <v>140</v>
      </c>
      <c r="G122" s="298"/>
      <c r="H122" s="294"/>
      <c r="I122" s="300"/>
      <c r="J122" s="302"/>
      <c r="K122" s="311"/>
      <c r="L122" s="294"/>
      <c r="M122" s="298"/>
      <c r="N122" s="296"/>
      <c r="O122" s="281"/>
      <c r="P122" s="304"/>
      <c r="Q122" s="288"/>
      <c r="R122" s="306"/>
      <c r="S122" s="291"/>
      <c r="T122" s="294"/>
      <c r="U122" s="348"/>
      <c r="V122" s="349">
        <f>SUM(G122:T122)</f>
        <v>0</v>
      </c>
      <c r="W122" s="932">
        <f>V122*F122</f>
        <v>0</v>
      </c>
    </row>
    <row r="123" spans="1:23" ht="17.100000000000001" customHeight="1" x14ac:dyDescent="0.35">
      <c r="A123" s="149"/>
      <c r="B123" s="150"/>
      <c r="C123" s="334" t="s">
        <v>11</v>
      </c>
      <c r="D123" s="334">
        <v>1</v>
      </c>
      <c r="E123" s="330" t="s">
        <v>146</v>
      </c>
      <c r="F123" s="913">
        <v>140</v>
      </c>
      <c r="G123" s="298"/>
      <c r="H123" s="294"/>
      <c r="I123" s="300"/>
      <c r="J123" s="302"/>
      <c r="K123" s="311"/>
      <c r="L123" s="294"/>
      <c r="M123" s="298"/>
      <c r="N123" s="296"/>
      <c r="O123" s="281"/>
      <c r="P123" s="304"/>
      <c r="Q123" s="288"/>
      <c r="R123" s="306"/>
      <c r="S123" s="291"/>
      <c r="T123" s="294"/>
      <c r="U123" s="348"/>
      <c r="V123" s="349">
        <f>SUM(G123:T123)</f>
        <v>0</v>
      </c>
      <c r="W123" s="932">
        <f>V123*F123</f>
        <v>0</v>
      </c>
    </row>
    <row r="124" spans="1:23" ht="17.100000000000001" customHeight="1" x14ac:dyDescent="0.35">
      <c r="A124" s="151"/>
      <c r="B124" s="152"/>
      <c r="C124" s="341" t="s">
        <v>12</v>
      </c>
      <c r="D124" s="341">
        <v>1</v>
      </c>
      <c r="E124" s="330" t="s">
        <v>147</v>
      </c>
      <c r="F124" s="913">
        <v>140</v>
      </c>
      <c r="G124" s="298"/>
      <c r="H124" s="294"/>
      <c r="I124" s="300"/>
      <c r="J124" s="302"/>
      <c r="K124" s="311"/>
      <c r="L124" s="294"/>
      <c r="M124" s="298"/>
      <c r="N124" s="296"/>
      <c r="O124" s="281"/>
      <c r="P124" s="304"/>
      <c r="Q124" s="288"/>
      <c r="R124" s="306"/>
      <c r="S124" s="291"/>
      <c r="T124" s="294"/>
      <c r="U124" s="348"/>
      <c r="V124" s="349">
        <f>SUM(G124:T124)</f>
        <v>0</v>
      </c>
      <c r="W124" s="932">
        <f>V124*F124</f>
        <v>0</v>
      </c>
    </row>
    <row r="125" spans="1:23" ht="17.100000000000001" customHeight="1" x14ac:dyDescent="0.35">
      <c r="A125" s="10"/>
      <c r="B125" s="155"/>
      <c r="C125" s="341" t="s">
        <v>13</v>
      </c>
      <c r="D125" s="334">
        <v>1</v>
      </c>
      <c r="E125" s="330" t="s">
        <v>148</v>
      </c>
      <c r="F125" s="913">
        <v>140</v>
      </c>
      <c r="G125" s="298"/>
      <c r="H125" s="294"/>
      <c r="I125" s="300"/>
      <c r="J125" s="302"/>
      <c r="K125" s="311"/>
      <c r="L125" s="294"/>
      <c r="M125" s="298"/>
      <c r="N125" s="296"/>
      <c r="O125" s="281"/>
      <c r="P125" s="304"/>
      <c r="Q125" s="288"/>
      <c r="R125" s="306"/>
      <c r="S125" s="291"/>
      <c r="T125" s="294"/>
      <c r="U125" s="351"/>
      <c r="V125" s="349">
        <f>SUM(G125:T125)</f>
        <v>0</v>
      </c>
      <c r="W125" s="932">
        <f>V125*F125</f>
        <v>0</v>
      </c>
    </row>
    <row r="126" spans="1:23" ht="17.100000000000001" customHeight="1" thickBot="1" x14ac:dyDescent="0.4">
      <c r="A126" s="153"/>
      <c r="B126" s="154"/>
      <c r="C126" s="340" t="s">
        <v>14</v>
      </c>
      <c r="D126" s="340">
        <v>1</v>
      </c>
      <c r="E126" s="331" t="s">
        <v>149</v>
      </c>
      <c r="F126" s="918">
        <v>140</v>
      </c>
      <c r="G126" s="117"/>
      <c r="H126" s="118"/>
      <c r="I126" s="119"/>
      <c r="J126" s="131"/>
      <c r="K126" s="120"/>
      <c r="L126" s="118"/>
      <c r="M126" s="117"/>
      <c r="N126" s="116"/>
      <c r="O126" s="121"/>
      <c r="P126" s="122"/>
      <c r="Q126" s="123"/>
      <c r="R126" s="124"/>
      <c r="S126" s="125"/>
      <c r="T126" s="118"/>
      <c r="U126" s="352"/>
      <c r="V126" s="353">
        <f>SUM(G126:T126)</f>
        <v>0</v>
      </c>
      <c r="W126" s="933">
        <f>V126*F126</f>
        <v>0</v>
      </c>
    </row>
    <row r="127" spans="1:23" ht="26.1" customHeight="1" x14ac:dyDescent="0.35">
      <c r="A127"/>
      <c r="B127" s="150"/>
      <c r="C127" s="452" t="s">
        <v>339</v>
      </c>
      <c r="D127" s="343">
        <v>5</v>
      </c>
      <c r="E127" s="363"/>
      <c r="F127" s="908">
        <f>SUM(F128:F132)</f>
        <v>900</v>
      </c>
      <c r="G127" s="274"/>
      <c r="H127" s="275"/>
      <c r="I127" s="100"/>
      <c r="J127" s="276"/>
      <c r="K127" s="277"/>
      <c r="L127" s="275"/>
      <c r="M127" s="274"/>
      <c r="N127" s="278"/>
      <c r="O127" s="279"/>
      <c r="P127" s="280"/>
      <c r="Q127" s="289"/>
      <c r="R127" s="307"/>
      <c r="S127" s="292"/>
      <c r="T127" s="275"/>
      <c r="U127" s="354">
        <f>SUM(G127:T127)</f>
        <v>0</v>
      </c>
      <c r="V127" s="354">
        <f>U127*D127</f>
        <v>0</v>
      </c>
      <c r="W127" s="931">
        <f>U127*F127</f>
        <v>0</v>
      </c>
    </row>
    <row r="128" spans="1:23" ht="17.100000000000001" customHeight="1" x14ac:dyDescent="0.35">
      <c r="A128" s="151"/>
      <c r="B128" s="150"/>
      <c r="C128" s="334" t="s">
        <v>10</v>
      </c>
      <c r="D128" s="343">
        <v>1</v>
      </c>
      <c r="E128" s="363" t="s">
        <v>140</v>
      </c>
      <c r="F128" s="913">
        <v>180</v>
      </c>
      <c r="G128" s="298"/>
      <c r="H128" s="294"/>
      <c r="I128" s="300"/>
      <c r="J128" s="302"/>
      <c r="K128" s="311"/>
      <c r="L128" s="294"/>
      <c r="M128" s="298"/>
      <c r="N128" s="296"/>
      <c r="O128" s="281"/>
      <c r="P128" s="304"/>
      <c r="Q128" s="288"/>
      <c r="R128" s="306"/>
      <c r="S128" s="291"/>
      <c r="T128" s="294"/>
      <c r="U128" s="348"/>
      <c r="V128" s="349">
        <f>SUM(G128:T128)</f>
        <v>0</v>
      </c>
      <c r="W128" s="932">
        <f>V128*F128</f>
        <v>0</v>
      </c>
    </row>
    <row r="129" spans="1:26" ht="17.100000000000001" customHeight="1" x14ac:dyDescent="0.35">
      <c r="A129" s="149"/>
      <c r="B129" s="150"/>
      <c r="C129" s="334" t="s">
        <v>11</v>
      </c>
      <c r="D129" s="343">
        <v>1</v>
      </c>
      <c r="E129" s="363" t="s">
        <v>141</v>
      </c>
      <c r="F129" s="913">
        <v>180</v>
      </c>
      <c r="G129" s="298"/>
      <c r="H129" s="294"/>
      <c r="I129" s="300"/>
      <c r="J129" s="302"/>
      <c r="K129" s="311"/>
      <c r="L129" s="294"/>
      <c r="M129" s="298"/>
      <c r="N129" s="296"/>
      <c r="O129" s="281"/>
      <c r="P129" s="304"/>
      <c r="Q129" s="288"/>
      <c r="R129" s="306"/>
      <c r="S129" s="291"/>
      <c r="T129" s="294"/>
      <c r="U129" s="348"/>
      <c r="V129" s="349">
        <f>SUM(G129:T129)</f>
        <v>0</v>
      </c>
      <c r="W129" s="932">
        <f>V129*F129</f>
        <v>0</v>
      </c>
    </row>
    <row r="130" spans="1:26" ht="17.100000000000001" customHeight="1" x14ac:dyDescent="0.35">
      <c r="A130" s="151"/>
      <c r="B130" s="152"/>
      <c r="C130" s="341" t="s">
        <v>12</v>
      </c>
      <c r="D130" s="344">
        <v>1</v>
      </c>
      <c r="E130" s="363" t="s">
        <v>142</v>
      </c>
      <c r="F130" s="913">
        <v>180</v>
      </c>
      <c r="G130" s="298"/>
      <c r="H130" s="294"/>
      <c r="I130" s="300"/>
      <c r="J130" s="302"/>
      <c r="K130" s="311"/>
      <c r="L130" s="294"/>
      <c r="M130" s="298"/>
      <c r="N130" s="296"/>
      <c r="O130" s="281"/>
      <c r="P130" s="304"/>
      <c r="Q130" s="288"/>
      <c r="R130" s="306"/>
      <c r="S130" s="291"/>
      <c r="T130" s="294"/>
      <c r="U130" s="348"/>
      <c r="V130" s="349">
        <f>SUM(G130:T130)</f>
        <v>0</v>
      </c>
      <c r="W130" s="932">
        <f>V130*F130</f>
        <v>0</v>
      </c>
    </row>
    <row r="131" spans="1:26" ht="17.100000000000001" customHeight="1" x14ac:dyDescent="0.35">
      <c r="A131" s="10"/>
      <c r="B131" s="155"/>
      <c r="C131" s="341" t="s">
        <v>13</v>
      </c>
      <c r="D131" s="345">
        <v>1</v>
      </c>
      <c r="E131" s="363" t="s">
        <v>143</v>
      </c>
      <c r="F131" s="917">
        <v>180</v>
      </c>
      <c r="G131" s="298"/>
      <c r="H131" s="294"/>
      <c r="I131" s="300"/>
      <c r="J131" s="302"/>
      <c r="K131" s="311"/>
      <c r="L131" s="294"/>
      <c r="M131" s="298"/>
      <c r="N131" s="296"/>
      <c r="O131" s="281"/>
      <c r="P131" s="304"/>
      <c r="Q131" s="288"/>
      <c r="R131" s="306"/>
      <c r="S131" s="291"/>
      <c r="T131" s="294"/>
      <c r="U131" s="351"/>
      <c r="V131" s="349">
        <f>SUM(G131:T131)</f>
        <v>0</v>
      </c>
      <c r="W131" s="932">
        <f>V131*F131</f>
        <v>0</v>
      </c>
    </row>
    <row r="132" spans="1:26" ht="17.100000000000001" customHeight="1" thickBot="1" x14ac:dyDescent="0.4">
      <c r="A132" s="153"/>
      <c r="B132" s="154"/>
      <c r="C132" s="340" t="s">
        <v>14</v>
      </c>
      <c r="D132" s="346">
        <v>1</v>
      </c>
      <c r="E132" s="439" t="s">
        <v>144</v>
      </c>
      <c r="F132" s="918">
        <v>180</v>
      </c>
      <c r="G132" s="117"/>
      <c r="H132" s="118"/>
      <c r="I132" s="119"/>
      <c r="J132" s="131"/>
      <c r="K132" s="120"/>
      <c r="L132" s="118"/>
      <c r="M132" s="117"/>
      <c r="N132" s="116"/>
      <c r="O132" s="121"/>
      <c r="P132" s="122"/>
      <c r="Q132" s="123"/>
      <c r="R132" s="124"/>
      <c r="S132" s="125"/>
      <c r="T132" s="118"/>
      <c r="U132" s="352"/>
      <c r="V132" s="353">
        <f>SUM(G132:T132)</f>
        <v>0</v>
      </c>
      <c r="W132" s="933">
        <f>V132*F132</f>
        <v>0</v>
      </c>
    </row>
    <row r="133" spans="1:26" ht="14.1" customHeight="1" x14ac:dyDescent="0.3">
      <c r="A133" s="486" t="s">
        <v>321</v>
      </c>
      <c r="B133" s="487"/>
      <c r="C133" s="211"/>
      <c r="D133" s="324"/>
      <c r="E133" s="421"/>
      <c r="F133" s="920"/>
      <c r="G133" s="427"/>
      <c r="H133" s="427"/>
      <c r="I133" s="428"/>
      <c r="J133" s="429"/>
      <c r="K133" s="427"/>
      <c r="L133" s="427"/>
      <c r="M133" s="427"/>
      <c r="N133" s="427"/>
      <c r="O133" s="427"/>
      <c r="P133" s="427"/>
      <c r="Q133" s="427"/>
      <c r="R133" s="427"/>
      <c r="S133" s="427"/>
      <c r="T133" s="427"/>
      <c r="U133" s="382"/>
      <c r="V133" s="378"/>
      <c r="W133" s="942"/>
    </row>
    <row r="134" spans="1:26" ht="18" x14ac:dyDescent="0.35">
      <c r="A134" s="149"/>
      <c r="B134" s="150"/>
      <c r="C134" s="362"/>
      <c r="D134" s="506">
        <v>5</v>
      </c>
      <c r="E134" s="505" t="s">
        <v>139</v>
      </c>
      <c r="F134" s="903">
        <v>490</v>
      </c>
      <c r="G134" s="493"/>
      <c r="H134" s="495"/>
      <c r="I134" s="497"/>
      <c r="J134" s="503"/>
      <c r="K134" s="566"/>
      <c r="L134" s="495"/>
      <c r="M134" s="493"/>
      <c r="N134" s="553"/>
      <c r="O134" s="556"/>
      <c r="P134" s="570"/>
      <c r="Q134" s="588"/>
      <c r="R134" s="591"/>
      <c r="S134" s="594"/>
      <c r="T134" s="495"/>
      <c r="U134" s="568">
        <f>SUM(G134:T137)</f>
        <v>0</v>
      </c>
      <c r="V134" s="568">
        <f>U134*D134</f>
        <v>0</v>
      </c>
      <c r="W134" s="928">
        <f>U134*F134</f>
        <v>0</v>
      </c>
    </row>
    <row r="135" spans="1:26" ht="18.600000000000001" thickBot="1" x14ac:dyDescent="0.4">
      <c r="A135"/>
      <c r="B135" s="152"/>
      <c r="C135" s="456" t="s">
        <v>338</v>
      </c>
      <c r="D135" s="506"/>
      <c r="E135" s="506"/>
      <c r="F135" s="903"/>
      <c r="G135" s="493"/>
      <c r="H135" s="495"/>
      <c r="I135" s="497"/>
      <c r="J135" s="503"/>
      <c r="K135" s="566"/>
      <c r="L135" s="495"/>
      <c r="M135" s="493"/>
      <c r="N135" s="553"/>
      <c r="O135" s="556"/>
      <c r="P135" s="570"/>
      <c r="Q135" s="588"/>
      <c r="R135" s="591"/>
      <c r="S135" s="594"/>
      <c r="T135" s="495"/>
      <c r="U135" s="568"/>
      <c r="V135" s="568"/>
      <c r="W135" s="928"/>
    </row>
    <row r="136" spans="1:26" ht="18" x14ac:dyDescent="0.35">
      <c r="A136" s="151"/>
      <c r="B136" s="152"/>
      <c r="C136" s="364" t="s">
        <v>202</v>
      </c>
      <c r="D136" s="506"/>
      <c r="E136" s="506"/>
      <c r="F136" s="903"/>
      <c r="G136" s="493"/>
      <c r="H136" s="495"/>
      <c r="I136" s="497"/>
      <c r="J136" s="503"/>
      <c r="K136" s="566"/>
      <c r="L136" s="495"/>
      <c r="M136" s="493"/>
      <c r="N136" s="553"/>
      <c r="O136" s="556"/>
      <c r="P136" s="570"/>
      <c r="Q136" s="588"/>
      <c r="R136" s="591"/>
      <c r="S136" s="594"/>
      <c r="T136" s="495"/>
      <c r="U136" s="568"/>
      <c r="V136" s="568"/>
      <c r="W136" s="928"/>
      <c r="X136" s="520" t="s">
        <v>69</v>
      </c>
      <c r="Y136" s="521"/>
      <c r="Z136" s="522"/>
    </row>
    <row r="137" spans="1:26" ht="18.600000000000001" thickBot="1" x14ac:dyDescent="0.4">
      <c r="A137" s="153"/>
      <c r="B137" s="154"/>
      <c r="C137" s="365"/>
      <c r="D137" s="507"/>
      <c r="E137" s="507"/>
      <c r="F137" s="904"/>
      <c r="G137" s="494"/>
      <c r="H137" s="496"/>
      <c r="I137" s="498"/>
      <c r="J137" s="504"/>
      <c r="K137" s="567"/>
      <c r="L137" s="496"/>
      <c r="M137" s="494"/>
      <c r="N137" s="554"/>
      <c r="O137" s="557"/>
      <c r="P137" s="571"/>
      <c r="Q137" s="589"/>
      <c r="R137" s="592"/>
      <c r="S137" s="595"/>
      <c r="T137" s="496"/>
      <c r="U137" s="569"/>
      <c r="V137" s="569"/>
      <c r="W137" s="929"/>
      <c r="X137" s="391" t="s">
        <v>15</v>
      </c>
      <c r="Y137" s="392" t="s">
        <v>16</v>
      </c>
      <c r="Z137" s="393" t="s">
        <v>70</v>
      </c>
    </row>
    <row r="138" spans="1:26" ht="18.75" customHeight="1" x14ac:dyDescent="0.35">
      <c r="A138"/>
      <c r="B138" s="150"/>
      <c r="C138" s="366"/>
      <c r="D138" s="506">
        <v>5</v>
      </c>
      <c r="E138" s="505" t="s">
        <v>139</v>
      </c>
      <c r="F138" s="903">
        <v>660</v>
      </c>
      <c r="G138" s="493"/>
      <c r="H138" s="495"/>
      <c r="I138" s="497"/>
      <c r="J138" s="503"/>
      <c r="K138" s="566"/>
      <c r="L138" s="495"/>
      <c r="M138" s="493"/>
      <c r="N138" s="553"/>
      <c r="O138" s="556"/>
      <c r="P138" s="570"/>
      <c r="Q138" s="588"/>
      <c r="R138" s="591"/>
      <c r="S138" s="594"/>
      <c r="T138" s="495"/>
      <c r="U138" s="568">
        <f>SUM(G138:T141)</f>
        <v>0</v>
      </c>
      <c r="V138" s="568">
        <f>U138*D138</f>
        <v>0</v>
      </c>
      <c r="W138" s="928">
        <f>U138*F138</f>
        <v>0</v>
      </c>
      <c r="X138" s="636"/>
      <c r="Y138" s="629"/>
      <c r="Z138" s="625"/>
    </row>
    <row r="139" spans="1:26" ht="18.75" customHeight="1" x14ac:dyDescent="0.35">
      <c r="A139" s="151"/>
      <c r="B139" s="212"/>
      <c r="C139" s="455" t="s">
        <v>63</v>
      </c>
      <c r="D139" s="506"/>
      <c r="E139" s="506"/>
      <c r="F139" s="903"/>
      <c r="G139" s="493"/>
      <c r="H139" s="495"/>
      <c r="I139" s="497"/>
      <c r="J139" s="503"/>
      <c r="K139" s="566"/>
      <c r="L139" s="495"/>
      <c r="M139" s="493"/>
      <c r="N139" s="553"/>
      <c r="O139" s="556"/>
      <c r="P139" s="570"/>
      <c r="Q139" s="588"/>
      <c r="R139" s="591"/>
      <c r="S139" s="594"/>
      <c r="T139" s="495"/>
      <c r="U139" s="568"/>
      <c r="V139" s="568"/>
      <c r="W139" s="928"/>
      <c r="X139" s="637"/>
      <c r="Y139" s="640"/>
      <c r="Z139" s="626"/>
    </row>
    <row r="140" spans="1:26" ht="18.75" customHeight="1" x14ac:dyDescent="0.35">
      <c r="A140" s="151"/>
      <c r="B140" s="212"/>
      <c r="C140" s="364" t="s">
        <v>203</v>
      </c>
      <c r="D140" s="506"/>
      <c r="E140" s="506"/>
      <c r="F140" s="903"/>
      <c r="G140" s="493"/>
      <c r="H140" s="495"/>
      <c r="I140" s="497"/>
      <c r="J140" s="503"/>
      <c r="K140" s="566"/>
      <c r="L140" s="495"/>
      <c r="M140" s="493"/>
      <c r="N140" s="553"/>
      <c r="O140" s="556"/>
      <c r="P140" s="570"/>
      <c r="Q140" s="588"/>
      <c r="R140" s="591"/>
      <c r="S140" s="594"/>
      <c r="T140" s="495"/>
      <c r="U140" s="568"/>
      <c r="V140" s="568"/>
      <c r="W140" s="928"/>
      <c r="X140" s="637"/>
      <c r="Y140" s="640"/>
      <c r="Z140" s="626"/>
    </row>
    <row r="141" spans="1:26" ht="18.75" customHeight="1" thickBot="1" x14ac:dyDescent="0.4">
      <c r="A141" s="153"/>
      <c r="B141" s="154"/>
      <c r="C141" s="367"/>
      <c r="D141" s="507"/>
      <c r="E141" s="507"/>
      <c r="F141" s="904"/>
      <c r="G141" s="494"/>
      <c r="H141" s="496"/>
      <c r="I141" s="498"/>
      <c r="J141" s="504"/>
      <c r="K141" s="567"/>
      <c r="L141" s="496"/>
      <c r="M141" s="494"/>
      <c r="N141" s="554"/>
      <c r="O141" s="557"/>
      <c r="P141" s="571"/>
      <c r="Q141" s="589"/>
      <c r="R141" s="592"/>
      <c r="S141" s="595"/>
      <c r="T141" s="496"/>
      <c r="U141" s="569"/>
      <c r="V141" s="569"/>
      <c r="W141" s="929"/>
      <c r="X141" s="638"/>
      <c r="Y141" s="729"/>
      <c r="Z141" s="627"/>
    </row>
    <row r="142" spans="1:26" ht="14.1" customHeight="1" thickBot="1" x14ac:dyDescent="0.4">
      <c r="A142" s="149"/>
      <c r="B142" s="150"/>
      <c r="C142" s="452" t="s">
        <v>337</v>
      </c>
      <c r="D142" s="515">
        <v>4</v>
      </c>
      <c r="E142" s="368"/>
      <c r="F142" s="911">
        <f>SUM(F144:F147)</f>
        <v>780</v>
      </c>
      <c r="G142" s="582"/>
      <c r="H142" s="510"/>
      <c r="I142" s="546"/>
      <c r="J142" s="548"/>
      <c r="K142" s="508"/>
      <c r="L142" s="510"/>
      <c r="M142" s="582"/>
      <c r="N142" s="550"/>
      <c r="O142" s="597"/>
      <c r="P142" s="584"/>
      <c r="Q142" s="572"/>
      <c r="R142" s="574"/>
      <c r="S142" s="576"/>
      <c r="T142" s="275"/>
      <c r="U142" s="613">
        <f>SUM(G142:T142)</f>
        <v>0</v>
      </c>
      <c r="V142" s="613">
        <f>U142*D142</f>
        <v>0</v>
      </c>
      <c r="W142" s="930">
        <f>U142*F142</f>
        <v>0</v>
      </c>
      <c r="X142" s="380"/>
      <c r="Y142" s="394"/>
      <c r="Z142" s="348"/>
    </row>
    <row r="143" spans="1:26" ht="14.1" customHeight="1" x14ac:dyDescent="0.35">
      <c r="A143" s="228"/>
      <c r="B143" s="150"/>
      <c r="C143" s="342" t="s">
        <v>204</v>
      </c>
      <c r="D143" s="516"/>
      <c r="E143" s="462"/>
      <c r="F143" s="912"/>
      <c r="G143" s="583"/>
      <c r="H143" s="511"/>
      <c r="I143" s="547"/>
      <c r="J143" s="549"/>
      <c r="K143" s="509"/>
      <c r="L143" s="511"/>
      <c r="M143" s="583"/>
      <c r="N143" s="551"/>
      <c r="O143" s="524"/>
      <c r="P143" s="585"/>
      <c r="Q143" s="573"/>
      <c r="R143" s="575"/>
      <c r="S143" s="577"/>
      <c r="T143" s="275"/>
      <c r="U143" s="568"/>
      <c r="V143" s="633"/>
      <c r="W143" s="934"/>
      <c r="X143" s="380"/>
      <c r="Y143" s="394"/>
      <c r="Z143" s="348"/>
    </row>
    <row r="144" spans="1:26" ht="17.100000000000001" customHeight="1" x14ac:dyDescent="0.35">
      <c r="A144"/>
      <c r="B144" s="150"/>
      <c r="C144" s="334" t="s">
        <v>10</v>
      </c>
      <c r="D144" s="343">
        <v>1</v>
      </c>
      <c r="E144" s="363" t="s">
        <v>135</v>
      </c>
      <c r="F144" s="913">
        <v>190</v>
      </c>
      <c r="G144" s="298"/>
      <c r="H144" s="294"/>
      <c r="I144" s="300"/>
      <c r="J144" s="302"/>
      <c r="K144" s="311"/>
      <c r="L144" s="294"/>
      <c r="M144" s="298"/>
      <c r="N144" s="296"/>
      <c r="O144" s="281"/>
      <c r="P144" s="304"/>
      <c r="Q144" s="288"/>
      <c r="R144" s="306"/>
      <c r="S144" s="291"/>
      <c r="T144" s="294"/>
      <c r="U144" s="348"/>
      <c r="V144" s="349">
        <f>SUM(G144:T144)</f>
        <v>0</v>
      </c>
      <c r="W144" s="932">
        <f>V144*F144</f>
        <v>0</v>
      </c>
      <c r="X144" s="350"/>
      <c r="Y144" s="348"/>
      <c r="Z144" s="348"/>
    </row>
    <row r="145" spans="1:26" ht="17.100000000000001" customHeight="1" thickBot="1" x14ac:dyDescent="0.4">
      <c r="A145" s="149"/>
      <c r="B145" s="150"/>
      <c r="C145" s="334" t="s">
        <v>11</v>
      </c>
      <c r="D145" s="343">
        <v>1</v>
      </c>
      <c r="E145" s="363" t="s">
        <v>136</v>
      </c>
      <c r="F145" s="913">
        <v>200</v>
      </c>
      <c r="G145" s="298"/>
      <c r="H145" s="294"/>
      <c r="I145" s="300"/>
      <c r="J145" s="302"/>
      <c r="K145" s="311"/>
      <c r="L145" s="294"/>
      <c r="M145" s="298"/>
      <c r="N145" s="296"/>
      <c r="O145" s="281"/>
      <c r="P145" s="304"/>
      <c r="Q145" s="288"/>
      <c r="R145" s="306"/>
      <c r="S145" s="291"/>
      <c r="T145" s="294"/>
      <c r="U145" s="348"/>
      <c r="V145" s="349">
        <f>SUM(G145:T145)</f>
        <v>0</v>
      </c>
      <c r="W145" s="932">
        <f>V145*F145</f>
        <v>0</v>
      </c>
      <c r="X145" s="350"/>
      <c r="Y145" s="348"/>
      <c r="Z145" s="348"/>
    </row>
    <row r="146" spans="1:26" ht="17.100000000000001" customHeight="1" x14ac:dyDescent="0.35">
      <c r="A146" s="151"/>
      <c r="B146" s="152"/>
      <c r="C146" s="341" t="s">
        <v>12</v>
      </c>
      <c r="D146" s="344">
        <v>1</v>
      </c>
      <c r="E146" s="363" t="s">
        <v>137</v>
      </c>
      <c r="F146" s="913">
        <v>190</v>
      </c>
      <c r="G146" s="298"/>
      <c r="H146" s="294"/>
      <c r="I146" s="300"/>
      <c r="J146" s="302"/>
      <c r="K146" s="311"/>
      <c r="L146" s="294"/>
      <c r="M146" s="298"/>
      <c r="N146" s="296"/>
      <c r="O146" s="281"/>
      <c r="P146" s="304"/>
      <c r="Q146" s="288"/>
      <c r="R146" s="306"/>
      <c r="S146" s="291"/>
      <c r="T146" s="294"/>
      <c r="U146" s="348"/>
      <c r="V146" s="349">
        <f>SUM(G146:T146)</f>
        <v>0</v>
      </c>
      <c r="W146" s="932">
        <f>V146*F146</f>
        <v>0</v>
      </c>
      <c r="X146" s="520" t="s">
        <v>69</v>
      </c>
      <c r="Y146" s="521"/>
      <c r="Z146" s="522"/>
    </row>
    <row r="147" spans="1:26" ht="17.100000000000001" customHeight="1" thickBot="1" x14ac:dyDescent="0.4">
      <c r="A147" s="153"/>
      <c r="B147" s="154"/>
      <c r="C147" s="341" t="s">
        <v>13</v>
      </c>
      <c r="D147" s="344">
        <v>1</v>
      </c>
      <c r="E147" s="439" t="s">
        <v>138</v>
      </c>
      <c r="F147" s="913">
        <v>200</v>
      </c>
      <c r="G147" s="298"/>
      <c r="H147" s="294"/>
      <c r="I147" s="300"/>
      <c r="J147" s="302"/>
      <c r="K147" s="311"/>
      <c r="L147" s="294"/>
      <c r="M147" s="298"/>
      <c r="N147" s="296"/>
      <c r="O147" s="281"/>
      <c r="P147" s="304"/>
      <c r="Q147" s="288"/>
      <c r="R147" s="306"/>
      <c r="S147" s="291"/>
      <c r="T147" s="294"/>
      <c r="U147" s="352"/>
      <c r="V147" s="353">
        <f>SUM(G147:T147)</f>
        <v>0</v>
      </c>
      <c r="W147" s="943">
        <f>V147*F147</f>
        <v>0</v>
      </c>
      <c r="X147" s="391" t="s">
        <v>15</v>
      </c>
      <c r="Y147" s="392" t="s">
        <v>16</v>
      </c>
      <c r="Z147" s="393" t="s">
        <v>70</v>
      </c>
    </row>
    <row r="148" spans="1:26" ht="14.1" customHeight="1" thickBot="1" x14ac:dyDescent="0.4">
      <c r="A148" s="149"/>
      <c r="B148" s="150"/>
      <c r="C148" s="449" t="s">
        <v>64</v>
      </c>
      <c r="D148" s="515">
        <v>4</v>
      </c>
      <c r="E148" s="368"/>
      <c r="F148" s="911">
        <f>SUM(F150:F153)</f>
        <v>980</v>
      </c>
      <c r="G148" s="582"/>
      <c r="H148" s="510"/>
      <c r="I148" s="546"/>
      <c r="J148" s="548"/>
      <c r="K148" s="508"/>
      <c r="L148" s="510"/>
      <c r="M148" s="582"/>
      <c r="N148" s="550"/>
      <c r="O148" s="597"/>
      <c r="P148" s="584"/>
      <c r="Q148" s="572"/>
      <c r="R148" s="574"/>
      <c r="S148" s="576"/>
      <c r="T148" s="510"/>
      <c r="U148" s="379">
        <f>SUM(G148:T148)</f>
        <v>0</v>
      </c>
      <c r="V148" s="354">
        <f>U148*D148</f>
        <v>0</v>
      </c>
      <c r="W148" s="941">
        <f>U148*F148</f>
        <v>0</v>
      </c>
      <c r="X148" s="623"/>
      <c r="Y148" s="629"/>
      <c r="Z148" s="628"/>
    </row>
    <row r="149" spans="1:26" ht="14.1" customHeight="1" x14ac:dyDescent="0.35">
      <c r="A149" s="149"/>
      <c r="B149" s="150"/>
      <c r="C149" s="342" t="s">
        <v>205</v>
      </c>
      <c r="D149" s="516"/>
      <c r="E149" s="462"/>
      <c r="F149" s="912"/>
      <c r="G149" s="583"/>
      <c r="H149" s="511"/>
      <c r="I149" s="547"/>
      <c r="J149" s="549"/>
      <c r="K149" s="509"/>
      <c r="L149" s="511"/>
      <c r="M149" s="583"/>
      <c r="N149" s="551"/>
      <c r="O149" s="524"/>
      <c r="P149" s="585"/>
      <c r="Q149" s="573"/>
      <c r="R149" s="575"/>
      <c r="S149" s="577"/>
      <c r="T149" s="511"/>
      <c r="U149" s="383"/>
      <c r="V149" s="354"/>
      <c r="W149" s="941"/>
      <c r="X149" s="624"/>
      <c r="Y149" s="630"/>
      <c r="Z149" s="628"/>
    </row>
    <row r="150" spans="1:26" ht="17.100000000000001" customHeight="1" x14ac:dyDescent="0.35">
      <c r="A150"/>
      <c r="B150" s="150"/>
      <c r="C150" s="334" t="s">
        <v>10</v>
      </c>
      <c r="D150" s="343">
        <v>1</v>
      </c>
      <c r="E150" s="363" t="s">
        <v>135</v>
      </c>
      <c r="F150" s="913">
        <v>240</v>
      </c>
      <c r="G150" s="298"/>
      <c r="H150" s="294"/>
      <c r="I150" s="300"/>
      <c r="J150" s="302"/>
      <c r="K150" s="311"/>
      <c r="L150" s="294"/>
      <c r="M150" s="298"/>
      <c r="N150" s="296"/>
      <c r="O150" s="281"/>
      <c r="P150" s="304"/>
      <c r="Q150" s="288"/>
      <c r="R150" s="306"/>
      <c r="S150" s="291"/>
      <c r="T150" s="294"/>
      <c r="U150" s="348"/>
      <c r="V150" s="349">
        <f>SUM(G150:T150)</f>
        <v>0</v>
      </c>
      <c r="W150" s="932">
        <f>V150*F150</f>
        <v>0</v>
      </c>
      <c r="X150" s="395"/>
      <c r="Y150" s="396"/>
      <c r="Z150" s="397"/>
    </row>
    <row r="151" spans="1:26" ht="17.100000000000001" customHeight="1" x14ac:dyDescent="0.35">
      <c r="A151" s="149"/>
      <c r="B151" s="150"/>
      <c r="C151" s="334" t="s">
        <v>11</v>
      </c>
      <c r="D151" s="343">
        <v>1</v>
      </c>
      <c r="E151" s="363" t="s">
        <v>136</v>
      </c>
      <c r="F151" s="913">
        <v>250</v>
      </c>
      <c r="G151" s="298"/>
      <c r="H151" s="294"/>
      <c r="I151" s="300"/>
      <c r="J151" s="302"/>
      <c r="K151" s="311"/>
      <c r="L151" s="294"/>
      <c r="M151" s="298"/>
      <c r="N151" s="296"/>
      <c r="O151" s="281"/>
      <c r="P151" s="304"/>
      <c r="Q151" s="288"/>
      <c r="R151" s="306"/>
      <c r="S151" s="291"/>
      <c r="T151" s="294"/>
      <c r="U151" s="348"/>
      <c r="V151" s="349">
        <f>SUM(G151:T151)</f>
        <v>0</v>
      </c>
      <c r="W151" s="932">
        <f>V151*F151</f>
        <v>0</v>
      </c>
      <c r="X151" s="398"/>
      <c r="Y151" s="399"/>
      <c r="Z151" s="400"/>
    </row>
    <row r="152" spans="1:26" ht="17.100000000000001" customHeight="1" x14ac:dyDescent="0.35">
      <c r="A152" s="151"/>
      <c r="B152" s="152"/>
      <c r="C152" s="341" t="s">
        <v>12</v>
      </c>
      <c r="D152" s="344">
        <v>1</v>
      </c>
      <c r="E152" s="363" t="s">
        <v>137</v>
      </c>
      <c r="F152" s="913">
        <v>240</v>
      </c>
      <c r="G152" s="298"/>
      <c r="H152" s="294"/>
      <c r="I152" s="300"/>
      <c r="J152" s="302"/>
      <c r="K152" s="311"/>
      <c r="L152" s="294"/>
      <c r="M152" s="298"/>
      <c r="N152" s="296"/>
      <c r="O152" s="281"/>
      <c r="P152" s="304"/>
      <c r="Q152" s="288"/>
      <c r="R152" s="306"/>
      <c r="S152" s="291"/>
      <c r="T152" s="294"/>
      <c r="U152" s="348"/>
      <c r="V152" s="349">
        <f>SUM(G152:T152)</f>
        <v>0</v>
      </c>
      <c r="W152" s="932">
        <f>V152*F152</f>
        <v>0</v>
      </c>
      <c r="X152" s="398"/>
      <c r="Y152" s="399"/>
      <c r="Z152" s="397"/>
    </row>
    <row r="153" spans="1:26" ht="17.100000000000001" customHeight="1" thickBot="1" x14ac:dyDescent="0.4">
      <c r="A153" s="153"/>
      <c r="B153" s="154"/>
      <c r="C153" s="340" t="s">
        <v>13</v>
      </c>
      <c r="D153" s="344">
        <v>1</v>
      </c>
      <c r="E153" s="439" t="s">
        <v>138</v>
      </c>
      <c r="F153" s="913">
        <v>250</v>
      </c>
      <c r="G153" s="298"/>
      <c r="H153" s="294"/>
      <c r="I153" s="300"/>
      <c r="J153" s="302"/>
      <c r="K153" s="311"/>
      <c r="L153" s="294"/>
      <c r="M153" s="298"/>
      <c r="N153" s="296"/>
      <c r="O153" s="281"/>
      <c r="P153" s="304"/>
      <c r="Q153" s="288"/>
      <c r="R153" s="306"/>
      <c r="S153" s="291"/>
      <c r="T153" s="294"/>
      <c r="U153" s="348"/>
      <c r="V153" s="349">
        <f>SUM(G153:T153)</f>
        <v>0</v>
      </c>
      <c r="W153" s="932">
        <f>V153*F153</f>
        <v>0</v>
      </c>
      <c r="X153" s="401"/>
      <c r="Y153" s="402"/>
      <c r="Z153" s="403"/>
    </row>
    <row r="154" spans="1:26" ht="14.1" customHeight="1" thickBot="1" x14ac:dyDescent="0.4">
      <c r="A154"/>
      <c r="B154" s="150"/>
      <c r="C154" s="452" t="s">
        <v>336</v>
      </c>
      <c r="D154" s="515">
        <v>2</v>
      </c>
      <c r="E154" s="368"/>
      <c r="F154" s="911">
        <v>600</v>
      </c>
      <c r="G154" s="582"/>
      <c r="H154" s="510"/>
      <c r="I154" s="546"/>
      <c r="J154" s="548"/>
      <c r="K154" s="508"/>
      <c r="L154" s="510"/>
      <c r="M154" s="582"/>
      <c r="N154" s="550"/>
      <c r="O154" s="597"/>
      <c r="P154" s="584"/>
      <c r="Q154" s="572"/>
      <c r="R154" s="574"/>
      <c r="S154" s="576"/>
      <c r="T154" s="510"/>
      <c r="U154" s="613">
        <f>SUM(G154:T154)</f>
        <v>0</v>
      </c>
      <c r="V154" s="613">
        <f>U154*D154</f>
        <v>0</v>
      </c>
      <c r="W154" s="930">
        <f>U154*F154</f>
        <v>0</v>
      </c>
      <c r="X154" s="380"/>
      <c r="Y154" s="394"/>
      <c r="Z154" s="348"/>
    </row>
    <row r="155" spans="1:26" ht="14.1" customHeight="1" x14ac:dyDescent="0.35">
      <c r="A155" s="34"/>
      <c r="B155" s="150"/>
      <c r="C155" s="342" t="s">
        <v>206</v>
      </c>
      <c r="D155" s="516"/>
      <c r="E155" s="462"/>
      <c r="F155" s="912"/>
      <c r="G155" s="583"/>
      <c r="H155" s="511"/>
      <c r="I155" s="547"/>
      <c r="J155" s="549"/>
      <c r="K155" s="509"/>
      <c r="L155" s="511"/>
      <c r="M155" s="583"/>
      <c r="N155" s="551"/>
      <c r="O155" s="524"/>
      <c r="P155" s="585"/>
      <c r="Q155" s="573"/>
      <c r="R155" s="575"/>
      <c r="S155" s="577"/>
      <c r="T155" s="511"/>
      <c r="U155" s="568"/>
      <c r="V155" s="633"/>
      <c r="W155" s="934"/>
      <c r="X155" s="350"/>
      <c r="Y155" s="348"/>
      <c r="Z155" s="348"/>
    </row>
    <row r="156" spans="1:26" ht="17.100000000000001" customHeight="1" thickBot="1" x14ac:dyDescent="0.4">
      <c r="A156" s="149"/>
      <c r="B156" s="150"/>
      <c r="C156" s="334" t="s">
        <v>10</v>
      </c>
      <c r="D156" s="343">
        <v>1</v>
      </c>
      <c r="E156" s="363" t="s">
        <v>134</v>
      </c>
      <c r="F156" s="913">
        <v>300</v>
      </c>
      <c r="G156" s="298"/>
      <c r="H156" s="294"/>
      <c r="I156" s="300"/>
      <c r="J156" s="302"/>
      <c r="K156" s="311"/>
      <c r="L156" s="294"/>
      <c r="M156" s="298"/>
      <c r="N156" s="296"/>
      <c r="O156" s="281"/>
      <c r="P156" s="304"/>
      <c r="Q156" s="288"/>
      <c r="R156" s="306"/>
      <c r="S156" s="291"/>
      <c r="T156" s="294"/>
      <c r="U156" s="348"/>
      <c r="V156" s="349">
        <f>SUM(G156:T156)</f>
        <v>0</v>
      </c>
      <c r="W156" s="932">
        <f>V156*F156</f>
        <v>0</v>
      </c>
      <c r="X156" s="350"/>
      <c r="Y156" s="348"/>
      <c r="Z156" s="348"/>
    </row>
    <row r="157" spans="1:26" ht="17.100000000000001" customHeight="1" x14ac:dyDescent="0.35">
      <c r="A157" s="149"/>
      <c r="B157" s="150"/>
      <c r="C157" s="334" t="s">
        <v>11</v>
      </c>
      <c r="D157" s="343">
        <v>1</v>
      </c>
      <c r="E157" s="363" t="s">
        <v>133</v>
      </c>
      <c r="F157" s="913">
        <v>300</v>
      </c>
      <c r="G157" s="298"/>
      <c r="H157" s="294"/>
      <c r="I157" s="300"/>
      <c r="J157" s="302"/>
      <c r="K157" s="311"/>
      <c r="L157" s="294"/>
      <c r="M157" s="298"/>
      <c r="N157" s="296"/>
      <c r="O157" s="281"/>
      <c r="P157" s="304"/>
      <c r="Q157" s="288"/>
      <c r="R157" s="306"/>
      <c r="S157" s="291"/>
      <c r="T157" s="294"/>
      <c r="U157" s="348"/>
      <c r="V157" s="349">
        <f>SUM(G157:T157)</f>
        <v>0</v>
      </c>
      <c r="W157" s="932">
        <f>V157*F157</f>
        <v>0</v>
      </c>
      <c r="X157" s="520" t="s">
        <v>69</v>
      </c>
      <c r="Y157" s="521"/>
      <c r="Z157" s="522"/>
    </row>
    <row r="158" spans="1:26" ht="17.100000000000001" customHeight="1" thickBot="1" x14ac:dyDescent="0.4">
      <c r="A158" s="153"/>
      <c r="B158" s="154"/>
      <c r="C158" s="340"/>
      <c r="D158" s="340"/>
      <c r="E158" s="331"/>
      <c r="F158" s="910"/>
      <c r="G158" s="117"/>
      <c r="H158" s="118"/>
      <c r="I158" s="119"/>
      <c r="J158" s="131"/>
      <c r="K158" s="120"/>
      <c r="L158" s="118"/>
      <c r="M158" s="117"/>
      <c r="N158" s="116"/>
      <c r="O158" s="121"/>
      <c r="P158" s="122"/>
      <c r="Q158" s="123"/>
      <c r="R158" s="124"/>
      <c r="S158" s="125"/>
      <c r="T158" s="118"/>
      <c r="U158" s="381"/>
      <c r="V158" s="353"/>
      <c r="W158" s="933"/>
      <c r="X158" s="391" t="s">
        <v>15</v>
      </c>
      <c r="Y158" s="392" t="s">
        <v>16</v>
      </c>
      <c r="Z158" s="393" t="s">
        <v>70</v>
      </c>
    </row>
    <row r="159" spans="1:26" ht="14.1" customHeight="1" thickBot="1" x14ac:dyDescent="0.4">
      <c r="A159" s="149"/>
      <c r="B159" s="150"/>
      <c r="C159" s="454" t="s">
        <v>65</v>
      </c>
      <c r="D159" s="515">
        <v>2</v>
      </c>
      <c r="E159" s="368"/>
      <c r="F159" s="911">
        <f>SUM(F161:F162)</f>
        <v>780</v>
      </c>
      <c r="G159" s="582"/>
      <c r="H159" s="510"/>
      <c r="I159" s="546"/>
      <c r="J159" s="548"/>
      <c r="K159" s="508"/>
      <c r="L159" s="510"/>
      <c r="M159" s="582"/>
      <c r="N159" s="550"/>
      <c r="O159" s="597"/>
      <c r="P159" s="584"/>
      <c r="Q159" s="572"/>
      <c r="R159" s="574"/>
      <c r="S159" s="576"/>
      <c r="T159" s="510"/>
      <c r="U159" s="613">
        <f>SUM(G159:T159)</f>
        <v>0</v>
      </c>
      <c r="V159" s="613">
        <f>U159*D159</f>
        <v>0</v>
      </c>
      <c r="W159" s="930">
        <f>U159*F159</f>
        <v>0</v>
      </c>
      <c r="X159" s="623"/>
      <c r="Y159" s="629"/>
      <c r="Z159" s="628"/>
    </row>
    <row r="160" spans="1:26" ht="14.1" customHeight="1" x14ac:dyDescent="0.35">
      <c r="A160"/>
      <c r="B160" s="150"/>
      <c r="C160" s="342" t="s">
        <v>207</v>
      </c>
      <c r="D160" s="516"/>
      <c r="E160" s="462"/>
      <c r="F160" s="912"/>
      <c r="G160" s="583"/>
      <c r="H160" s="511"/>
      <c r="I160" s="547"/>
      <c r="J160" s="549"/>
      <c r="K160" s="509"/>
      <c r="L160" s="511"/>
      <c r="M160" s="583"/>
      <c r="N160" s="551"/>
      <c r="O160" s="524"/>
      <c r="P160" s="585"/>
      <c r="Q160" s="573"/>
      <c r="R160" s="575"/>
      <c r="S160" s="577"/>
      <c r="T160" s="511"/>
      <c r="U160" s="568"/>
      <c r="V160" s="633"/>
      <c r="W160" s="934"/>
      <c r="X160" s="624"/>
      <c r="Y160" s="630"/>
      <c r="Z160" s="628"/>
    </row>
    <row r="161" spans="1:26" ht="17.100000000000001" customHeight="1" x14ac:dyDescent="0.35">
      <c r="A161" s="151"/>
      <c r="B161" s="150"/>
      <c r="C161" s="334" t="s">
        <v>10</v>
      </c>
      <c r="D161" s="343">
        <v>1</v>
      </c>
      <c r="E161" s="363" t="s">
        <v>134</v>
      </c>
      <c r="F161" s="913">
        <v>390</v>
      </c>
      <c r="G161" s="298"/>
      <c r="H161" s="294"/>
      <c r="I161" s="300"/>
      <c r="J161" s="302"/>
      <c r="K161" s="311"/>
      <c r="L161" s="294"/>
      <c r="M161" s="298"/>
      <c r="N161" s="296"/>
      <c r="O161" s="281"/>
      <c r="P161" s="304"/>
      <c r="Q161" s="288"/>
      <c r="R161" s="306"/>
      <c r="S161" s="291"/>
      <c r="T161" s="294"/>
      <c r="U161" s="348"/>
      <c r="V161" s="349">
        <f>SUM(G161:T161)</f>
        <v>0</v>
      </c>
      <c r="W161" s="932">
        <f>V161*F161</f>
        <v>0</v>
      </c>
      <c r="X161" s="395"/>
      <c r="Y161" s="396"/>
      <c r="Z161" s="397"/>
    </row>
    <row r="162" spans="1:26" ht="17.100000000000001" customHeight="1" thickBot="1" x14ac:dyDescent="0.4">
      <c r="A162" s="149"/>
      <c r="B162" s="150"/>
      <c r="C162" s="334" t="s">
        <v>11</v>
      </c>
      <c r="D162" s="343">
        <v>1</v>
      </c>
      <c r="E162" s="363" t="s">
        <v>133</v>
      </c>
      <c r="F162" s="913">
        <v>390</v>
      </c>
      <c r="G162" s="298"/>
      <c r="H162" s="294"/>
      <c r="I162" s="300"/>
      <c r="J162" s="302"/>
      <c r="K162" s="311"/>
      <c r="L162" s="294"/>
      <c r="M162" s="298"/>
      <c r="N162" s="296"/>
      <c r="O162" s="281"/>
      <c r="P162" s="304"/>
      <c r="Q162" s="288"/>
      <c r="R162" s="306"/>
      <c r="S162" s="291"/>
      <c r="T162" s="294"/>
      <c r="U162" s="348"/>
      <c r="V162" s="349">
        <f>SUM(G162:T162)</f>
        <v>0</v>
      </c>
      <c r="W162" s="932">
        <f>V162*F162</f>
        <v>0</v>
      </c>
      <c r="X162" s="398"/>
      <c r="Y162" s="399"/>
      <c r="Z162" s="404"/>
    </row>
    <row r="163" spans="1:26" ht="17.100000000000001" customHeight="1" thickBot="1" x14ac:dyDescent="0.4">
      <c r="A163" s="153"/>
      <c r="B163" s="154"/>
      <c r="C163" s="340"/>
      <c r="D163" s="340"/>
      <c r="E163" s="331"/>
      <c r="F163" s="910"/>
      <c r="G163" s="117"/>
      <c r="H163" s="118"/>
      <c r="I163" s="119"/>
      <c r="J163" s="131"/>
      <c r="K163" s="120"/>
      <c r="L163" s="118"/>
      <c r="M163" s="117"/>
      <c r="N163" s="116"/>
      <c r="O163" s="121"/>
      <c r="P163" s="122"/>
      <c r="Q163" s="123"/>
      <c r="R163" s="124"/>
      <c r="S163" s="125"/>
      <c r="T163" s="118"/>
      <c r="U163" s="381"/>
      <c r="V163" s="353"/>
      <c r="W163" s="944"/>
      <c r="X163" s="159"/>
      <c r="Y163" s="160"/>
      <c r="Z163" s="215"/>
    </row>
    <row r="164" spans="1:26" ht="14.1" customHeight="1" x14ac:dyDescent="0.3">
      <c r="A164" s="486" t="s">
        <v>320</v>
      </c>
      <c r="B164" s="487"/>
      <c r="C164" s="211"/>
      <c r="D164" s="211"/>
      <c r="E164" s="420"/>
      <c r="F164" s="920"/>
      <c r="G164" s="427"/>
      <c r="H164" s="427"/>
      <c r="I164" s="428"/>
      <c r="J164" s="431"/>
      <c r="K164" s="427"/>
      <c r="L164" s="427"/>
      <c r="M164" s="427"/>
      <c r="N164" s="427"/>
      <c r="O164" s="427"/>
      <c r="P164" s="427"/>
      <c r="Q164" s="427"/>
      <c r="R164" s="427"/>
      <c r="S164" s="427"/>
      <c r="T164" s="427"/>
      <c r="U164" s="382"/>
      <c r="V164" s="378"/>
      <c r="W164" s="945"/>
      <c r="X164" s="230"/>
      <c r="Y164" s="229"/>
      <c r="Z164" s="215"/>
    </row>
    <row r="165" spans="1:26" ht="14.1" customHeight="1" thickBot="1" x14ac:dyDescent="0.4">
      <c r="A165"/>
      <c r="B165" s="150"/>
      <c r="C165" s="452" t="s">
        <v>335</v>
      </c>
      <c r="D165" s="506">
        <v>4</v>
      </c>
      <c r="E165" s="363"/>
      <c r="F165" s="903">
        <f>SUM(F167:F170)</f>
        <v>735</v>
      </c>
      <c r="G165" s="619"/>
      <c r="H165" s="614"/>
      <c r="I165" s="616"/>
      <c r="J165" s="617"/>
      <c r="K165" s="618"/>
      <c r="L165" s="614"/>
      <c r="M165" s="619"/>
      <c r="N165" s="620"/>
      <c r="O165" s="621"/>
      <c r="P165" s="622"/>
      <c r="Q165" s="603"/>
      <c r="R165" s="604"/>
      <c r="S165" s="607"/>
      <c r="T165" s="614"/>
      <c r="U165" s="568">
        <f>SUM(G165:T165)</f>
        <v>0</v>
      </c>
      <c r="V165" s="568">
        <f>U165*D165</f>
        <v>0</v>
      </c>
      <c r="W165" s="928">
        <f>U165*F165</f>
        <v>0</v>
      </c>
      <c r="X165" s="136"/>
    </row>
    <row r="166" spans="1:26" ht="14.1" customHeight="1" x14ac:dyDescent="0.35">
      <c r="A166" s="34"/>
      <c r="B166" s="150"/>
      <c r="C166" s="342" t="s">
        <v>208</v>
      </c>
      <c r="D166" s="516"/>
      <c r="E166" s="462"/>
      <c r="F166" s="912"/>
      <c r="G166" s="583"/>
      <c r="H166" s="511"/>
      <c r="I166" s="547"/>
      <c r="J166" s="549"/>
      <c r="K166" s="509"/>
      <c r="L166" s="511"/>
      <c r="M166" s="583"/>
      <c r="N166" s="551"/>
      <c r="O166" s="524"/>
      <c r="P166" s="585"/>
      <c r="Q166" s="573"/>
      <c r="R166" s="575"/>
      <c r="S166" s="577"/>
      <c r="T166" s="511"/>
      <c r="U166" s="568"/>
      <c r="V166" s="633"/>
      <c r="W166" s="934"/>
      <c r="X166" s="136"/>
    </row>
    <row r="167" spans="1:26" ht="17.100000000000001" customHeight="1" x14ac:dyDescent="0.35">
      <c r="A167" s="149"/>
      <c r="B167" s="150"/>
      <c r="C167" s="334" t="s">
        <v>10</v>
      </c>
      <c r="D167" s="343">
        <v>1</v>
      </c>
      <c r="E167" s="363" t="s">
        <v>129</v>
      </c>
      <c r="F167" s="913">
        <v>175</v>
      </c>
      <c r="G167" s="298"/>
      <c r="H167" s="294"/>
      <c r="I167" s="300"/>
      <c r="J167" s="302"/>
      <c r="K167" s="311"/>
      <c r="L167" s="294"/>
      <c r="M167" s="298"/>
      <c r="N167" s="296"/>
      <c r="O167" s="281"/>
      <c r="P167" s="304"/>
      <c r="Q167" s="288"/>
      <c r="R167" s="306"/>
      <c r="S167" s="291"/>
      <c r="T167" s="294"/>
      <c r="U167" s="348"/>
      <c r="V167" s="349">
        <f>SUM(G167:T167)</f>
        <v>0</v>
      </c>
      <c r="W167" s="932">
        <f>V167*F167</f>
        <v>0</v>
      </c>
      <c r="X167" s="136"/>
    </row>
    <row r="168" spans="1:26" ht="17.100000000000001" customHeight="1" thickBot="1" x14ac:dyDescent="0.4">
      <c r="A168" s="149"/>
      <c r="B168" s="150"/>
      <c r="C168" s="334" t="s">
        <v>11</v>
      </c>
      <c r="D168" s="343">
        <v>1</v>
      </c>
      <c r="E168" s="363" t="s">
        <v>130</v>
      </c>
      <c r="F168" s="913">
        <v>200</v>
      </c>
      <c r="G168" s="298"/>
      <c r="H168" s="294"/>
      <c r="I168" s="300"/>
      <c r="J168" s="302"/>
      <c r="K168" s="311"/>
      <c r="L168" s="294"/>
      <c r="M168" s="298"/>
      <c r="N168" s="296"/>
      <c r="O168" s="281"/>
      <c r="P168" s="304"/>
      <c r="Q168" s="288"/>
      <c r="R168" s="306"/>
      <c r="S168" s="291"/>
      <c r="T168" s="294"/>
      <c r="U168" s="348"/>
      <c r="V168" s="349">
        <f>SUM(G168:T168)</f>
        <v>0</v>
      </c>
      <c r="W168" s="932">
        <f>V168*F168</f>
        <v>0</v>
      </c>
      <c r="X168" s="136"/>
    </row>
    <row r="169" spans="1:26" ht="17.100000000000001" customHeight="1" x14ac:dyDescent="0.35">
      <c r="A169" s="151"/>
      <c r="B169" s="152"/>
      <c r="C169" s="341" t="s">
        <v>12</v>
      </c>
      <c r="D169" s="344">
        <v>1</v>
      </c>
      <c r="E169" s="363" t="s">
        <v>131</v>
      </c>
      <c r="F169" s="913">
        <v>190</v>
      </c>
      <c r="G169" s="298"/>
      <c r="H169" s="294"/>
      <c r="I169" s="300"/>
      <c r="J169" s="302"/>
      <c r="K169" s="311"/>
      <c r="L169" s="294"/>
      <c r="M169" s="298"/>
      <c r="N169" s="296"/>
      <c r="O169" s="281"/>
      <c r="P169" s="304"/>
      <c r="Q169" s="288"/>
      <c r="R169" s="306"/>
      <c r="S169" s="291"/>
      <c r="T169" s="294"/>
      <c r="U169" s="348"/>
      <c r="V169" s="349">
        <f>SUM(G169:T169)</f>
        <v>0</v>
      </c>
      <c r="W169" s="932">
        <f>V169*F169</f>
        <v>0</v>
      </c>
      <c r="X169" s="631" t="s">
        <v>69</v>
      </c>
      <c r="Y169" s="538"/>
      <c r="Z169" s="632"/>
    </row>
    <row r="170" spans="1:26" ht="17.100000000000001" customHeight="1" thickBot="1" x14ac:dyDescent="0.4">
      <c r="A170" s="153"/>
      <c r="B170" s="154"/>
      <c r="C170" s="341" t="s">
        <v>13</v>
      </c>
      <c r="D170" s="344">
        <v>1</v>
      </c>
      <c r="E170" s="439" t="s">
        <v>132</v>
      </c>
      <c r="F170" s="913">
        <v>170</v>
      </c>
      <c r="G170" s="298"/>
      <c r="H170" s="294"/>
      <c r="I170" s="300"/>
      <c r="J170" s="302"/>
      <c r="K170" s="311"/>
      <c r="L170" s="294"/>
      <c r="M170" s="298"/>
      <c r="N170" s="296"/>
      <c r="O170" s="281"/>
      <c r="P170" s="304"/>
      <c r="Q170" s="288"/>
      <c r="R170" s="306"/>
      <c r="S170" s="291"/>
      <c r="T170" s="294"/>
      <c r="U170" s="384"/>
      <c r="V170" s="349">
        <f>SUM(G170:T170)</f>
        <v>0</v>
      </c>
      <c r="W170" s="932">
        <f>V170*F170</f>
        <v>0</v>
      </c>
      <c r="X170" s="242" t="s">
        <v>15</v>
      </c>
      <c r="Y170" s="214" t="s">
        <v>16</v>
      </c>
      <c r="Z170" s="99" t="s">
        <v>70</v>
      </c>
    </row>
    <row r="171" spans="1:26" ht="14.1" customHeight="1" thickBot="1" x14ac:dyDescent="0.4">
      <c r="A171" s="149"/>
      <c r="B171" s="150"/>
      <c r="C171" s="453" t="s">
        <v>66</v>
      </c>
      <c r="D171" s="515">
        <v>4</v>
      </c>
      <c r="E171" s="368"/>
      <c r="F171" s="911">
        <f>SUM(F173:F176)</f>
        <v>940</v>
      </c>
      <c r="G171" s="582"/>
      <c r="H171" s="510"/>
      <c r="I171" s="546"/>
      <c r="J171" s="548"/>
      <c r="K171" s="508"/>
      <c r="L171" s="510"/>
      <c r="M171" s="582"/>
      <c r="N171" s="550"/>
      <c r="O171" s="597"/>
      <c r="P171" s="584"/>
      <c r="Q171" s="572"/>
      <c r="R171" s="574"/>
      <c r="S171" s="576"/>
      <c r="T171" s="510"/>
      <c r="U171" s="613">
        <f>SUM(G171:T171)</f>
        <v>0</v>
      </c>
      <c r="V171" s="613">
        <f>U171*D171</f>
        <v>0</v>
      </c>
      <c r="W171" s="930">
        <f>U171*F171</f>
        <v>0</v>
      </c>
      <c r="X171" s="523"/>
      <c r="Y171" s="525"/>
      <c r="Z171" s="527"/>
    </row>
    <row r="172" spans="1:26" ht="14.1" customHeight="1" x14ac:dyDescent="0.35">
      <c r="A172"/>
      <c r="B172" s="150"/>
      <c r="C172" s="342" t="s">
        <v>209</v>
      </c>
      <c r="D172" s="516"/>
      <c r="E172" s="462"/>
      <c r="F172" s="912"/>
      <c r="G172" s="583"/>
      <c r="H172" s="511"/>
      <c r="I172" s="547"/>
      <c r="J172" s="549"/>
      <c r="K172" s="509"/>
      <c r="L172" s="511"/>
      <c r="M172" s="583"/>
      <c r="N172" s="551"/>
      <c r="O172" s="524"/>
      <c r="P172" s="585"/>
      <c r="Q172" s="573"/>
      <c r="R172" s="575"/>
      <c r="S172" s="577"/>
      <c r="T172" s="511"/>
      <c r="U172" s="568"/>
      <c r="V172" s="633"/>
      <c r="W172" s="934"/>
      <c r="X172" s="524"/>
      <c r="Y172" s="526"/>
      <c r="Z172" s="527"/>
    </row>
    <row r="173" spans="1:26" ht="17.100000000000001" customHeight="1" x14ac:dyDescent="0.35">
      <c r="A173" s="151"/>
      <c r="B173" s="150"/>
      <c r="C173" s="334" t="s">
        <v>10</v>
      </c>
      <c r="D173" s="343">
        <v>1</v>
      </c>
      <c r="E173" s="363" t="s">
        <v>129</v>
      </c>
      <c r="F173" s="913">
        <v>230</v>
      </c>
      <c r="G173" s="298"/>
      <c r="H173" s="294"/>
      <c r="I173" s="300"/>
      <c r="J173" s="302"/>
      <c r="K173" s="311"/>
      <c r="L173" s="294"/>
      <c r="M173" s="298"/>
      <c r="N173" s="296"/>
      <c r="O173" s="281"/>
      <c r="P173" s="304"/>
      <c r="Q173" s="288"/>
      <c r="R173" s="306"/>
      <c r="S173" s="291"/>
      <c r="T173" s="294"/>
      <c r="U173" s="348"/>
      <c r="V173" s="349">
        <f>SUM(G173:T173)</f>
        <v>0</v>
      </c>
      <c r="W173" s="932">
        <f>V173*F173</f>
        <v>0</v>
      </c>
      <c r="X173" s="106"/>
      <c r="Y173" s="236"/>
      <c r="Z173" s="287"/>
    </row>
    <row r="174" spans="1:26" ht="17.100000000000001" customHeight="1" x14ac:dyDescent="0.35">
      <c r="A174" s="149"/>
      <c r="B174" s="150"/>
      <c r="C174" s="334" t="s">
        <v>11</v>
      </c>
      <c r="D174" s="343">
        <v>1</v>
      </c>
      <c r="E174" s="363" t="s">
        <v>130</v>
      </c>
      <c r="F174" s="913">
        <v>250</v>
      </c>
      <c r="G174" s="298"/>
      <c r="H174" s="294"/>
      <c r="I174" s="300"/>
      <c r="J174" s="302"/>
      <c r="K174" s="311"/>
      <c r="L174" s="294"/>
      <c r="M174" s="298"/>
      <c r="N174" s="296"/>
      <c r="O174" s="281"/>
      <c r="P174" s="304"/>
      <c r="Q174" s="288"/>
      <c r="R174" s="306"/>
      <c r="S174" s="291"/>
      <c r="T174" s="294"/>
      <c r="U174" s="348"/>
      <c r="V174" s="349">
        <f>SUM(G174:T174)</f>
        <v>0</v>
      </c>
      <c r="W174" s="932">
        <f>V174*F174</f>
        <v>0</v>
      </c>
      <c r="X174" s="281"/>
      <c r="Y174" s="282"/>
      <c r="Z174" s="283"/>
    </row>
    <row r="175" spans="1:26" ht="17.100000000000001" customHeight="1" x14ac:dyDescent="0.35">
      <c r="A175" s="151"/>
      <c r="B175" s="152"/>
      <c r="C175" s="341" t="s">
        <v>12</v>
      </c>
      <c r="D175" s="344">
        <v>1</v>
      </c>
      <c r="E175" s="363" t="s">
        <v>131</v>
      </c>
      <c r="F175" s="913">
        <v>240</v>
      </c>
      <c r="G175" s="298"/>
      <c r="H175" s="294"/>
      <c r="I175" s="300"/>
      <c r="J175" s="302"/>
      <c r="K175" s="311"/>
      <c r="L175" s="294"/>
      <c r="M175" s="298"/>
      <c r="N175" s="296"/>
      <c r="O175" s="281"/>
      <c r="P175" s="304"/>
      <c r="Q175" s="288"/>
      <c r="R175" s="306"/>
      <c r="S175" s="291"/>
      <c r="T175" s="294"/>
      <c r="U175" s="348"/>
      <c r="V175" s="349">
        <f>SUM(G175:T175)</f>
        <v>0</v>
      </c>
      <c r="W175" s="932">
        <f>V175*F175</f>
        <v>0</v>
      </c>
      <c r="X175" s="281"/>
      <c r="Y175" s="282"/>
      <c r="Z175" s="287"/>
    </row>
    <row r="176" spans="1:26" ht="17.100000000000001" customHeight="1" thickBot="1" x14ac:dyDescent="0.4">
      <c r="A176" s="153"/>
      <c r="B176" s="154"/>
      <c r="C176" s="340" t="s">
        <v>13</v>
      </c>
      <c r="D176" s="346">
        <v>1</v>
      </c>
      <c r="E176" s="439" t="s">
        <v>132</v>
      </c>
      <c r="F176" s="918">
        <v>220</v>
      </c>
      <c r="G176" s="117"/>
      <c r="H176" s="118"/>
      <c r="I176" s="119"/>
      <c r="J176" s="131"/>
      <c r="K176" s="120"/>
      <c r="L176" s="118"/>
      <c r="M176" s="117"/>
      <c r="N176" s="116"/>
      <c r="O176" s="121"/>
      <c r="P176" s="122"/>
      <c r="Q176" s="123"/>
      <c r="R176" s="124"/>
      <c r="S176" s="125"/>
      <c r="T176" s="118"/>
      <c r="U176" s="352"/>
      <c r="V176" s="353">
        <f>SUM(G176:T176)</f>
        <v>0</v>
      </c>
      <c r="W176" s="933">
        <f>V176*F176</f>
        <v>0</v>
      </c>
      <c r="X176" s="121"/>
      <c r="Y176" s="243"/>
      <c r="Z176" s="314"/>
    </row>
    <row r="177" spans="1:26" ht="14.1" customHeight="1" thickBot="1" x14ac:dyDescent="0.4">
      <c r="A177" s="149"/>
      <c r="B177" s="150"/>
      <c r="C177" s="451" t="s">
        <v>334</v>
      </c>
      <c r="D177" s="490">
        <v>5</v>
      </c>
      <c r="E177" s="329"/>
      <c r="F177" s="911">
        <f>SUM(F179:F183)</f>
        <v>1460</v>
      </c>
      <c r="G177" s="582"/>
      <c r="H177" s="510"/>
      <c r="I177" s="546"/>
      <c r="J177" s="548"/>
      <c r="K177" s="508"/>
      <c r="L177" s="510"/>
      <c r="M177" s="582"/>
      <c r="N177" s="550"/>
      <c r="O177" s="597"/>
      <c r="P177" s="584"/>
      <c r="Q177" s="572"/>
      <c r="R177" s="574"/>
      <c r="S177" s="576"/>
      <c r="T177" s="510"/>
      <c r="U177" s="354">
        <f>SUM(G177:T177)</f>
        <v>0</v>
      </c>
      <c r="V177" s="354">
        <f>U177*D177</f>
        <v>0</v>
      </c>
      <c r="W177" s="931">
        <f>U177*F177</f>
        <v>0</v>
      </c>
      <c r="X177" s="137"/>
      <c r="Y177" s="111"/>
    </row>
    <row r="178" spans="1:26" ht="14.1" customHeight="1" x14ac:dyDescent="0.35">
      <c r="A178" s="761"/>
      <c r="B178" s="150"/>
      <c r="C178" s="369" t="s">
        <v>210</v>
      </c>
      <c r="D178" s="642"/>
      <c r="E178" s="461"/>
      <c r="F178" s="912"/>
      <c r="G178" s="583"/>
      <c r="H178" s="511"/>
      <c r="I178" s="547"/>
      <c r="J178" s="549"/>
      <c r="K178" s="509"/>
      <c r="L178" s="511"/>
      <c r="M178" s="583"/>
      <c r="N178" s="551"/>
      <c r="O178" s="524"/>
      <c r="P178" s="585"/>
      <c r="Q178" s="573"/>
      <c r="R178" s="575"/>
      <c r="S178" s="577"/>
      <c r="T178" s="511"/>
      <c r="U178" s="354"/>
      <c r="V178" s="354"/>
      <c r="W178" s="931"/>
      <c r="X178" s="137"/>
      <c r="Y178" s="111"/>
    </row>
    <row r="179" spans="1:26" ht="17.100000000000001" customHeight="1" x14ac:dyDescent="0.35">
      <c r="A179" s="762"/>
      <c r="B179" s="150"/>
      <c r="C179" s="334" t="s">
        <v>10</v>
      </c>
      <c r="D179" s="334">
        <v>1</v>
      </c>
      <c r="E179" s="330" t="s">
        <v>124</v>
      </c>
      <c r="F179" s="913">
        <v>360</v>
      </c>
      <c r="G179" s="298"/>
      <c r="H179" s="294"/>
      <c r="I179" s="300"/>
      <c r="J179" s="302"/>
      <c r="K179" s="311"/>
      <c r="L179" s="294"/>
      <c r="M179" s="298"/>
      <c r="N179" s="296"/>
      <c r="O179" s="281"/>
      <c r="P179" s="304"/>
      <c r="Q179" s="288"/>
      <c r="R179" s="306"/>
      <c r="S179" s="291"/>
      <c r="T179" s="294"/>
      <c r="U179" s="348"/>
      <c r="V179" s="349">
        <f>SUM(G179:T179)</f>
        <v>0</v>
      </c>
      <c r="W179" s="932">
        <f>V179*F179</f>
        <v>0</v>
      </c>
      <c r="X179" s="136"/>
    </row>
    <row r="180" spans="1:26" ht="17.100000000000001" customHeight="1" x14ac:dyDescent="0.35">
      <c r="A180" s="763"/>
      <c r="B180" s="150"/>
      <c r="C180" s="334" t="s">
        <v>11</v>
      </c>
      <c r="D180" s="334">
        <v>1</v>
      </c>
      <c r="E180" s="330" t="s">
        <v>125</v>
      </c>
      <c r="F180" s="913">
        <v>340</v>
      </c>
      <c r="G180" s="298"/>
      <c r="H180" s="294"/>
      <c r="I180" s="300"/>
      <c r="J180" s="302"/>
      <c r="K180" s="311"/>
      <c r="L180" s="294"/>
      <c r="M180" s="298"/>
      <c r="N180" s="296"/>
      <c r="O180" s="281"/>
      <c r="P180" s="304"/>
      <c r="Q180" s="288"/>
      <c r="R180" s="306"/>
      <c r="S180" s="291"/>
      <c r="T180" s="294"/>
      <c r="U180" s="348"/>
      <c r="V180" s="349">
        <f>SUM(G180:T180)</f>
        <v>0</v>
      </c>
      <c r="W180" s="932">
        <f>V180*F180</f>
        <v>0</v>
      </c>
      <c r="X180" s="136"/>
    </row>
    <row r="181" spans="1:26" ht="17.100000000000001" customHeight="1" thickBot="1" x14ac:dyDescent="0.4">
      <c r="A181" s="151"/>
      <c r="B181" s="152"/>
      <c r="C181" s="341" t="s">
        <v>12</v>
      </c>
      <c r="D181" s="341">
        <v>1</v>
      </c>
      <c r="E181" s="330" t="s">
        <v>126</v>
      </c>
      <c r="F181" s="913">
        <v>230</v>
      </c>
      <c r="G181" s="298"/>
      <c r="H181" s="294"/>
      <c r="I181" s="300"/>
      <c r="J181" s="302"/>
      <c r="K181" s="311"/>
      <c r="L181" s="294"/>
      <c r="M181" s="298"/>
      <c r="N181" s="296"/>
      <c r="O181" s="281"/>
      <c r="P181" s="304"/>
      <c r="Q181" s="288"/>
      <c r="R181" s="306"/>
      <c r="S181" s="291"/>
      <c r="T181" s="294"/>
      <c r="U181" s="348"/>
      <c r="V181" s="349">
        <f>SUM(G181:T181)</f>
        <v>0</v>
      </c>
      <c r="W181" s="932">
        <f>V181*F181</f>
        <v>0</v>
      </c>
      <c r="X181" s="136"/>
    </row>
    <row r="182" spans="1:26" ht="17.100000000000001" customHeight="1" x14ac:dyDescent="0.35">
      <c r="A182" s="10"/>
      <c r="B182" s="155"/>
      <c r="C182" s="341" t="s">
        <v>13</v>
      </c>
      <c r="D182" s="335">
        <v>1</v>
      </c>
      <c r="E182" s="330" t="s">
        <v>127</v>
      </c>
      <c r="F182" s="913">
        <v>270</v>
      </c>
      <c r="G182" s="298"/>
      <c r="H182" s="294"/>
      <c r="I182" s="300"/>
      <c r="J182" s="302"/>
      <c r="K182" s="311"/>
      <c r="L182" s="294"/>
      <c r="M182" s="298"/>
      <c r="N182" s="296"/>
      <c r="O182" s="281"/>
      <c r="P182" s="304"/>
      <c r="Q182" s="288"/>
      <c r="R182" s="306"/>
      <c r="S182" s="291"/>
      <c r="T182" s="294"/>
      <c r="U182" s="351"/>
      <c r="V182" s="349">
        <f>SUM(G182:T182)</f>
        <v>0</v>
      </c>
      <c r="W182" s="932">
        <f>V182*F182</f>
        <v>0</v>
      </c>
      <c r="X182" s="631" t="s">
        <v>69</v>
      </c>
      <c r="Y182" s="538"/>
      <c r="Z182" s="632"/>
    </row>
    <row r="183" spans="1:26" ht="17.100000000000001" customHeight="1" thickBot="1" x14ac:dyDescent="0.4">
      <c r="A183" s="153"/>
      <c r="B183" s="154"/>
      <c r="C183" s="340" t="s">
        <v>14</v>
      </c>
      <c r="D183" s="340">
        <v>1</v>
      </c>
      <c r="E183" s="331" t="s">
        <v>128</v>
      </c>
      <c r="F183" s="918">
        <v>260</v>
      </c>
      <c r="G183" s="117"/>
      <c r="H183" s="118"/>
      <c r="I183" s="119"/>
      <c r="J183" s="131"/>
      <c r="K183" s="120"/>
      <c r="L183" s="118"/>
      <c r="M183" s="117"/>
      <c r="N183" s="116"/>
      <c r="O183" s="121"/>
      <c r="P183" s="122"/>
      <c r="Q183" s="123"/>
      <c r="R183" s="124"/>
      <c r="S183" s="125"/>
      <c r="T183" s="118"/>
      <c r="U183" s="352"/>
      <c r="V183" s="353">
        <f>SUM(G183:T183)</f>
        <v>0</v>
      </c>
      <c r="W183" s="933">
        <f>V183*F183</f>
        <v>0</v>
      </c>
      <c r="X183" s="242" t="s">
        <v>15</v>
      </c>
      <c r="Y183" s="214" t="s">
        <v>16</v>
      </c>
      <c r="Z183" s="99" t="s">
        <v>70</v>
      </c>
    </row>
    <row r="184" spans="1:26" ht="14.1" customHeight="1" thickBot="1" x14ac:dyDescent="0.4">
      <c r="A184" s="149"/>
      <c r="B184" s="150"/>
      <c r="C184" s="453" t="s">
        <v>67</v>
      </c>
      <c r="D184" s="490">
        <v>5</v>
      </c>
      <c r="E184" s="329"/>
      <c r="F184" s="911">
        <f>SUM(F186:F190)</f>
        <v>1810</v>
      </c>
      <c r="G184" s="582"/>
      <c r="H184" s="510"/>
      <c r="I184" s="546"/>
      <c r="J184" s="548"/>
      <c r="K184" s="508"/>
      <c r="L184" s="510"/>
      <c r="M184" s="582"/>
      <c r="N184" s="550"/>
      <c r="O184" s="597"/>
      <c r="P184" s="584"/>
      <c r="Q184" s="572"/>
      <c r="R184" s="574"/>
      <c r="S184" s="576"/>
      <c r="T184" s="510"/>
      <c r="U184" s="613">
        <f>SUM(G184:T184)</f>
        <v>0</v>
      </c>
      <c r="V184" s="613">
        <f>U184*D184</f>
        <v>0</v>
      </c>
      <c r="W184" s="930">
        <f>U184*F184</f>
        <v>0</v>
      </c>
      <c r="X184" s="523"/>
      <c r="Y184" s="525"/>
      <c r="Z184" s="527"/>
    </row>
    <row r="185" spans="1:26" ht="14.1" customHeight="1" x14ac:dyDescent="0.35">
      <c r="A185" s="149"/>
      <c r="B185" s="150"/>
      <c r="C185" s="369" t="s">
        <v>211</v>
      </c>
      <c r="D185" s="642"/>
      <c r="E185" s="461"/>
      <c r="F185" s="912"/>
      <c r="G185" s="583"/>
      <c r="H185" s="511"/>
      <c r="I185" s="547"/>
      <c r="J185" s="549"/>
      <c r="K185" s="509"/>
      <c r="L185" s="511"/>
      <c r="M185" s="583"/>
      <c r="N185" s="551"/>
      <c r="O185" s="524"/>
      <c r="P185" s="585"/>
      <c r="Q185" s="573"/>
      <c r="R185" s="575"/>
      <c r="S185" s="577"/>
      <c r="T185" s="511"/>
      <c r="U185" s="633"/>
      <c r="V185" s="633"/>
      <c r="W185" s="934"/>
      <c r="X185" s="524"/>
      <c r="Y185" s="526"/>
      <c r="Z185" s="527"/>
    </row>
    <row r="186" spans="1:26" ht="17.100000000000001" customHeight="1" x14ac:dyDescent="0.35">
      <c r="A186"/>
      <c r="B186" s="150"/>
      <c r="C186" s="334" t="s">
        <v>10</v>
      </c>
      <c r="D186" s="334">
        <v>1</v>
      </c>
      <c r="E186" s="330" t="s">
        <v>124</v>
      </c>
      <c r="F186" s="913">
        <v>450</v>
      </c>
      <c r="G186" s="298"/>
      <c r="H186" s="294"/>
      <c r="I186" s="300"/>
      <c r="J186" s="302"/>
      <c r="K186" s="311"/>
      <c r="L186" s="294"/>
      <c r="M186" s="298"/>
      <c r="N186" s="296"/>
      <c r="O186" s="281"/>
      <c r="P186" s="304"/>
      <c r="Q186" s="288"/>
      <c r="R186" s="306"/>
      <c r="S186" s="291"/>
      <c r="T186" s="294"/>
      <c r="U186" s="348"/>
      <c r="V186" s="349">
        <f>SUM(G186:T186)</f>
        <v>0</v>
      </c>
      <c r="W186" s="932">
        <f>V186*F186</f>
        <v>0</v>
      </c>
      <c r="X186" s="106"/>
      <c r="Y186" s="236"/>
      <c r="Z186" s="287"/>
    </row>
    <row r="187" spans="1:26" ht="17.100000000000001" customHeight="1" x14ac:dyDescent="0.35">
      <c r="A187" s="149"/>
      <c r="B187" s="150"/>
      <c r="C187" s="334" t="s">
        <v>11</v>
      </c>
      <c r="D187" s="334">
        <v>1</v>
      </c>
      <c r="E187" s="330" t="s">
        <v>125</v>
      </c>
      <c r="F187" s="913">
        <v>410</v>
      </c>
      <c r="G187" s="298"/>
      <c r="H187" s="294"/>
      <c r="I187" s="300"/>
      <c r="J187" s="302"/>
      <c r="K187" s="311"/>
      <c r="L187" s="294"/>
      <c r="M187" s="298"/>
      <c r="N187" s="296"/>
      <c r="O187" s="281"/>
      <c r="P187" s="304"/>
      <c r="Q187" s="288"/>
      <c r="R187" s="306"/>
      <c r="S187" s="291"/>
      <c r="T187" s="294"/>
      <c r="U187" s="348"/>
      <c r="V187" s="349">
        <f>SUM(G187:T187)</f>
        <v>0</v>
      </c>
      <c r="W187" s="932">
        <f>V187*F187</f>
        <v>0</v>
      </c>
      <c r="X187" s="281"/>
      <c r="Y187" s="282"/>
      <c r="Z187" s="283"/>
    </row>
    <row r="188" spans="1:26" ht="17.100000000000001" customHeight="1" x14ac:dyDescent="0.35">
      <c r="A188" s="151"/>
      <c r="B188" s="152"/>
      <c r="C188" s="341" t="s">
        <v>12</v>
      </c>
      <c r="D188" s="341">
        <v>1</v>
      </c>
      <c r="E188" s="330" t="s">
        <v>126</v>
      </c>
      <c r="F188" s="913">
        <v>290</v>
      </c>
      <c r="G188" s="298"/>
      <c r="H188" s="294"/>
      <c r="I188" s="300"/>
      <c r="J188" s="302"/>
      <c r="K188" s="311"/>
      <c r="L188" s="294"/>
      <c r="M188" s="298"/>
      <c r="N188" s="296"/>
      <c r="O188" s="281"/>
      <c r="P188" s="304"/>
      <c r="Q188" s="288"/>
      <c r="R188" s="306"/>
      <c r="S188" s="291"/>
      <c r="T188" s="294"/>
      <c r="U188" s="348"/>
      <c r="V188" s="349">
        <f>SUM(G188:T188)</f>
        <v>0</v>
      </c>
      <c r="W188" s="932">
        <f>V188*F188</f>
        <v>0</v>
      </c>
      <c r="X188" s="281"/>
      <c r="Y188" s="282"/>
      <c r="Z188" s="287"/>
    </row>
    <row r="189" spans="1:26" ht="17.100000000000001" customHeight="1" x14ac:dyDescent="0.35">
      <c r="A189" s="10"/>
      <c r="B189" s="155"/>
      <c r="C189" s="341" t="s">
        <v>13</v>
      </c>
      <c r="D189" s="335">
        <v>1</v>
      </c>
      <c r="E189" s="330" t="s">
        <v>127</v>
      </c>
      <c r="F189" s="913">
        <v>340</v>
      </c>
      <c r="G189" s="298"/>
      <c r="H189" s="294"/>
      <c r="I189" s="300"/>
      <c r="J189" s="302"/>
      <c r="K189" s="311"/>
      <c r="L189" s="294"/>
      <c r="M189" s="298"/>
      <c r="N189" s="296"/>
      <c r="O189" s="281"/>
      <c r="P189" s="304"/>
      <c r="Q189" s="288"/>
      <c r="R189" s="306"/>
      <c r="S189" s="291"/>
      <c r="T189" s="294"/>
      <c r="U189" s="351"/>
      <c r="V189" s="349">
        <f>SUM(G189:T189)</f>
        <v>0</v>
      </c>
      <c r="W189" s="932">
        <f>V189*F189</f>
        <v>0</v>
      </c>
      <c r="X189" s="281"/>
      <c r="Y189" s="282"/>
      <c r="Z189" s="284"/>
    </row>
    <row r="190" spans="1:26" ht="17.100000000000001" customHeight="1" thickBot="1" x14ac:dyDescent="0.4">
      <c r="A190" s="153"/>
      <c r="B190" s="154"/>
      <c r="C190" s="340" t="s">
        <v>14</v>
      </c>
      <c r="D190" s="340">
        <v>1</v>
      </c>
      <c r="E190" s="331" t="s">
        <v>128</v>
      </c>
      <c r="F190" s="918">
        <v>320</v>
      </c>
      <c r="G190" s="117"/>
      <c r="H190" s="118"/>
      <c r="I190" s="119"/>
      <c r="J190" s="131"/>
      <c r="K190" s="120"/>
      <c r="L190" s="118"/>
      <c r="M190" s="117"/>
      <c r="N190" s="116"/>
      <c r="O190" s="121"/>
      <c r="P190" s="122"/>
      <c r="Q190" s="123"/>
      <c r="R190" s="124"/>
      <c r="S190" s="125"/>
      <c r="T190" s="118"/>
      <c r="U190" s="352"/>
      <c r="V190" s="353">
        <f>SUM(G190:T190)</f>
        <v>0</v>
      </c>
      <c r="W190" s="933">
        <f>V190*F190</f>
        <v>0</v>
      </c>
      <c r="X190" s="121"/>
      <c r="Y190" s="243"/>
      <c r="Z190" s="216"/>
    </row>
    <row r="191" spans="1:26" ht="7.5" customHeight="1" x14ac:dyDescent="0.35">
      <c r="A191" s="426"/>
      <c r="B191" s="323"/>
      <c r="C191" s="420"/>
      <c r="D191" s="420"/>
      <c r="E191" s="420"/>
      <c r="F191" s="920"/>
      <c r="G191" s="427"/>
      <c r="H191" s="427"/>
      <c r="I191" s="428"/>
      <c r="J191" s="431"/>
      <c r="K191" s="427"/>
      <c r="L191" s="427"/>
      <c r="M191" s="427"/>
      <c r="N191" s="427"/>
      <c r="O191" s="427"/>
      <c r="P191" s="427"/>
      <c r="Q191" s="427"/>
      <c r="R191" s="427"/>
      <c r="S191" s="427"/>
      <c r="T191" s="427"/>
      <c r="U191" s="382"/>
      <c r="V191" s="378"/>
      <c r="W191" s="942"/>
      <c r="X191" s="432"/>
      <c r="Y191" s="432"/>
      <c r="Z191" s="432"/>
    </row>
    <row r="192" spans="1:26" ht="14.1" customHeight="1" thickBot="1" x14ac:dyDescent="0.4">
      <c r="A192"/>
      <c r="B192" s="150"/>
      <c r="C192" s="452" t="s">
        <v>333</v>
      </c>
      <c r="D192" s="506">
        <v>9</v>
      </c>
      <c r="E192" s="363"/>
      <c r="F192" s="903">
        <f>SUM(F194:F196)</f>
        <v>1140</v>
      </c>
      <c r="G192" s="619"/>
      <c r="H192" s="614"/>
      <c r="I192" s="616"/>
      <c r="J192" s="617"/>
      <c r="K192" s="618"/>
      <c r="L192" s="614"/>
      <c r="M192" s="619"/>
      <c r="N192" s="620"/>
      <c r="O192" s="621"/>
      <c r="P192" s="622"/>
      <c r="Q192" s="603"/>
      <c r="R192" s="604"/>
      <c r="S192" s="607"/>
      <c r="T192" s="614"/>
      <c r="U192" s="568">
        <f>SUM(G192:T192)</f>
        <v>0</v>
      </c>
      <c r="V192" s="568">
        <f>U192*D192</f>
        <v>0</v>
      </c>
      <c r="W192" s="928">
        <f>U192*F192</f>
        <v>0</v>
      </c>
      <c r="X192" s="138"/>
      <c r="Y192" s="111"/>
      <c r="Z192" s="111"/>
    </row>
    <row r="193" spans="1:27" ht="14.1" customHeight="1" x14ac:dyDescent="0.35">
      <c r="A193" s="517"/>
      <c r="B193" s="150"/>
      <c r="C193" s="370" t="s">
        <v>212</v>
      </c>
      <c r="D193" s="516"/>
      <c r="E193" s="462"/>
      <c r="F193" s="912"/>
      <c r="G193" s="583"/>
      <c r="H193" s="511"/>
      <c r="I193" s="547"/>
      <c r="J193" s="549"/>
      <c r="K193" s="509"/>
      <c r="L193" s="511"/>
      <c r="M193" s="583"/>
      <c r="N193" s="551"/>
      <c r="O193" s="524"/>
      <c r="P193" s="585"/>
      <c r="Q193" s="573"/>
      <c r="R193" s="575"/>
      <c r="S193" s="577"/>
      <c r="T193" s="511"/>
      <c r="U193" s="568"/>
      <c r="V193" s="633"/>
      <c r="W193" s="934"/>
      <c r="X193" s="138"/>
      <c r="Y193" s="111"/>
      <c r="Z193" s="111"/>
    </row>
    <row r="194" spans="1:27" ht="17.100000000000001" customHeight="1" x14ac:dyDescent="0.35">
      <c r="A194" s="518"/>
      <c r="B194" s="150"/>
      <c r="C194" s="334" t="s">
        <v>10</v>
      </c>
      <c r="D194" s="343">
        <v>3</v>
      </c>
      <c r="E194" s="363" t="s">
        <v>121</v>
      </c>
      <c r="F194" s="913">
        <v>330</v>
      </c>
      <c r="G194" s="298"/>
      <c r="H194" s="294"/>
      <c r="I194" s="300"/>
      <c r="J194" s="302"/>
      <c r="K194" s="311"/>
      <c r="L194" s="294"/>
      <c r="M194" s="298"/>
      <c r="N194" s="296"/>
      <c r="O194" s="281"/>
      <c r="P194" s="304"/>
      <c r="Q194" s="288"/>
      <c r="R194" s="306"/>
      <c r="S194" s="291"/>
      <c r="T194" s="294"/>
      <c r="U194" s="348"/>
      <c r="V194" s="349">
        <f>SUM(G194:T194)</f>
        <v>0</v>
      </c>
      <c r="W194" s="932">
        <f>V194*F194</f>
        <v>0</v>
      </c>
      <c r="X194" s="136"/>
    </row>
    <row r="195" spans="1:27" ht="17.100000000000001" customHeight="1" thickBot="1" x14ac:dyDescent="0.4">
      <c r="A195" s="149"/>
      <c r="B195" s="150"/>
      <c r="C195" s="334" t="s">
        <v>11</v>
      </c>
      <c r="D195" s="343">
        <v>3</v>
      </c>
      <c r="E195" s="363" t="s">
        <v>122</v>
      </c>
      <c r="F195" s="913">
        <v>360</v>
      </c>
      <c r="G195" s="298"/>
      <c r="H195" s="294"/>
      <c r="I195" s="300"/>
      <c r="J195" s="302"/>
      <c r="K195" s="311"/>
      <c r="L195" s="294"/>
      <c r="M195" s="298"/>
      <c r="N195" s="296"/>
      <c r="O195" s="281"/>
      <c r="P195" s="304"/>
      <c r="Q195" s="288"/>
      <c r="R195" s="306"/>
      <c r="S195" s="291"/>
      <c r="T195" s="294"/>
      <c r="U195" s="348"/>
      <c r="V195" s="349">
        <f>SUM(G195:T195)</f>
        <v>0</v>
      </c>
      <c r="W195" s="932">
        <f>V195*F195</f>
        <v>0</v>
      </c>
      <c r="X195" s="252"/>
      <c r="Y195" s="213"/>
      <c r="Z195" s="213"/>
    </row>
    <row r="196" spans="1:27" ht="17.100000000000001" customHeight="1" thickBot="1" x14ac:dyDescent="0.4">
      <c r="A196" s="151"/>
      <c r="B196" s="152"/>
      <c r="C196" s="341" t="s">
        <v>12</v>
      </c>
      <c r="D196" s="344">
        <v>3</v>
      </c>
      <c r="E196" s="363" t="s">
        <v>123</v>
      </c>
      <c r="F196" s="913">
        <v>450</v>
      </c>
      <c r="G196" s="298"/>
      <c r="H196" s="294"/>
      <c r="I196" s="300"/>
      <c r="J196" s="302"/>
      <c r="K196" s="311"/>
      <c r="L196" s="294"/>
      <c r="M196" s="298"/>
      <c r="N196" s="296"/>
      <c r="O196" s="281"/>
      <c r="P196" s="304"/>
      <c r="Q196" s="288"/>
      <c r="R196" s="306"/>
      <c r="S196" s="291"/>
      <c r="T196" s="294"/>
      <c r="U196" s="348"/>
      <c r="V196" s="349">
        <f>SUM(G196:T196)</f>
        <v>0</v>
      </c>
      <c r="W196" s="946">
        <f>V196*F196</f>
        <v>0</v>
      </c>
      <c r="X196" s="751"/>
      <c r="Y196" s="751"/>
      <c r="Z196" s="250"/>
      <c r="AA196" s="98"/>
    </row>
    <row r="197" spans="1:27" ht="17.100000000000001" customHeight="1" thickBot="1" x14ac:dyDescent="0.4">
      <c r="A197" s="153"/>
      <c r="B197" s="154"/>
      <c r="C197" s="340"/>
      <c r="D197" s="340"/>
      <c r="E197" s="331"/>
      <c r="F197" s="910"/>
      <c r="G197" s="117"/>
      <c r="H197" s="118"/>
      <c r="I197" s="119"/>
      <c r="J197" s="131"/>
      <c r="K197" s="120"/>
      <c r="L197" s="118"/>
      <c r="M197" s="117"/>
      <c r="N197" s="116"/>
      <c r="O197" s="121"/>
      <c r="P197" s="122"/>
      <c r="Q197" s="123"/>
      <c r="R197" s="124"/>
      <c r="S197" s="125"/>
      <c r="T197" s="118"/>
      <c r="U197" s="381"/>
      <c r="V197" s="353"/>
      <c r="W197" s="944"/>
      <c r="X197" s="779"/>
      <c r="Y197" s="779"/>
      <c r="Z197" s="251"/>
      <c r="AA197" s="98"/>
    </row>
    <row r="198" spans="1:27" ht="14.1" customHeight="1" thickBot="1" x14ac:dyDescent="0.4">
      <c r="A198" s="149"/>
      <c r="B198" s="150"/>
      <c r="C198" s="449" t="s">
        <v>61</v>
      </c>
      <c r="D198" s="515">
        <v>9</v>
      </c>
      <c r="E198" s="368"/>
      <c r="F198" s="911">
        <f>SUM(F200:F202)</f>
        <v>1540</v>
      </c>
      <c r="G198" s="582"/>
      <c r="H198" s="510"/>
      <c r="I198" s="546"/>
      <c r="J198" s="548"/>
      <c r="K198" s="508"/>
      <c r="L198" s="510"/>
      <c r="M198" s="582"/>
      <c r="N198" s="550"/>
      <c r="O198" s="597"/>
      <c r="P198" s="584"/>
      <c r="Q198" s="572"/>
      <c r="R198" s="574"/>
      <c r="S198" s="576"/>
      <c r="T198" s="510"/>
      <c r="U198" s="613">
        <f>SUM(G198:T198)</f>
        <v>0</v>
      </c>
      <c r="V198" s="613">
        <f>U198*D198</f>
        <v>0</v>
      </c>
      <c r="W198" s="947">
        <f>U198*F198</f>
        <v>0</v>
      </c>
      <c r="X198" s="768"/>
      <c r="Y198" s="768"/>
      <c r="Z198" s="634"/>
      <c r="AA198" s="98"/>
    </row>
    <row r="199" spans="1:27" ht="14.1" customHeight="1" thickBot="1" x14ac:dyDescent="0.4">
      <c r="A199" s="517"/>
      <c r="B199" s="150"/>
      <c r="C199" s="370" t="s">
        <v>213</v>
      </c>
      <c r="D199" s="516"/>
      <c r="E199" s="462"/>
      <c r="F199" s="912"/>
      <c r="G199" s="583"/>
      <c r="H199" s="511"/>
      <c r="I199" s="547"/>
      <c r="J199" s="549"/>
      <c r="K199" s="509"/>
      <c r="L199" s="511"/>
      <c r="M199" s="583"/>
      <c r="N199" s="551"/>
      <c r="O199" s="524"/>
      <c r="P199" s="585"/>
      <c r="Q199" s="573"/>
      <c r="R199" s="575"/>
      <c r="S199" s="577"/>
      <c r="T199" s="511"/>
      <c r="U199" s="568"/>
      <c r="V199" s="633"/>
      <c r="W199" s="948"/>
      <c r="X199" s="768"/>
      <c r="Y199" s="768"/>
      <c r="Z199" s="634"/>
      <c r="AA199" s="98"/>
    </row>
    <row r="200" spans="1:27" ht="17.100000000000001" customHeight="1" thickBot="1" x14ac:dyDescent="0.4">
      <c r="A200" s="518"/>
      <c r="B200" s="150"/>
      <c r="C200" s="334" t="s">
        <v>10</v>
      </c>
      <c r="D200" s="343">
        <v>3</v>
      </c>
      <c r="E200" s="363" t="s">
        <v>121</v>
      </c>
      <c r="F200" s="913">
        <v>420</v>
      </c>
      <c r="G200" s="298"/>
      <c r="H200" s="294"/>
      <c r="I200" s="300"/>
      <c r="J200" s="302"/>
      <c r="K200" s="311"/>
      <c r="L200" s="294"/>
      <c r="M200" s="298"/>
      <c r="N200" s="296"/>
      <c r="O200" s="281"/>
      <c r="P200" s="304"/>
      <c r="Q200" s="288"/>
      <c r="R200" s="307"/>
      <c r="S200" s="292"/>
      <c r="T200" s="275"/>
      <c r="U200" s="348"/>
      <c r="V200" s="349">
        <f>SUM(G200:T200)</f>
        <v>0</v>
      </c>
      <c r="W200" s="946">
        <f>V200*F200</f>
        <v>0</v>
      </c>
      <c r="X200" s="768"/>
      <c r="Y200" s="768"/>
      <c r="Z200" s="285"/>
      <c r="AA200" s="98"/>
    </row>
    <row r="201" spans="1:27" ht="17.100000000000001" customHeight="1" thickBot="1" x14ac:dyDescent="0.4">
      <c r="A201" s="149"/>
      <c r="B201" s="150"/>
      <c r="C201" s="334" t="s">
        <v>11</v>
      </c>
      <c r="D201" s="343">
        <v>3</v>
      </c>
      <c r="E201" s="363" t="s">
        <v>122</v>
      </c>
      <c r="F201" s="913">
        <v>500</v>
      </c>
      <c r="G201" s="298"/>
      <c r="H201" s="294"/>
      <c r="I201" s="300"/>
      <c r="J201" s="302"/>
      <c r="K201" s="311"/>
      <c r="L201" s="294"/>
      <c r="M201" s="298"/>
      <c r="N201" s="296"/>
      <c r="O201" s="281"/>
      <c r="P201" s="304"/>
      <c r="Q201" s="288"/>
      <c r="R201" s="306"/>
      <c r="S201" s="291"/>
      <c r="T201" s="294"/>
      <c r="U201" s="348"/>
      <c r="V201" s="349">
        <f>SUM(G201:T201)</f>
        <v>0</v>
      </c>
      <c r="W201" s="946">
        <f>V201*F201</f>
        <v>0</v>
      </c>
      <c r="X201" s="768"/>
      <c r="Y201" s="768"/>
      <c r="Z201" s="285"/>
      <c r="AA201" s="98"/>
    </row>
    <row r="202" spans="1:27" ht="17.100000000000001" customHeight="1" thickBot="1" x14ac:dyDescent="0.4">
      <c r="A202" s="151"/>
      <c r="B202" s="152"/>
      <c r="C202" s="341" t="s">
        <v>12</v>
      </c>
      <c r="D202" s="344">
        <v>3</v>
      </c>
      <c r="E202" s="363" t="s">
        <v>123</v>
      </c>
      <c r="F202" s="913">
        <v>620</v>
      </c>
      <c r="G202" s="298"/>
      <c r="H202" s="294"/>
      <c r="I202" s="300"/>
      <c r="J202" s="302"/>
      <c r="K202" s="311"/>
      <c r="L202" s="294"/>
      <c r="M202" s="298"/>
      <c r="N202" s="296"/>
      <c r="O202" s="281"/>
      <c r="P202" s="304"/>
      <c r="Q202" s="288"/>
      <c r="R202" s="306"/>
      <c r="S202" s="291"/>
      <c r="T202" s="294"/>
      <c r="U202" s="348"/>
      <c r="V202" s="349">
        <f>SUM(G202:T202)</f>
        <v>0</v>
      </c>
      <c r="W202" s="946">
        <f>V202*F202</f>
        <v>0</v>
      </c>
      <c r="X202" s="768"/>
      <c r="Y202" s="768"/>
      <c r="Z202" s="285"/>
      <c r="AA202" s="98"/>
    </row>
    <row r="203" spans="1:27" ht="17.100000000000001" customHeight="1" thickBot="1" x14ac:dyDescent="0.4">
      <c r="A203" s="153"/>
      <c r="B203" s="154"/>
      <c r="C203" s="340"/>
      <c r="D203" s="340"/>
      <c r="E203" s="331"/>
      <c r="F203" s="910"/>
      <c r="G203" s="117"/>
      <c r="H203" s="118"/>
      <c r="I203" s="119"/>
      <c r="J203" s="131"/>
      <c r="K203" s="120"/>
      <c r="L203" s="118"/>
      <c r="M203" s="117"/>
      <c r="N203" s="116"/>
      <c r="O203" s="121"/>
      <c r="P203" s="122"/>
      <c r="Q203" s="123"/>
      <c r="R203" s="124"/>
      <c r="S203" s="125"/>
      <c r="T203" s="118"/>
      <c r="U203" s="381"/>
      <c r="V203" s="353"/>
      <c r="W203" s="944"/>
      <c r="X203" s="158"/>
      <c r="Y203" s="158"/>
      <c r="Z203" s="215"/>
    </row>
    <row r="204" spans="1:27" ht="14.1" customHeight="1" thickBot="1" x14ac:dyDescent="0.4">
      <c r="A204" s="149"/>
      <c r="B204" s="150"/>
      <c r="C204" s="451" t="s">
        <v>332</v>
      </c>
      <c r="D204" s="490">
        <v>6</v>
      </c>
      <c r="E204" s="329"/>
      <c r="F204" s="911">
        <f>SUM(F206:F211)</f>
        <v>1260</v>
      </c>
      <c r="G204" s="582"/>
      <c r="H204" s="510"/>
      <c r="I204" s="546"/>
      <c r="J204" s="548"/>
      <c r="K204" s="508"/>
      <c r="L204" s="510"/>
      <c r="M204" s="582"/>
      <c r="N204" s="550"/>
      <c r="O204" s="597"/>
      <c r="P204" s="584"/>
      <c r="Q204" s="572"/>
      <c r="R204" s="574"/>
      <c r="S204" s="576"/>
      <c r="T204" s="510"/>
      <c r="U204" s="354">
        <f>SUM(G204:T204)</f>
        <v>0</v>
      </c>
      <c r="V204" s="354">
        <f>U204*D204</f>
        <v>0</v>
      </c>
      <c r="W204" s="931">
        <f>U204*F204</f>
        <v>0</v>
      </c>
      <c r="X204" s="158"/>
      <c r="Y204" s="157"/>
      <c r="Z204" s="98"/>
    </row>
    <row r="205" spans="1:27" ht="14.1" customHeight="1" x14ac:dyDescent="0.35">
      <c r="A205" s="761"/>
      <c r="B205" s="150"/>
      <c r="C205" s="371" t="s">
        <v>214</v>
      </c>
      <c r="D205" s="642"/>
      <c r="E205" s="461"/>
      <c r="F205" s="912"/>
      <c r="G205" s="583"/>
      <c r="H205" s="511"/>
      <c r="I205" s="547"/>
      <c r="J205" s="549"/>
      <c r="K205" s="509"/>
      <c r="L205" s="511"/>
      <c r="M205" s="583"/>
      <c r="N205" s="551"/>
      <c r="O205" s="524"/>
      <c r="P205" s="585"/>
      <c r="Q205" s="573"/>
      <c r="R205" s="575"/>
      <c r="S205" s="577"/>
      <c r="T205" s="511"/>
      <c r="U205" s="354"/>
      <c r="V205" s="354"/>
      <c r="W205" s="931"/>
      <c r="X205" s="229"/>
      <c r="Y205" s="230"/>
      <c r="Z205" s="98"/>
    </row>
    <row r="206" spans="1:27" ht="17.100000000000001" customHeight="1" x14ac:dyDescent="0.35">
      <c r="A206" s="762"/>
      <c r="B206" s="150"/>
      <c r="C206" s="334" t="s">
        <v>10</v>
      </c>
      <c r="D206" s="334">
        <v>1</v>
      </c>
      <c r="E206" s="330" t="s">
        <v>116</v>
      </c>
      <c r="F206" s="913">
        <v>120</v>
      </c>
      <c r="G206" s="298"/>
      <c r="H206" s="294"/>
      <c r="I206" s="300"/>
      <c r="J206" s="302"/>
      <c r="K206" s="311"/>
      <c r="L206" s="294"/>
      <c r="M206" s="298"/>
      <c r="N206" s="296"/>
      <c r="O206" s="281"/>
      <c r="P206" s="304"/>
      <c r="Q206" s="288"/>
      <c r="R206" s="306"/>
      <c r="S206" s="291"/>
      <c r="T206" s="294"/>
      <c r="U206" s="348"/>
      <c r="V206" s="349">
        <f t="shared" ref="V206:V211" si="0">SUM(G206:T206)</f>
        <v>0</v>
      </c>
      <c r="W206" s="932">
        <f t="shared" ref="W206:W211" si="1">V206*F206</f>
        <v>0</v>
      </c>
      <c r="X206" s="138"/>
      <c r="Y206" s="111"/>
    </row>
    <row r="207" spans="1:27" ht="17.100000000000001" customHeight="1" x14ac:dyDescent="0.35">
      <c r="A207" s="763"/>
      <c r="B207" s="150"/>
      <c r="C207" s="334" t="s">
        <v>11</v>
      </c>
      <c r="D207" s="334">
        <v>1</v>
      </c>
      <c r="E207" s="330" t="s">
        <v>117</v>
      </c>
      <c r="F207" s="913">
        <v>330</v>
      </c>
      <c r="G207" s="298"/>
      <c r="H207" s="294"/>
      <c r="I207" s="300"/>
      <c r="J207" s="302"/>
      <c r="K207" s="311"/>
      <c r="L207" s="294"/>
      <c r="M207" s="298"/>
      <c r="N207" s="296"/>
      <c r="O207" s="281"/>
      <c r="P207" s="304"/>
      <c r="Q207" s="288"/>
      <c r="R207" s="306"/>
      <c r="S207" s="291"/>
      <c r="T207" s="294"/>
      <c r="U207" s="348"/>
      <c r="V207" s="349">
        <f t="shared" si="0"/>
        <v>0</v>
      </c>
      <c r="W207" s="932">
        <f t="shared" si="1"/>
        <v>0</v>
      </c>
      <c r="X207" s="136"/>
    </row>
    <row r="208" spans="1:27" ht="17.100000000000001" customHeight="1" x14ac:dyDescent="0.35">
      <c r="A208" s="151"/>
      <c r="B208" s="152"/>
      <c r="C208" s="341" t="s">
        <v>12</v>
      </c>
      <c r="D208" s="341">
        <v>1</v>
      </c>
      <c r="E208" s="330" t="s">
        <v>118</v>
      </c>
      <c r="F208" s="913">
        <v>300</v>
      </c>
      <c r="G208" s="298"/>
      <c r="H208" s="294"/>
      <c r="I208" s="300"/>
      <c r="J208" s="302"/>
      <c r="K208" s="311"/>
      <c r="L208" s="294"/>
      <c r="M208" s="298"/>
      <c r="N208" s="296"/>
      <c r="O208" s="281"/>
      <c r="P208" s="304"/>
      <c r="Q208" s="288"/>
      <c r="R208" s="306"/>
      <c r="S208" s="291"/>
      <c r="T208" s="294"/>
      <c r="U208" s="348"/>
      <c r="V208" s="349">
        <f t="shared" si="0"/>
        <v>0</v>
      </c>
      <c r="W208" s="932">
        <f t="shared" si="1"/>
        <v>0</v>
      </c>
      <c r="X208" s="136"/>
    </row>
    <row r="209" spans="1:27" ht="17.100000000000001" customHeight="1" thickBot="1" x14ac:dyDescent="0.4">
      <c r="A209" s="10"/>
      <c r="B209" s="155"/>
      <c r="C209" s="341" t="s">
        <v>13</v>
      </c>
      <c r="D209" s="335">
        <v>1</v>
      </c>
      <c r="E209" s="330" t="s">
        <v>119</v>
      </c>
      <c r="F209" s="913">
        <v>140</v>
      </c>
      <c r="G209" s="298"/>
      <c r="H209" s="294"/>
      <c r="I209" s="300"/>
      <c r="J209" s="302"/>
      <c r="K209" s="311"/>
      <c r="L209" s="294"/>
      <c r="M209" s="298"/>
      <c r="N209" s="296"/>
      <c r="O209" s="281"/>
      <c r="P209" s="304"/>
      <c r="Q209" s="288"/>
      <c r="R209" s="306"/>
      <c r="S209" s="291"/>
      <c r="T209" s="294"/>
      <c r="U209" s="351"/>
      <c r="V209" s="349">
        <f t="shared" si="0"/>
        <v>0</v>
      </c>
      <c r="W209" s="932">
        <f t="shared" si="1"/>
        <v>0</v>
      </c>
      <c r="X209" s="252"/>
      <c r="Y209" s="213"/>
      <c r="Z209" s="213"/>
    </row>
    <row r="210" spans="1:27" ht="17.100000000000001" customHeight="1" thickBot="1" x14ac:dyDescent="0.4">
      <c r="A210" s="10"/>
      <c r="B210" s="155"/>
      <c r="C210" s="341" t="s">
        <v>14</v>
      </c>
      <c r="D210" s="335">
        <v>1</v>
      </c>
      <c r="E210" s="330" t="s">
        <v>120</v>
      </c>
      <c r="F210" s="917">
        <v>250</v>
      </c>
      <c r="G210" s="298"/>
      <c r="H210" s="294"/>
      <c r="I210" s="300"/>
      <c r="J210" s="302"/>
      <c r="K210" s="311"/>
      <c r="L210" s="294"/>
      <c r="M210" s="298"/>
      <c r="N210" s="296"/>
      <c r="O210" s="281"/>
      <c r="P210" s="304"/>
      <c r="Q210" s="288"/>
      <c r="R210" s="306"/>
      <c r="S210" s="291"/>
      <c r="T210" s="294"/>
      <c r="U210" s="351"/>
      <c r="V210" s="349">
        <f t="shared" si="0"/>
        <v>0</v>
      </c>
      <c r="W210" s="946">
        <f t="shared" si="1"/>
        <v>0</v>
      </c>
      <c r="X210" s="749"/>
      <c r="Y210" s="750"/>
      <c r="Z210" s="253"/>
      <c r="AA210" s="98"/>
    </row>
    <row r="211" spans="1:27" ht="17.100000000000001" customHeight="1" thickBot="1" x14ac:dyDescent="0.4">
      <c r="A211" s="153"/>
      <c r="B211" s="154"/>
      <c r="C211" s="340" t="s">
        <v>39</v>
      </c>
      <c r="D211" s="340">
        <v>1</v>
      </c>
      <c r="E211" s="331" t="s">
        <v>116</v>
      </c>
      <c r="F211" s="918">
        <v>120</v>
      </c>
      <c r="G211" s="117"/>
      <c r="H211" s="118"/>
      <c r="I211" s="119"/>
      <c r="J211" s="131"/>
      <c r="K211" s="120"/>
      <c r="L211" s="118"/>
      <c r="M211" s="117"/>
      <c r="N211" s="116"/>
      <c r="O211" s="121"/>
      <c r="P211" s="122"/>
      <c r="Q211" s="123"/>
      <c r="R211" s="124"/>
      <c r="S211" s="125"/>
      <c r="T211" s="118"/>
      <c r="U211" s="352"/>
      <c r="V211" s="353">
        <f t="shared" si="0"/>
        <v>0</v>
      </c>
      <c r="W211" s="944">
        <f t="shared" si="1"/>
        <v>0</v>
      </c>
      <c r="X211" s="771"/>
      <c r="Y211" s="772"/>
      <c r="Z211" s="254"/>
      <c r="AA211" s="98"/>
    </row>
    <row r="212" spans="1:27" ht="14.1" customHeight="1" thickBot="1" x14ac:dyDescent="0.4">
      <c r="A212" s="149"/>
      <c r="B212" s="150"/>
      <c r="C212" s="449" t="s">
        <v>68</v>
      </c>
      <c r="D212" s="490">
        <v>6</v>
      </c>
      <c r="E212" s="329"/>
      <c r="F212" s="911">
        <f>SUM(F214:F219)</f>
        <v>1705</v>
      </c>
      <c r="G212" s="582"/>
      <c r="H212" s="510"/>
      <c r="I212" s="546"/>
      <c r="J212" s="548"/>
      <c r="K212" s="508"/>
      <c r="L212" s="510"/>
      <c r="M212" s="582"/>
      <c r="N212" s="550"/>
      <c r="O212" s="597"/>
      <c r="P212" s="584"/>
      <c r="Q212" s="572"/>
      <c r="R212" s="574"/>
      <c r="S212" s="576"/>
      <c r="T212" s="510"/>
      <c r="U212" s="613">
        <f>SUM(G212:T212)</f>
        <v>0</v>
      </c>
      <c r="V212" s="613">
        <f>U212*D212</f>
        <v>0</v>
      </c>
      <c r="W212" s="947">
        <f>U212*F212</f>
        <v>0</v>
      </c>
      <c r="X212" s="773"/>
      <c r="Y212" s="774"/>
      <c r="Z212" s="635"/>
      <c r="AA212" s="98"/>
    </row>
    <row r="213" spans="1:27" ht="14.1" customHeight="1" thickBot="1" x14ac:dyDescent="0.4">
      <c r="A213" s="149"/>
      <c r="B213" s="150"/>
      <c r="C213" s="370" t="s">
        <v>215</v>
      </c>
      <c r="D213" s="642"/>
      <c r="E213" s="461"/>
      <c r="F213" s="912"/>
      <c r="G213" s="583"/>
      <c r="H213" s="511"/>
      <c r="I213" s="547"/>
      <c r="J213" s="549"/>
      <c r="K213" s="509"/>
      <c r="L213" s="511"/>
      <c r="M213" s="583"/>
      <c r="N213" s="551"/>
      <c r="O213" s="524"/>
      <c r="P213" s="585"/>
      <c r="Q213" s="573"/>
      <c r="R213" s="575"/>
      <c r="S213" s="577"/>
      <c r="T213" s="511"/>
      <c r="U213" s="633"/>
      <c r="V213" s="633"/>
      <c r="W213" s="948"/>
      <c r="X213" s="773"/>
      <c r="Y213" s="774"/>
      <c r="Z213" s="635"/>
      <c r="AA213" s="98"/>
    </row>
    <row r="214" spans="1:27" ht="17.100000000000001" customHeight="1" thickBot="1" x14ac:dyDescent="0.4">
      <c r="A214" s="149"/>
      <c r="B214" s="150"/>
      <c r="C214" s="334" t="s">
        <v>10</v>
      </c>
      <c r="D214" s="334">
        <v>1</v>
      </c>
      <c r="E214" s="330" t="s">
        <v>116</v>
      </c>
      <c r="F214" s="913">
        <v>165</v>
      </c>
      <c r="G214" s="298"/>
      <c r="H214" s="294"/>
      <c r="I214" s="300"/>
      <c r="J214" s="302"/>
      <c r="K214" s="311"/>
      <c r="L214" s="294"/>
      <c r="M214" s="298"/>
      <c r="N214" s="296"/>
      <c r="O214" s="281"/>
      <c r="P214" s="304"/>
      <c r="Q214" s="288"/>
      <c r="R214" s="306"/>
      <c r="S214" s="291"/>
      <c r="T214" s="294"/>
      <c r="U214" s="348"/>
      <c r="V214" s="349">
        <f t="shared" ref="V214:V219" si="2">SUM(G214:T214)</f>
        <v>0</v>
      </c>
      <c r="W214" s="946">
        <f t="shared" ref="W214:W219" si="3">V214*F214</f>
        <v>0</v>
      </c>
      <c r="X214" s="773"/>
      <c r="Y214" s="774"/>
      <c r="Z214" s="286"/>
      <c r="AA214" s="98"/>
    </row>
    <row r="215" spans="1:27" ht="17.100000000000001" customHeight="1" thickBot="1" x14ac:dyDescent="0.4">
      <c r="A215"/>
      <c r="B215" s="150"/>
      <c r="C215" s="334" t="s">
        <v>11</v>
      </c>
      <c r="D215" s="334">
        <v>1</v>
      </c>
      <c r="E215" s="330" t="s">
        <v>117</v>
      </c>
      <c r="F215" s="913">
        <v>450</v>
      </c>
      <c r="G215" s="298"/>
      <c r="H215" s="294"/>
      <c r="I215" s="300"/>
      <c r="J215" s="302"/>
      <c r="K215" s="311"/>
      <c r="L215" s="294"/>
      <c r="M215" s="298"/>
      <c r="N215" s="296"/>
      <c r="O215" s="281"/>
      <c r="P215" s="304"/>
      <c r="Q215" s="288"/>
      <c r="R215" s="306"/>
      <c r="S215" s="291"/>
      <c r="T215" s="294"/>
      <c r="U215" s="348"/>
      <c r="V215" s="349">
        <f t="shared" si="2"/>
        <v>0</v>
      </c>
      <c r="W215" s="946">
        <f t="shared" si="3"/>
        <v>0</v>
      </c>
      <c r="X215" s="773"/>
      <c r="Y215" s="774"/>
      <c r="Z215" s="286"/>
      <c r="AA215" s="98"/>
    </row>
    <row r="216" spans="1:27" ht="17.100000000000001" customHeight="1" thickBot="1" x14ac:dyDescent="0.4">
      <c r="A216" s="151"/>
      <c r="B216" s="152"/>
      <c r="C216" s="341" t="s">
        <v>12</v>
      </c>
      <c r="D216" s="341">
        <v>1</v>
      </c>
      <c r="E216" s="330" t="s">
        <v>118</v>
      </c>
      <c r="F216" s="913">
        <v>385</v>
      </c>
      <c r="G216" s="298"/>
      <c r="H216" s="294"/>
      <c r="I216" s="300"/>
      <c r="J216" s="302"/>
      <c r="K216" s="311"/>
      <c r="L216" s="294"/>
      <c r="M216" s="298"/>
      <c r="N216" s="296"/>
      <c r="O216" s="281"/>
      <c r="P216" s="304"/>
      <c r="Q216" s="288"/>
      <c r="R216" s="306"/>
      <c r="S216" s="291"/>
      <c r="T216" s="294"/>
      <c r="U216" s="348"/>
      <c r="V216" s="349">
        <f t="shared" si="2"/>
        <v>0</v>
      </c>
      <c r="W216" s="946">
        <f t="shared" si="3"/>
        <v>0</v>
      </c>
      <c r="X216" s="773"/>
      <c r="Y216" s="774"/>
      <c r="Z216" s="286"/>
      <c r="AA216" s="98"/>
    </row>
    <row r="217" spans="1:27" ht="17.100000000000001" customHeight="1" thickBot="1" x14ac:dyDescent="0.4">
      <c r="A217" s="10"/>
      <c r="B217" s="155"/>
      <c r="C217" s="341" t="s">
        <v>13</v>
      </c>
      <c r="D217" s="335">
        <v>1</v>
      </c>
      <c r="E217" s="330" t="s">
        <v>119</v>
      </c>
      <c r="F217" s="913">
        <v>190</v>
      </c>
      <c r="G217" s="298"/>
      <c r="H217" s="294"/>
      <c r="I217" s="300"/>
      <c r="J217" s="302"/>
      <c r="K217" s="311"/>
      <c r="L217" s="294"/>
      <c r="M217" s="298"/>
      <c r="N217" s="296"/>
      <c r="O217" s="281"/>
      <c r="P217" s="304"/>
      <c r="Q217" s="288"/>
      <c r="R217" s="306"/>
      <c r="S217" s="291"/>
      <c r="T217" s="294"/>
      <c r="U217" s="351"/>
      <c r="V217" s="349">
        <f t="shared" si="2"/>
        <v>0</v>
      </c>
      <c r="W217" s="946">
        <f t="shared" si="3"/>
        <v>0</v>
      </c>
      <c r="X217" s="773"/>
      <c r="Y217" s="774"/>
      <c r="Z217" s="286"/>
      <c r="AA217" s="98"/>
    </row>
    <row r="218" spans="1:27" ht="17.100000000000001" customHeight="1" x14ac:dyDescent="0.35">
      <c r="A218" s="10"/>
      <c r="B218" s="155"/>
      <c r="C218" s="341" t="s">
        <v>14</v>
      </c>
      <c r="D218" s="335">
        <v>1</v>
      </c>
      <c r="E218" s="330" t="s">
        <v>120</v>
      </c>
      <c r="F218" s="917">
        <v>350</v>
      </c>
      <c r="G218" s="298"/>
      <c r="H218" s="294"/>
      <c r="I218" s="300"/>
      <c r="J218" s="302"/>
      <c r="K218" s="311"/>
      <c r="L218" s="294"/>
      <c r="M218" s="298"/>
      <c r="N218" s="296"/>
      <c r="O218" s="281"/>
      <c r="P218" s="304"/>
      <c r="Q218" s="288"/>
      <c r="R218" s="306"/>
      <c r="S218" s="291"/>
      <c r="T218" s="294"/>
      <c r="U218" s="351"/>
      <c r="V218" s="349">
        <f t="shared" si="2"/>
        <v>0</v>
      </c>
      <c r="W218" s="946">
        <f t="shared" si="3"/>
        <v>0</v>
      </c>
      <c r="X218" s="520" t="s">
        <v>69</v>
      </c>
      <c r="Y218" s="521"/>
      <c r="Z218" s="522"/>
      <c r="AA218" s="98"/>
    </row>
    <row r="219" spans="1:27" ht="17.100000000000001" customHeight="1" thickBot="1" x14ac:dyDescent="0.4">
      <c r="A219" s="153"/>
      <c r="B219" s="154"/>
      <c r="C219" s="340" t="s">
        <v>39</v>
      </c>
      <c r="D219" s="340">
        <v>1</v>
      </c>
      <c r="E219" s="331" t="s">
        <v>116</v>
      </c>
      <c r="F219" s="918">
        <v>165</v>
      </c>
      <c r="G219" s="117"/>
      <c r="H219" s="118"/>
      <c r="I219" s="119"/>
      <c r="J219" s="131"/>
      <c r="K219" s="120"/>
      <c r="L219" s="118"/>
      <c r="M219" s="117"/>
      <c r="N219" s="116"/>
      <c r="O219" s="121"/>
      <c r="P219" s="122"/>
      <c r="Q219" s="123"/>
      <c r="R219" s="124"/>
      <c r="S219" s="125"/>
      <c r="T219" s="118"/>
      <c r="U219" s="352"/>
      <c r="V219" s="353">
        <f t="shared" si="2"/>
        <v>0</v>
      </c>
      <c r="W219" s="944">
        <f t="shared" si="3"/>
        <v>0</v>
      </c>
      <c r="X219" s="560" t="s">
        <v>15</v>
      </c>
      <c r="Y219" s="562" t="s">
        <v>16</v>
      </c>
      <c r="Z219" s="544" t="s">
        <v>70</v>
      </c>
      <c r="AA219" s="98"/>
    </row>
    <row r="220" spans="1:27" ht="8.25" customHeight="1" x14ac:dyDescent="0.35">
      <c r="A220" s="558"/>
      <c r="B220" s="559"/>
      <c r="C220" s="559"/>
      <c r="D220" s="559"/>
      <c r="E220" s="559"/>
      <c r="F220" s="559"/>
      <c r="G220" s="559"/>
      <c r="H220" s="559"/>
      <c r="I220" s="559"/>
      <c r="J220" s="559"/>
      <c r="K220" s="559"/>
      <c r="L220" s="559"/>
      <c r="M220" s="559"/>
      <c r="N220" s="559"/>
      <c r="O220" s="559"/>
      <c r="P220" s="559"/>
      <c r="Q220" s="559"/>
      <c r="R220" s="559"/>
      <c r="S220" s="559"/>
      <c r="T220" s="559"/>
      <c r="U220" s="559"/>
      <c r="V220" s="559"/>
      <c r="W220" s="559"/>
      <c r="X220" s="561"/>
      <c r="Y220" s="563"/>
      <c r="Z220" s="545"/>
      <c r="AA220" s="98"/>
    </row>
    <row r="221" spans="1:27" ht="14.1" customHeight="1" thickBot="1" x14ac:dyDescent="0.4">
      <c r="A221" s="149"/>
      <c r="B221" s="150"/>
      <c r="C221" s="450" t="s">
        <v>54</v>
      </c>
      <c r="D221" s="608">
        <v>5</v>
      </c>
      <c r="E221" s="326"/>
      <c r="F221" s="921">
        <f>SUM(F223:F227)</f>
        <v>1290</v>
      </c>
      <c r="G221" s="619"/>
      <c r="H221" s="614"/>
      <c r="I221" s="616"/>
      <c r="J221" s="617"/>
      <c r="K221" s="618"/>
      <c r="L221" s="614"/>
      <c r="M221" s="619"/>
      <c r="N221" s="620"/>
      <c r="O221" s="621"/>
      <c r="P221" s="622"/>
      <c r="Q221" s="603"/>
      <c r="R221" s="604"/>
      <c r="S221" s="607"/>
      <c r="T221" s="614"/>
      <c r="U221" s="752">
        <f>SUM(G221:T222)</f>
        <v>0</v>
      </c>
      <c r="V221" s="602">
        <f>U221*D221</f>
        <v>0</v>
      </c>
      <c r="W221" s="949">
        <f>U221*F221</f>
        <v>0</v>
      </c>
      <c r="X221" s="523"/>
      <c r="Y221" s="525"/>
      <c r="Z221" s="527"/>
    </row>
    <row r="222" spans="1:27" ht="14.1" customHeight="1" x14ac:dyDescent="0.35">
      <c r="A222" s="517"/>
      <c r="B222" s="150"/>
      <c r="C222" s="333" t="s">
        <v>216</v>
      </c>
      <c r="D222" s="601"/>
      <c r="E222" s="460"/>
      <c r="F222" s="922"/>
      <c r="G222" s="583"/>
      <c r="H222" s="511"/>
      <c r="I222" s="547"/>
      <c r="J222" s="549"/>
      <c r="K222" s="509"/>
      <c r="L222" s="511"/>
      <c r="M222" s="583"/>
      <c r="N222" s="551"/>
      <c r="O222" s="524"/>
      <c r="P222" s="585"/>
      <c r="Q222" s="573"/>
      <c r="R222" s="575"/>
      <c r="S222" s="577"/>
      <c r="T222" s="511"/>
      <c r="U222" s="579"/>
      <c r="V222" s="581"/>
      <c r="W222" s="950"/>
      <c r="X222" s="524"/>
      <c r="Y222" s="526"/>
      <c r="Z222" s="527"/>
    </row>
    <row r="223" spans="1:27" ht="17.100000000000001" customHeight="1" x14ac:dyDescent="0.35">
      <c r="A223" s="518"/>
      <c r="B223" s="150"/>
      <c r="C223" s="334" t="s">
        <v>10</v>
      </c>
      <c r="D223" s="334">
        <v>1</v>
      </c>
      <c r="E223" s="330" t="s">
        <v>111</v>
      </c>
      <c r="F223" s="913">
        <v>270</v>
      </c>
      <c r="G223" s="298"/>
      <c r="H223" s="294"/>
      <c r="I223" s="300"/>
      <c r="J223" s="302"/>
      <c r="K223" s="311"/>
      <c r="L223" s="294"/>
      <c r="M223" s="298"/>
      <c r="N223" s="296"/>
      <c r="O223" s="281"/>
      <c r="P223" s="304"/>
      <c r="Q223" s="288"/>
      <c r="R223" s="306"/>
      <c r="S223" s="291"/>
      <c r="T223" s="294"/>
      <c r="U223" s="348"/>
      <c r="V223" s="349">
        <f>SUM(G223:T223)</f>
        <v>0</v>
      </c>
      <c r="W223" s="932">
        <f>V223*F223</f>
        <v>0</v>
      </c>
      <c r="X223" s="106"/>
      <c r="Y223" s="236"/>
      <c r="Z223" s="287"/>
    </row>
    <row r="224" spans="1:27" ht="17.100000000000001" customHeight="1" x14ac:dyDescent="0.35">
      <c r="A224" s="149"/>
      <c r="B224" s="150"/>
      <c r="C224" s="334" t="s">
        <v>11</v>
      </c>
      <c r="D224" s="334">
        <v>1</v>
      </c>
      <c r="E224" s="330" t="s">
        <v>112</v>
      </c>
      <c r="F224" s="913">
        <v>270</v>
      </c>
      <c r="G224" s="298"/>
      <c r="H224" s="294"/>
      <c r="I224" s="300"/>
      <c r="J224" s="302"/>
      <c r="K224" s="311"/>
      <c r="L224" s="294"/>
      <c r="M224" s="298"/>
      <c r="N224" s="296"/>
      <c r="O224" s="281"/>
      <c r="P224" s="304"/>
      <c r="Q224" s="288"/>
      <c r="R224" s="306"/>
      <c r="S224" s="291"/>
      <c r="T224" s="294"/>
      <c r="U224" s="348"/>
      <c r="V224" s="349">
        <f>SUM(G224:T224)</f>
        <v>0</v>
      </c>
      <c r="W224" s="932">
        <f>V224*F224</f>
        <v>0</v>
      </c>
      <c r="X224" s="281"/>
      <c r="Y224" s="282"/>
      <c r="Z224" s="283"/>
    </row>
    <row r="225" spans="1:26" ht="17.100000000000001" customHeight="1" x14ac:dyDescent="0.35">
      <c r="A225" s="151"/>
      <c r="B225" s="152"/>
      <c r="C225" s="341" t="s">
        <v>12</v>
      </c>
      <c r="D225" s="341">
        <v>1</v>
      </c>
      <c r="E225" s="330" t="s">
        <v>113</v>
      </c>
      <c r="F225" s="913">
        <v>250</v>
      </c>
      <c r="G225" s="298"/>
      <c r="H225" s="294"/>
      <c r="I225" s="300"/>
      <c r="J225" s="302"/>
      <c r="K225" s="311"/>
      <c r="L225" s="294"/>
      <c r="M225" s="298"/>
      <c r="N225" s="296"/>
      <c r="O225" s="281"/>
      <c r="P225" s="304"/>
      <c r="Q225" s="288"/>
      <c r="R225" s="306"/>
      <c r="S225" s="291"/>
      <c r="T225" s="294"/>
      <c r="U225" s="348"/>
      <c r="V225" s="349">
        <f>SUM(G225:T225)</f>
        <v>0</v>
      </c>
      <c r="W225" s="932">
        <f>V225*F225</f>
        <v>0</v>
      </c>
      <c r="X225" s="281"/>
      <c r="Y225" s="282"/>
      <c r="Z225" s="287"/>
    </row>
    <row r="226" spans="1:26" ht="17.100000000000001" customHeight="1" x14ac:dyDescent="0.35">
      <c r="A226" s="10"/>
      <c r="B226" s="155"/>
      <c r="C226" s="341" t="s">
        <v>13</v>
      </c>
      <c r="D226" s="335">
        <v>1</v>
      </c>
      <c r="E226" s="330" t="s">
        <v>114</v>
      </c>
      <c r="F226" s="913">
        <v>250</v>
      </c>
      <c r="G226" s="298"/>
      <c r="H226" s="294"/>
      <c r="I226" s="300"/>
      <c r="J226" s="302"/>
      <c r="K226" s="311"/>
      <c r="L226" s="294"/>
      <c r="M226" s="298"/>
      <c r="N226" s="296"/>
      <c r="O226" s="281"/>
      <c r="P226" s="304"/>
      <c r="Q226" s="288"/>
      <c r="R226" s="306"/>
      <c r="S226" s="291"/>
      <c r="T226" s="294"/>
      <c r="U226" s="351"/>
      <c r="V226" s="349">
        <f>SUM(G226:T226)</f>
        <v>0</v>
      </c>
      <c r="W226" s="932">
        <f>V226*F226</f>
        <v>0</v>
      </c>
      <c r="X226" s="281"/>
      <c r="Y226" s="282"/>
      <c r="Z226" s="287"/>
    </row>
    <row r="227" spans="1:26" ht="17.100000000000001" customHeight="1" thickBot="1" x14ac:dyDescent="0.4">
      <c r="A227" s="10"/>
      <c r="B227" s="155"/>
      <c r="C227" s="340" t="s">
        <v>14</v>
      </c>
      <c r="D227" s="340">
        <v>1</v>
      </c>
      <c r="E227" s="331" t="s">
        <v>115</v>
      </c>
      <c r="F227" s="918">
        <v>250</v>
      </c>
      <c r="G227" s="117"/>
      <c r="H227" s="118"/>
      <c r="I227" s="119"/>
      <c r="J227" s="131"/>
      <c r="K227" s="120"/>
      <c r="L227" s="118"/>
      <c r="M227" s="117"/>
      <c r="N227" s="116"/>
      <c r="O227" s="121"/>
      <c r="P227" s="122"/>
      <c r="Q227" s="123"/>
      <c r="R227" s="124"/>
      <c r="S227" s="125"/>
      <c r="T227" s="118"/>
      <c r="U227" s="352"/>
      <c r="V227" s="353">
        <f>SUM(G227:T227)</f>
        <v>0</v>
      </c>
      <c r="W227" s="933">
        <f>V227*F227</f>
        <v>0</v>
      </c>
      <c r="X227" s="121"/>
      <c r="Y227" s="243"/>
      <c r="Z227" s="216"/>
    </row>
    <row r="228" spans="1:26" ht="14.1" customHeight="1" thickBot="1" x14ac:dyDescent="0.45">
      <c r="A228" s="237"/>
      <c r="B228" s="238"/>
      <c r="C228" s="442" t="s">
        <v>380</v>
      </c>
      <c r="D228" s="600">
        <v>5</v>
      </c>
      <c r="E228" s="325"/>
      <c r="F228" s="923">
        <f>SUM(F230:F234)</f>
        <v>1060</v>
      </c>
      <c r="G228" s="582"/>
      <c r="H228" s="510"/>
      <c r="I228" s="546"/>
      <c r="J228" s="548"/>
      <c r="K228" s="508"/>
      <c r="L228" s="510"/>
      <c r="M228" s="582"/>
      <c r="N228" s="550"/>
      <c r="O228" s="597"/>
      <c r="P228" s="584"/>
      <c r="Q228" s="572"/>
      <c r="R228" s="574"/>
      <c r="S228" s="576"/>
      <c r="T228" s="510"/>
      <c r="U228" s="578">
        <f>SUM(G228:T229)</f>
        <v>0</v>
      </c>
      <c r="V228" s="580">
        <f>U228*D228</f>
        <v>0</v>
      </c>
      <c r="W228" s="951">
        <f>U228*F228</f>
        <v>0</v>
      </c>
      <c r="X228" s="111"/>
      <c r="Y228" s="111"/>
      <c r="Z228" s="111"/>
    </row>
    <row r="229" spans="1:26" ht="14.1" customHeight="1" x14ac:dyDescent="0.35">
      <c r="A229" s="149"/>
      <c r="B229" s="150"/>
      <c r="C229" s="372" t="s">
        <v>217</v>
      </c>
      <c r="D229" s="601"/>
      <c r="E229" s="460"/>
      <c r="F229" s="922"/>
      <c r="G229" s="583"/>
      <c r="H229" s="511"/>
      <c r="I229" s="547"/>
      <c r="J229" s="549"/>
      <c r="K229" s="509"/>
      <c r="L229" s="511"/>
      <c r="M229" s="583"/>
      <c r="N229" s="551"/>
      <c r="O229" s="524"/>
      <c r="P229" s="585"/>
      <c r="Q229" s="573"/>
      <c r="R229" s="575"/>
      <c r="S229" s="577"/>
      <c r="T229" s="511"/>
      <c r="U229" s="579"/>
      <c r="V229" s="581"/>
      <c r="W229" s="952"/>
    </row>
    <row r="230" spans="1:26" ht="17.100000000000001" customHeight="1" x14ac:dyDescent="0.35">
      <c r="A230" s="149"/>
      <c r="B230" s="150"/>
      <c r="C230" s="334" t="s">
        <v>10</v>
      </c>
      <c r="D230" s="334">
        <v>1</v>
      </c>
      <c r="E230" s="330" t="s">
        <v>111</v>
      </c>
      <c r="F230" s="913">
        <v>230</v>
      </c>
      <c r="G230" s="298"/>
      <c r="H230" s="294"/>
      <c r="I230" s="300"/>
      <c r="J230" s="302"/>
      <c r="K230" s="311"/>
      <c r="L230" s="294"/>
      <c r="M230" s="298"/>
      <c r="N230" s="296"/>
      <c r="O230" s="281"/>
      <c r="P230" s="304"/>
      <c r="Q230" s="288"/>
      <c r="R230" s="306"/>
      <c r="S230" s="291"/>
      <c r="T230" s="294"/>
      <c r="U230" s="348"/>
      <c r="V230" s="349">
        <f>SUM(G230:T230)</f>
        <v>0</v>
      </c>
      <c r="W230" s="932">
        <f>V230*F230</f>
        <v>0</v>
      </c>
    </row>
    <row r="231" spans="1:26" ht="17.100000000000001" customHeight="1" x14ac:dyDescent="0.35">
      <c r="A231" s="149"/>
      <c r="B231" s="150"/>
      <c r="C231" s="334" t="s">
        <v>11</v>
      </c>
      <c r="D231" s="334">
        <v>1</v>
      </c>
      <c r="E231" s="330" t="s">
        <v>112</v>
      </c>
      <c r="F231" s="913">
        <v>230</v>
      </c>
      <c r="G231" s="298"/>
      <c r="H231" s="294"/>
      <c r="I231" s="300"/>
      <c r="J231" s="302"/>
      <c r="K231" s="311"/>
      <c r="L231" s="294"/>
      <c r="M231" s="298"/>
      <c r="N231" s="296"/>
      <c r="O231" s="281"/>
      <c r="P231" s="304"/>
      <c r="Q231" s="288"/>
      <c r="R231" s="306"/>
      <c r="S231" s="291"/>
      <c r="T231" s="294"/>
      <c r="U231" s="348"/>
      <c r="V231" s="349">
        <f>SUM(G231:T231)</f>
        <v>0</v>
      </c>
      <c r="W231" s="932">
        <f>V231*F231</f>
        <v>0</v>
      </c>
    </row>
    <row r="232" spans="1:26" ht="17.100000000000001" customHeight="1" thickBot="1" x14ac:dyDescent="0.4">
      <c r="A232" s="151"/>
      <c r="B232" s="152"/>
      <c r="C232" s="341" t="s">
        <v>12</v>
      </c>
      <c r="D232" s="341">
        <v>1</v>
      </c>
      <c r="E232" s="330" t="s">
        <v>113</v>
      </c>
      <c r="F232" s="913">
        <v>200</v>
      </c>
      <c r="G232" s="298"/>
      <c r="H232" s="294"/>
      <c r="I232" s="300"/>
      <c r="J232" s="302"/>
      <c r="K232" s="311"/>
      <c r="L232" s="294"/>
      <c r="M232" s="298"/>
      <c r="N232" s="296"/>
      <c r="O232" s="281"/>
      <c r="P232" s="304"/>
      <c r="Q232" s="288"/>
      <c r="R232" s="306"/>
      <c r="S232" s="291"/>
      <c r="T232" s="294"/>
      <c r="U232" s="348"/>
      <c r="V232" s="349">
        <f>SUM(G232:T232)</f>
        <v>0</v>
      </c>
      <c r="W232" s="932">
        <f>V232*F232</f>
        <v>0</v>
      </c>
    </row>
    <row r="233" spans="1:26" ht="17.100000000000001" customHeight="1" x14ac:dyDescent="0.35">
      <c r="A233" s="10"/>
      <c r="B233" s="155"/>
      <c r="C233" s="341" t="s">
        <v>13</v>
      </c>
      <c r="D233" s="335">
        <v>1</v>
      </c>
      <c r="E233" s="330" t="s">
        <v>114</v>
      </c>
      <c r="F233" s="913">
        <v>200</v>
      </c>
      <c r="G233" s="298"/>
      <c r="H233" s="294"/>
      <c r="I233" s="300"/>
      <c r="J233" s="302"/>
      <c r="K233" s="311"/>
      <c r="L233" s="294"/>
      <c r="M233" s="298"/>
      <c r="N233" s="296"/>
      <c r="O233" s="281"/>
      <c r="P233" s="304"/>
      <c r="Q233" s="288"/>
      <c r="R233" s="306"/>
      <c r="S233" s="291"/>
      <c r="T233" s="294"/>
      <c r="U233" s="351"/>
      <c r="V233" s="349">
        <f>SUM(G233:T233)</f>
        <v>0</v>
      </c>
      <c r="W233" s="932">
        <f>V233*F233</f>
        <v>0</v>
      </c>
      <c r="X233" s="520" t="s">
        <v>69</v>
      </c>
      <c r="Y233" s="521"/>
      <c r="Z233" s="522"/>
    </row>
    <row r="234" spans="1:26" ht="17.100000000000001" customHeight="1" thickBot="1" x14ac:dyDescent="0.4">
      <c r="A234" s="153"/>
      <c r="B234" s="154"/>
      <c r="C234" s="340" t="s">
        <v>14</v>
      </c>
      <c r="D234" s="340">
        <v>1</v>
      </c>
      <c r="E234" s="331" t="s">
        <v>115</v>
      </c>
      <c r="F234" s="918">
        <v>200</v>
      </c>
      <c r="G234" s="117"/>
      <c r="H234" s="118"/>
      <c r="I234" s="119"/>
      <c r="J234" s="131"/>
      <c r="K234" s="120"/>
      <c r="L234" s="118"/>
      <c r="M234" s="117"/>
      <c r="N234" s="116"/>
      <c r="O234" s="121"/>
      <c r="P234" s="122"/>
      <c r="Q234" s="123"/>
      <c r="R234" s="124"/>
      <c r="S234" s="125"/>
      <c r="T234" s="118"/>
      <c r="U234" s="352"/>
      <c r="V234" s="353">
        <f>SUM(G234:T234)</f>
        <v>0</v>
      </c>
      <c r="W234" s="933">
        <f>V234*F234</f>
        <v>0</v>
      </c>
      <c r="X234" s="391" t="s">
        <v>15</v>
      </c>
      <c r="Y234" s="392" t="s">
        <v>16</v>
      </c>
      <c r="Z234" s="393" t="s">
        <v>70</v>
      </c>
    </row>
    <row r="235" spans="1:26" ht="14.1" customHeight="1" thickBot="1" x14ac:dyDescent="0.45">
      <c r="A235" s="198"/>
      <c r="B235" s="199"/>
      <c r="C235" s="441" t="s">
        <v>55</v>
      </c>
      <c r="D235" s="600">
        <v>6</v>
      </c>
      <c r="E235" s="325"/>
      <c r="F235" s="923">
        <f>SUM(F237:F242)</f>
        <v>1810</v>
      </c>
      <c r="G235" s="582"/>
      <c r="H235" s="510"/>
      <c r="I235" s="546"/>
      <c r="J235" s="548"/>
      <c r="K235" s="508"/>
      <c r="L235" s="510"/>
      <c r="M235" s="582"/>
      <c r="N235" s="550"/>
      <c r="O235" s="597"/>
      <c r="P235" s="584"/>
      <c r="Q235" s="572"/>
      <c r="R235" s="574"/>
      <c r="S235" s="576"/>
      <c r="T235" s="510"/>
      <c r="U235" s="578">
        <f>SUM(G235:T236)</f>
        <v>0</v>
      </c>
      <c r="V235" s="580">
        <f>U235*D235</f>
        <v>0</v>
      </c>
      <c r="W235" s="953">
        <f>U235*F235</f>
        <v>0</v>
      </c>
      <c r="X235" s="523"/>
      <c r="Y235" s="525"/>
      <c r="Z235" s="527"/>
    </row>
    <row r="236" spans="1:26" ht="14.1" customHeight="1" x14ac:dyDescent="0.35">
      <c r="A236"/>
      <c r="B236" s="150"/>
      <c r="C236" s="373" t="s">
        <v>218</v>
      </c>
      <c r="D236" s="601"/>
      <c r="E236" s="460"/>
      <c r="F236" s="922"/>
      <c r="G236" s="583"/>
      <c r="H236" s="511"/>
      <c r="I236" s="547"/>
      <c r="J236" s="549"/>
      <c r="K236" s="509"/>
      <c r="L236" s="511"/>
      <c r="M236" s="583"/>
      <c r="N236" s="551"/>
      <c r="O236" s="524"/>
      <c r="P236" s="585"/>
      <c r="Q236" s="573"/>
      <c r="R236" s="575"/>
      <c r="S236" s="577"/>
      <c r="T236" s="511"/>
      <c r="U236" s="579"/>
      <c r="V236" s="581"/>
      <c r="W236" s="950"/>
      <c r="X236" s="524"/>
      <c r="Y236" s="526"/>
      <c r="Z236" s="527"/>
    </row>
    <row r="237" spans="1:26" ht="17.100000000000001" customHeight="1" x14ac:dyDescent="0.35">
      <c r="A237"/>
      <c r="B237" s="150"/>
      <c r="C237" s="334" t="s">
        <v>10</v>
      </c>
      <c r="D237" s="334">
        <v>1</v>
      </c>
      <c r="E237" s="330" t="s">
        <v>106</v>
      </c>
      <c r="F237" s="913">
        <v>330</v>
      </c>
      <c r="G237" s="298"/>
      <c r="H237" s="294"/>
      <c r="I237" s="300"/>
      <c r="J237" s="302"/>
      <c r="K237" s="311"/>
      <c r="L237" s="294"/>
      <c r="M237" s="298"/>
      <c r="N237" s="296"/>
      <c r="O237" s="281"/>
      <c r="P237" s="304"/>
      <c r="Q237" s="288"/>
      <c r="R237" s="306"/>
      <c r="S237" s="291"/>
      <c r="T237" s="294"/>
      <c r="U237" s="348"/>
      <c r="V237" s="349">
        <f t="shared" ref="V237:V242" si="4">SUM(G237:T237)</f>
        <v>0</v>
      </c>
      <c r="W237" s="932">
        <f t="shared" ref="W237:W242" si="5">V237*F237</f>
        <v>0</v>
      </c>
      <c r="X237" s="106"/>
      <c r="Y237" s="236"/>
      <c r="Z237" s="287"/>
    </row>
    <row r="238" spans="1:26" ht="17.100000000000001" customHeight="1" x14ac:dyDescent="0.35">
      <c r="A238" s="149"/>
      <c r="B238" s="150"/>
      <c r="C238" s="334" t="s">
        <v>11</v>
      </c>
      <c r="D238" s="334">
        <v>1</v>
      </c>
      <c r="E238" s="330" t="s">
        <v>107</v>
      </c>
      <c r="F238" s="913">
        <v>340</v>
      </c>
      <c r="G238" s="298"/>
      <c r="H238" s="294"/>
      <c r="I238" s="300"/>
      <c r="J238" s="302"/>
      <c r="K238" s="311"/>
      <c r="L238" s="294"/>
      <c r="M238" s="298"/>
      <c r="N238" s="296"/>
      <c r="O238" s="281"/>
      <c r="P238" s="304"/>
      <c r="Q238" s="288"/>
      <c r="R238" s="306"/>
      <c r="S238" s="291"/>
      <c r="T238" s="294"/>
      <c r="U238" s="348"/>
      <c r="V238" s="349">
        <f t="shared" si="4"/>
        <v>0</v>
      </c>
      <c r="W238" s="932">
        <f t="shared" si="5"/>
        <v>0</v>
      </c>
      <c r="X238" s="281"/>
      <c r="Y238" s="282"/>
      <c r="Z238" s="283"/>
    </row>
    <row r="239" spans="1:26" ht="17.100000000000001" customHeight="1" x14ac:dyDescent="0.35">
      <c r="A239" s="151"/>
      <c r="B239" s="152"/>
      <c r="C239" s="341" t="s">
        <v>12</v>
      </c>
      <c r="D239" s="341">
        <v>1</v>
      </c>
      <c r="E239" s="330" t="s">
        <v>108</v>
      </c>
      <c r="F239" s="913">
        <v>260</v>
      </c>
      <c r="G239" s="298"/>
      <c r="H239" s="294"/>
      <c r="I239" s="300"/>
      <c r="J239" s="302"/>
      <c r="K239" s="311"/>
      <c r="L239" s="294"/>
      <c r="M239" s="298"/>
      <c r="N239" s="296"/>
      <c r="O239" s="281"/>
      <c r="P239" s="304"/>
      <c r="Q239" s="288"/>
      <c r="R239" s="306"/>
      <c r="S239" s="291"/>
      <c r="T239" s="294"/>
      <c r="U239" s="348"/>
      <c r="V239" s="349">
        <f t="shared" si="4"/>
        <v>0</v>
      </c>
      <c r="W239" s="932">
        <f t="shared" si="5"/>
        <v>0</v>
      </c>
      <c r="X239" s="281"/>
      <c r="Y239" s="282"/>
      <c r="Z239" s="287"/>
    </row>
    <row r="240" spans="1:26" ht="17.100000000000001" customHeight="1" x14ac:dyDescent="0.35">
      <c r="A240" s="10"/>
      <c r="B240" s="155"/>
      <c r="C240" s="341" t="s">
        <v>13</v>
      </c>
      <c r="D240" s="335">
        <v>1</v>
      </c>
      <c r="E240" s="330" t="s">
        <v>109</v>
      </c>
      <c r="F240" s="913">
        <v>330</v>
      </c>
      <c r="G240" s="298"/>
      <c r="H240" s="294"/>
      <c r="I240" s="300"/>
      <c r="J240" s="302"/>
      <c r="K240" s="311"/>
      <c r="L240" s="294"/>
      <c r="M240" s="298"/>
      <c r="N240" s="296"/>
      <c r="O240" s="281"/>
      <c r="P240" s="304"/>
      <c r="Q240" s="288"/>
      <c r="R240" s="306"/>
      <c r="S240" s="291"/>
      <c r="T240" s="294"/>
      <c r="U240" s="351"/>
      <c r="V240" s="349">
        <f t="shared" si="4"/>
        <v>0</v>
      </c>
      <c r="W240" s="932">
        <f t="shared" si="5"/>
        <v>0</v>
      </c>
      <c r="X240" s="281"/>
      <c r="Y240" s="282"/>
      <c r="Z240" s="287"/>
    </row>
    <row r="241" spans="1:26" ht="17.100000000000001" customHeight="1" x14ac:dyDescent="0.35">
      <c r="A241" s="10"/>
      <c r="B241" s="155"/>
      <c r="C241" s="341" t="s">
        <v>14</v>
      </c>
      <c r="D241" s="335">
        <v>1</v>
      </c>
      <c r="E241" s="330" t="s">
        <v>110</v>
      </c>
      <c r="F241" s="913">
        <v>280</v>
      </c>
      <c r="G241" s="298"/>
      <c r="H241" s="294"/>
      <c r="I241" s="300"/>
      <c r="J241" s="302"/>
      <c r="K241" s="311"/>
      <c r="L241" s="294"/>
      <c r="M241" s="298"/>
      <c r="N241" s="296"/>
      <c r="O241" s="281"/>
      <c r="P241" s="304"/>
      <c r="Q241" s="288"/>
      <c r="R241" s="306"/>
      <c r="S241" s="291"/>
      <c r="T241" s="294"/>
      <c r="U241" s="351"/>
      <c r="V241" s="349">
        <f t="shared" si="4"/>
        <v>0</v>
      </c>
      <c r="W241" s="932">
        <f t="shared" si="5"/>
        <v>0</v>
      </c>
      <c r="X241" s="281"/>
      <c r="Y241" s="282"/>
      <c r="Z241" s="287"/>
    </row>
    <row r="242" spans="1:26" ht="17.100000000000001" customHeight="1" thickBot="1" x14ac:dyDescent="0.4">
      <c r="A242" s="10"/>
      <c r="B242" s="155"/>
      <c r="C242" s="340" t="s">
        <v>39</v>
      </c>
      <c r="D242" s="340">
        <v>1</v>
      </c>
      <c r="E242" s="331" t="s">
        <v>106</v>
      </c>
      <c r="F242" s="918">
        <v>270</v>
      </c>
      <c r="G242" s="117"/>
      <c r="H242" s="118"/>
      <c r="I242" s="119"/>
      <c r="J242" s="131"/>
      <c r="K242" s="120"/>
      <c r="L242" s="118"/>
      <c r="M242" s="117"/>
      <c r="N242" s="116"/>
      <c r="O242" s="121"/>
      <c r="P242" s="122"/>
      <c r="Q242" s="123"/>
      <c r="R242" s="124"/>
      <c r="S242" s="125"/>
      <c r="T242" s="118"/>
      <c r="U242" s="352"/>
      <c r="V242" s="353">
        <f t="shared" si="4"/>
        <v>0</v>
      </c>
      <c r="W242" s="933">
        <f t="shared" si="5"/>
        <v>0</v>
      </c>
      <c r="X242" s="121"/>
      <c r="Y242" s="243"/>
      <c r="Z242" s="216"/>
    </row>
    <row r="243" spans="1:26" ht="14.1" customHeight="1" thickBot="1" x14ac:dyDescent="0.45">
      <c r="A243" s="237"/>
      <c r="B243" s="238"/>
      <c r="C243" s="473" t="s">
        <v>55</v>
      </c>
      <c r="D243" s="600">
        <v>6</v>
      </c>
      <c r="E243" s="325"/>
      <c r="F243" s="923">
        <f>SUM(F245:F250)</f>
        <v>1480</v>
      </c>
      <c r="G243" s="582"/>
      <c r="H243" s="510"/>
      <c r="I243" s="546"/>
      <c r="J243" s="548"/>
      <c r="K243" s="508"/>
      <c r="L243" s="510"/>
      <c r="M243" s="582"/>
      <c r="N243" s="550"/>
      <c r="O243" s="597"/>
      <c r="P243" s="584"/>
      <c r="Q243" s="572"/>
      <c r="R243" s="574"/>
      <c r="S243" s="576"/>
      <c r="T243" s="510"/>
      <c r="U243" s="578">
        <f>SUM(G243:T244)</f>
        <v>0</v>
      </c>
      <c r="V243" s="580">
        <f>U243*D243</f>
        <v>0</v>
      </c>
      <c r="W243" s="953">
        <f>U243*F243</f>
        <v>0</v>
      </c>
      <c r="X243" s="111"/>
      <c r="Y243" s="111"/>
      <c r="Z243" s="111"/>
    </row>
    <row r="244" spans="1:26" ht="14.1" customHeight="1" x14ac:dyDescent="0.35">
      <c r="A244" s="149"/>
      <c r="B244" s="150"/>
      <c r="C244" s="333" t="s">
        <v>219</v>
      </c>
      <c r="D244" s="601"/>
      <c r="E244" s="460"/>
      <c r="F244" s="922"/>
      <c r="G244" s="583"/>
      <c r="H244" s="511"/>
      <c r="I244" s="547"/>
      <c r="J244" s="549"/>
      <c r="K244" s="509"/>
      <c r="L244" s="511"/>
      <c r="M244" s="583"/>
      <c r="N244" s="551"/>
      <c r="O244" s="524"/>
      <c r="P244" s="585"/>
      <c r="Q244" s="573"/>
      <c r="R244" s="575"/>
      <c r="S244" s="577"/>
      <c r="T244" s="511"/>
      <c r="U244" s="579"/>
      <c r="V244" s="581"/>
      <c r="W244" s="950"/>
    </row>
    <row r="245" spans="1:26" ht="17.100000000000001" customHeight="1" x14ac:dyDescent="0.35">
      <c r="A245" s="149"/>
      <c r="B245" s="150"/>
      <c r="C245" s="334" t="s">
        <v>10</v>
      </c>
      <c r="D245" s="334">
        <v>1</v>
      </c>
      <c r="E245" s="330" t="s">
        <v>106</v>
      </c>
      <c r="F245" s="913">
        <v>270</v>
      </c>
      <c r="G245" s="298"/>
      <c r="H245" s="294"/>
      <c r="I245" s="300"/>
      <c r="J245" s="302"/>
      <c r="K245" s="311"/>
      <c r="L245" s="294"/>
      <c r="M245" s="298"/>
      <c r="N245" s="296"/>
      <c r="O245" s="281"/>
      <c r="P245" s="304"/>
      <c r="Q245" s="288"/>
      <c r="R245" s="306"/>
      <c r="S245" s="291"/>
      <c r="T245" s="294"/>
      <c r="U245" s="348"/>
      <c r="V245" s="349">
        <f t="shared" ref="V245:V250" si="6">SUM(G245:T245)</f>
        <v>0</v>
      </c>
      <c r="W245" s="932">
        <f t="shared" ref="W245:W250" si="7">V245*F245</f>
        <v>0</v>
      </c>
    </row>
    <row r="246" spans="1:26" ht="17.100000000000001" customHeight="1" x14ac:dyDescent="0.35">
      <c r="A246" s="149"/>
      <c r="B246" s="150"/>
      <c r="C246" s="334" t="s">
        <v>11</v>
      </c>
      <c r="D246" s="334">
        <v>1</v>
      </c>
      <c r="E246" s="330" t="s">
        <v>107</v>
      </c>
      <c r="F246" s="913">
        <v>280</v>
      </c>
      <c r="G246" s="298"/>
      <c r="H246" s="294"/>
      <c r="I246" s="300"/>
      <c r="J246" s="302"/>
      <c r="K246" s="311"/>
      <c r="L246" s="294"/>
      <c r="M246" s="298"/>
      <c r="N246" s="296"/>
      <c r="O246" s="281"/>
      <c r="P246" s="304"/>
      <c r="Q246" s="288"/>
      <c r="R246" s="306"/>
      <c r="S246" s="291"/>
      <c r="T246" s="294"/>
      <c r="U246" s="348"/>
      <c r="V246" s="349">
        <f t="shared" si="6"/>
        <v>0</v>
      </c>
      <c r="W246" s="932">
        <f t="shared" si="7"/>
        <v>0</v>
      </c>
    </row>
    <row r="247" spans="1:26" ht="17.100000000000001" customHeight="1" x14ac:dyDescent="0.35">
      <c r="A247" s="151"/>
      <c r="B247" s="152"/>
      <c r="C247" s="341" t="s">
        <v>12</v>
      </c>
      <c r="D247" s="341">
        <v>1</v>
      </c>
      <c r="E247" s="330" t="s">
        <v>108</v>
      </c>
      <c r="F247" s="913">
        <v>210</v>
      </c>
      <c r="G247" s="298"/>
      <c r="H247" s="294"/>
      <c r="I247" s="300"/>
      <c r="J247" s="302"/>
      <c r="K247" s="311"/>
      <c r="L247" s="294"/>
      <c r="M247" s="298"/>
      <c r="N247" s="296"/>
      <c r="O247" s="281"/>
      <c r="P247" s="304"/>
      <c r="Q247" s="288"/>
      <c r="R247" s="306"/>
      <c r="S247" s="291"/>
      <c r="T247" s="294"/>
      <c r="U247" s="348"/>
      <c r="V247" s="349">
        <f t="shared" si="6"/>
        <v>0</v>
      </c>
      <c r="W247" s="932">
        <f t="shared" si="7"/>
        <v>0</v>
      </c>
    </row>
    <row r="248" spans="1:26" ht="17.100000000000001" customHeight="1" thickBot="1" x14ac:dyDescent="0.4">
      <c r="A248" s="10"/>
      <c r="B248" s="155"/>
      <c r="C248" s="341" t="s">
        <v>13</v>
      </c>
      <c r="D248" s="335">
        <v>1</v>
      </c>
      <c r="E248" s="330" t="s">
        <v>109</v>
      </c>
      <c r="F248" s="913">
        <v>270</v>
      </c>
      <c r="G248" s="298"/>
      <c r="H248" s="294"/>
      <c r="I248" s="300"/>
      <c r="J248" s="302"/>
      <c r="K248" s="311"/>
      <c r="L248" s="294"/>
      <c r="M248" s="298"/>
      <c r="N248" s="296"/>
      <c r="O248" s="281"/>
      <c r="P248" s="304"/>
      <c r="Q248" s="288"/>
      <c r="R248" s="306"/>
      <c r="S248" s="291"/>
      <c r="T248" s="294"/>
      <c r="U248" s="351"/>
      <c r="V248" s="349">
        <f t="shared" si="6"/>
        <v>0</v>
      </c>
      <c r="W248" s="932">
        <f t="shared" si="7"/>
        <v>0</v>
      </c>
    </row>
    <row r="249" spans="1:26" ht="17.100000000000001" customHeight="1" x14ac:dyDescent="0.35">
      <c r="A249" s="10"/>
      <c r="B249" s="155"/>
      <c r="C249" s="341" t="s">
        <v>14</v>
      </c>
      <c r="D249" s="335">
        <v>1</v>
      </c>
      <c r="E249" s="330" t="s">
        <v>110</v>
      </c>
      <c r="F249" s="913">
        <v>230</v>
      </c>
      <c r="G249" s="298"/>
      <c r="H249" s="294"/>
      <c r="I249" s="300"/>
      <c r="J249" s="302"/>
      <c r="K249" s="311"/>
      <c r="L249" s="294"/>
      <c r="M249" s="298"/>
      <c r="N249" s="296"/>
      <c r="O249" s="281"/>
      <c r="P249" s="304"/>
      <c r="Q249" s="288"/>
      <c r="R249" s="306"/>
      <c r="S249" s="291"/>
      <c r="T249" s="294"/>
      <c r="U249" s="351"/>
      <c r="V249" s="349">
        <f t="shared" si="6"/>
        <v>0</v>
      </c>
      <c r="W249" s="932">
        <f t="shared" si="7"/>
        <v>0</v>
      </c>
      <c r="X249" s="520" t="s">
        <v>69</v>
      </c>
      <c r="Y249" s="521"/>
      <c r="Z249" s="522"/>
    </row>
    <row r="250" spans="1:26" ht="17.100000000000001" customHeight="1" thickBot="1" x14ac:dyDescent="0.4">
      <c r="A250" s="153"/>
      <c r="B250" s="154"/>
      <c r="C250" s="340" t="s">
        <v>39</v>
      </c>
      <c r="D250" s="340">
        <v>1</v>
      </c>
      <c r="E250" s="331" t="s">
        <v>106</v>
      </c>
      <c r="F250" s="918">
        <v>220</v>
      </c>
      <c r="G250" s="117"/>
      <c r="H250" s="118"/>
      <c r="I250" s="119"/>
      <c r="J250" s="131"/>
      <c r="K250" s="120"/>
      <c r="L250" s="118"/>
      <c r="M250" s="117"/>
      <c r="N250" s="116"/>
      <c r="O250" s="121"/>
      <c r="P250" s="122"/>
      <c r="Q250" s="123"/>
      <c r="R250" s="124"/>
      <c r="S250" s="125"/>
      <c r="T250" s="118"/>
      <c r="U250" s="352"/>
      <c r="V250" s="353">
        <f t="shared" si="6"/>
        <v>0</v>
      </c>
      <c r="W250" s="933">
        <f t="shared" si="7"/>
        <v>0</v>
      </c>
      <c r="X250" s="391" t="s">
        <v>15</v>
      </c>
      <c r="Y250" s="392" t="s">
        <v>16</v>
      </c>
      <c r="Z250" s="393" t="s">
        <v>70</v>
      </c>
    </row>
    <row r="251" spans="1:26" ht="14.1" customHeight="1" thickBot="1" x14ac:dyDescent="0.45">
      <c r="A251" s="198"/>
      <c r="B251" s="199"/>
      <c r="C251" s="441" t="s">
        <v>56</v>
      </c>
      <c r="D251" s="600">
        <v>4</v>
      </c>
      <c r="E251" s="325"/>
      <c r="F251" s="923">
        <f>SUM(F253:F256)</f>
        <v>1240</v>
      </c>
      <c r="G251" s="582"/>
      <c r="H251" s="510"/>
      <c r="I251" s="546"/>
      <c r="J251" s="548"/>
      <c r="K251" s="508"/>
      <c r="L251" s="510"/>
      <c r="M251" s="582"/>
      <c r="N251" s="550"/>
      <c r="O251" s="597"/>
      <c r="P251" s="584"/>
      <c r="Q251" s="572"/>
      <c r="R251" s="574"/>
      <c r="S251" s="576"/>
      <c r="T251" s="510"/>
      <c r="U251" s="578">
        <f>SUM(G251:T252)</f>
        <v>0</v>
      </c>
      <c r="V251" s="580">
        <f>U251*D251</f>
        <v>0</v>
      </c>
      <c r="W251" s="953">
        <f>U251*F251</f>
        <v>0</v>
      </c>
      <c r="X251" s="523"/>
      <c r="Y251" s="525"/>
      <c r="Z251" s="527"/>
    </row>
    <row r="252" spans="1:26" ht="14.1" customHeight="1" x14ac:dyDescent="0.35">
      <c r="A252"/>
      <c r="B252" s="150"/>
      <c r="C252" s="373" t="s">
        <v>220</v>
      </c>
      <c r="D252" s="601"/>
      <c r="E252" s="460"/>
      <c r="F252" s="922"/>
      <c r="G252" s="583"/>
      <c r="H252" s="511"/>
      <c r="I252" s="547"/>
      <c r="J252" s="549"/>
      <c r="K252" s="509"/>
      <c r="L252" s="511"/>
      <c r="M252" s="583"/>
      <c r="N252" s="551"/>
      <c r="O252" s="524"/>
      <c r="P252" s="585"/>
      <c r="Q252" s="573"/>
      <c r="R252" s="575"/>
      <c r="S252" s="577"/>
      <c r="T252" s="511"/>
      <c r="U252" s="579"/>
      <c r="V252" s="581"/>
      <c r="W252" s="950"/>
      <c r="X252" s="524"/>
      <c r="Y252" s="526"/>
      <c r="Z252" s="527"/>
    </row>
    <row r="253" spans="1:26" ht="17.100000000000001" customHeight="1" x14ac:dyDescent="0.35">
      <c r="A253" s="149"/>
      <c r="B253" s="150"/>
      <c r="C253" s="334" t="s">
        <v>10</v>
      </c>
      <c r="D253" s="334">
        <v>1</v>
      </c>
      <c r="E253" s="330" t="s">
        <v>102</v>
      </c>
      <c r="F253" s="913">
        <v>340</v>
      </c>
      <c r="G253" s="298"/>
      <c r="H253" s="294"/>
      <c r="I253" s="300"/>
      <c r="J253" s="302"/>
      <c r="K253" s="311"/>
      <c r="L253" s="294"/>
      <c r="M253" s="298"/>
      <c r="N253" s="296"/>
      <c r="O253" s="281"/>
      <c r="P253" s="304"/>
      <c r="Q253" s="288"/>
      <c r="R253" s="306"/>
      <c r="S253" s="291"/>
      <c r="T253" s="294"/>
      <c r="U253" s="348"/>
      <c r="V253" s="349">
        <f>SUM(G253:T253)</f>
        <v>0</v>
      </c>
      <c r="W253" s="932">
        <f>V253*F253</f>
        <v>0</v>
      </c>
      <c r="X253" s="106"/>
      <c r="Y253" s="236"/>
      <c r="Z253" s="287"/>
    </row>
    <row r="254" spans="1:26" ht="17.100000000000001" customHeight="1" x14ac:dyDescent="0.35">
      <c r="A254" s="149"/>
      <c r="B254" s="150"/>
      <c r="C254" s="334" t="s">
        <v>11</v>
      </c>
      <c r="D254" s="334">
        <v>1</v>
      </c>
      <c r="E254" s="330" t="s">
        <v>103</v>
      </c>
      <c r="F254" s="913">
        <v>320</v>
      </c>
      <c r="G254" s="298"/>
      <c r="H254" s="294"/>
      <c r="I254" s="300"/>
      <c r="J254" s="302"/>
      <c r="K254" s="311"/>
      <c r="L254" s="294"/>
      <c r="M254" s="298"/>
      <c r="N254" s="296"/>
      <c r="O254" s="281"/>
      <c r="P254" s="304"/>
      <c r="Q254" s="288"/>
      <c r="R254" s="306"/>
      <c r="S254" s="291"/>
      <c r="T254" s="294"/>
      <c r="U254" s="348"/>
      <c r="V254" s="349">
        <f>SUM(G254:T254)</f>
        <v>0</v>
      </c>
      <c r="W254" s="932">
        <f>V254*F254</f>
        <v>0</v>
      </c>
      <c r="X254" s="106"/>
      <c r="Y254" s="236"/>
      <c r="Z254" s="287"/>
    </row>
    <row r="255" spans="1:26" ht="17.100000000000001" customHeight="1" x14ac:dyDescent="0.35">
      <c r="A255" s="151"/>
      <c r="B255" s="152"/>
      <c r="C255" s="341" t="s">
        <v>12</v>
      </c>
      <c r="D255" s="341">
        <v>1</v>
      </c>
      <c r="E255" s="330" t="s">
        <v>104</v>
      </c>
      <c r="F255" s="913">
        <v>290</v>
      </c>
      <c r="G255" s="298"/>
      <c r="H255" s="294"/>
      <c r="I255" s="300"/>
      <c r="J255" s="302"/>
      <c r="K255" s="311"/>
      <c r="L255" s="294"/>
      <c r="M255" s="298"/>
      <c r="N255" s="296"/>
      <c r="O255" s="281"/>
      <c r="P255" s="304"/>
      <c r="Q255" s="288"/>
      <c r="R255" s="306"/>
      <c r="S255" s="291"/>
      <c r="T255" s="294"/>
      <c r="U255" s="348"/>
      <c r="V255" s="349">
        <f>SUM(G255:T255)</f>
        <v>0</v>
      </c>
      <c r="W255" s="932">
        <f>V255*F255</f>
        <v>0</v>
      </c>
      <c r="X255" s="106"/>
      <c r="Y255" s="236"/>
      <c r="Z255" s="287"/>
    </row>
    <row r="256" spans="1:26" ht="17.100000000000001" customHeight="1" thickBot="1" x14ac:dyDescent="0.4">
      <c r="A256" s="10"/>
      <c r="B256" s="155"/>
      <c r="C256" s="341" t="s">
        <v>13</v>
      </c>
      <c r="D256" s="335">
        <v>1</v>
      </c>
      <c r="E256" s="331" t="s">
        <v>105</v>
      </c>
      <c r="F256" s="913">
        <v>290</v>
      </c>
      <c r="G256" s="298"/>
      <c r="H256" s="294"/>
      <c r="I256" s="300"/>
      <c r="J256" s="302"/>
      <c r="K256" s="311"/>
      <c r="L256" s="294"/>
      <c r="M256" s="298"/>
      <c r="N256" s="296"/>
      <c r="O256" s="281"/>
      <c r="P256" s="304"/>
      <c r="Q256" s="288"/>
      <c r="R256" s="306"/>
      <c r="S256" s="291"/>
      <c r="T256" s="294"/>
      <c r="U256" s="351"/>
      <c r="V256" s="349">
        <f>SUM(G256:T256)</f>
        <v>0</v>
      </c>
      <c r="W256" s="932">
        <f>V256*F256</f>
        <v>0</v>
      </c>
      <c r="X256" s="121"/>
      <c r="Y256" s="243"/>
      <c r="Z256" s="216"/>
    </row>
    <row r="257" spans="1:26" ht="14.1" customHeight="1" thickBot="1" x14ac:dyDescent="0.45">
      <c r="A257" s="237"/>
      <c r="B257" s="238"/>
      <c r="C257" s="473" t="s">
        <v>56</v>
      </c>
      <c r="D257" s="600">
        <v>4</v>
      </c>
      <c r="E257" s="325"/>
      <c r="F257" s="923">
        <f>SUM(F259:F262)</f>
        <v>990</v>
      </c>
      <c r="G257" s="582"/>
      <c r="H257" s="510"/>
      <c r="I257" s="546"/>
      <c r="J257" s="548"/>
      <c r="K257" s="508"/>
      <c r="L257" s="510"/>
      <c r="M257" s="582"/>
      <c r="N257" s="550"/>
      <c r="O257" s="597"/>
      <c r="P257" s="584"/>
      <c r="Q257" s="572"/>
      <c r="R257" s="574"/>
      <c r="S257" s="576"/>
      <c r="T257" s="510"/>
      <c r="U257" s="578">
        <f>SUM(G257:T258)</f>
        <v>0</v>
      </c>
      <c r="V257" s="580">
        <f>U257*D257</f>
        <v>0</v>
      </c>
      <c r="W257" s="953">
        <f>U257*F257</f>
        <v>0</v>
      </c>
      <c r="X257" s="111"/>
      <c r="Y257" s="111"/>
      <c r="Z257" s="111"/>
    </row>
    <row r="258" spans="1:26" ht="14.1" customHeight="1" x14ac:dyDescent="0.35">
      <c r="A258" s="149"/>
      <c r="B258" s="150"/>
      <c r="C258" s="342" t="s">
        <v>221</v>
      </c>
      <c r="D258" s="601"/>
      <c r="E258" s="460"/>
      <c r="F258" s="922"/>
      <c r="G258" s="583"/>
      <c r="H258" s="511"/>
      <c r="I258" s="547"/>
      <c r="J258" s="549"/>
      <c r="K258" s="509"/>
      <c r="L258" s="511"/>
      <c r="M258" s="583"/>
      <c r="N258" s="551"/>
      <c r="O258" s="524"/>
      <c r="P258" s="585"/>
      <c r="Q258" s="573"/>
      <c r="R258" s="575"/>
      <c r="S258" s="577"/>
      <c r="T258" s="511"/>
      <c r="U258" s="579"/>
      <c r="V258" s="581"/>
      <c r="W258" s="950"/>
    </row>
    <row r="259" spans="1:26" ht="17.100000000000001" customHeight="1" x14ac:dyDescent="0.35">
      <c r="A259" s="149"/>
      <c r="B259" s="150"/>
      <c r="C259" s="334" t="s">
        <v>10</v>
      </c>
      <c r="D259" s="334">
        <v>1</v>
      </c>
      <c r="E259" s="330" t="s">
        <v>102</v>
      </c>
      <c r="F259" s="913">
        <v>260</v>
      </c>
      <c r="G259" s="298"/>
      <c r="H259" s="294"/>
      <c r="I259" s="300"/>
      <c r="J259" s="302"/>
      <c r="K259" s="311"/>
      <c r="L259" s="294"/>
      <c r="M259" s="298"/>
      <c r="N259" s="296"/>
      <c r="O259" s="281"/>
      <c r="P259" s="304"/>
      <c r="Q259" s="288"/>
      <c r="R259" s="306"/>
      <c r="S259" s="291"/>
      <c r="T259" s="294"/>
      <c r="U259" s="348"/>
      <c r="V259" s="349">
        <f>SUM(G259:T259)</f>
        <v>0</v>
      </c>
      <c r="W259" s="932">
        <f>V259*F259</f>
        <v>0</v>
      </c>
    </row>
    <row r="260" spans="1:26" ht="17.100000000000001" customHeight="1" thickBot="1" x14ac:dyDescent="0.4">
      <c r="A260" s="149"/>
      <c r="B260" s="150"/>
      <c r="C260" s="334" t="s">
        <v>11</v>
      </c>
      <c r="D260" s="334">
        <v>1</v>
      </c>
      <c r="E260" s="330" t="s">
        <v>103</v>
      </c>
      <c r="F260" s="913">
        <v>250</v>
      </c>
      <c r="G260" s="298"/>
      <c r="H260" s="294"/>
      <c r="I260" s="300"/>
      <c r="J260" s="302"/>
      <c r="K260" s="311"/>
      <c r="L260" s="294"/>
      <c r="M260" s="298"/>
      <c r="N260" s="296"/>
      <c r="O260" s="281"/>
      <c r="P260" s="304"/>
      <c r="Q260" s="288"/>
      <c r="R260" s="306"/>
      <c r="S260" s="291"/>
      <c r="T260" s="294"/>
      <c r="U260" s="348"/>
      <c r="V260" s="349">
        <f>SUM(G260:T260)</f>
        <v>0</v>
      </c>
      <c r="W260" s="932">
        <f>V260*F260</f>
        <v>0</v>
      </c>
    </row>
    <row r="261" spans="1:26" ht="17.100000000000001" customHeight="1" x14ac:dyDescent="0.35">
      <c r="A261" s="151"/>
      <c r="B261" s="152"/>
      <c r="C261" s="341" t="s">
        <v>12</v>
      </c>
      <c r="D261" s="341">
        <v>1</v>
      </c>
      <c r="E261" s="330" t="s">
        <v>104</v>
      </c>
      <c r="F261" s="913">
        <v>240</v>
      </c>
      <c r="G261" s="298"/>
      <c r="H261" s="294"/>
      <c r="I261" s="300"/>
      <c r="J261" s="302"/>
      <c r="K261" s="311"/>
      <c r="L261" s="294"/>
      <c r="M261" s="298"/>
      <c r="N261" s="296"/>
      <c r="O261" s="281"/>
      <c r="P261" s="304"/>
      <c r="Q261" s="288"/>
      <c r="R261" s="306"/>
      <c r="S261" s="291"/>
      <c r="T261" s="294"/>
      <c r="U261" s="348"/>
      <c r="V261" s="349">
        <f>SUM(G261:T261)</f>
        <v>0</v>
      </c>
      <c r="W261" s="932">
        <f>V261*F261</f>
        <v>0</v>
      </c>
      <c r="X261" s="520" t="s">
        <v>69</v>
      </c>
      <c r="Y261" s="521"/>
      <c r="Z261" s="522"/>
    </row>
    <row r="262" spans="1:26" ht="17.100000000000001" customHeight="1" thickBot="1" x14ac:dyDescent="0.4">
      <c r="A262" s="153"/>
      <c r="B262" s="154"/>
      <c r="C262" s="340" t="s">
        <v>13</v>
      </c>
      <c r="D262" s="340">
        <v>1</v>
      </c>
      <c r="E262" s="331" t="s">
        <v>105</v>
      </c>
      <c r="F262" s="918">
        <v>240</v>
      </c>
      <c r="G262" s="117"/>
      <c r="H262" s="118"/>
      <c r="I262" s="119"/>
      <c r="J262" s="131"/>
      <c r="K262" s="120"/>
      <c r="L262" s="118"/>
      <c r="M262" s="117"/>
      <c r="N262" s="116"/>
      <c r="O262" s="121"/>
      <c r="P262" s="122"/>
      <c r="Q262" s="123"/>
      <c r="R262" s="124"/>
      <c r="S262" s="125"/>
      <c r="T262" s="118"/>
      <c r="U262" s="352"/>
      <c r="V262" s="353">
        <f>SUM(G262:T262)</f>
        <v>0</v>
      </c>
      <c r="W262" s="944">
        <f>V262*F262</f>
        <v>0</v>
      </c>
      <c r="X262" s="540" t="s">
        <v>15</v>
      </c>
      <c r="Y262" s="542" t="s">
        <v>16</v>
      </c>
      <c r="Z262" s="544" t="s">
        <v>70</v>
      </c>
    </row>
    <row r="263" spans="1:26" ht="8.25" customHeight="1" x14ac:dyDescent="0.35">
      <c r="A263" s="426"/>
      <c r="B263" s="323"/>
      <c r="C263" s="420"/>
      <c r="D263" s="420"/>
      <c r="E263" s="420"/>
      <c r="F263" s="920"/>
      <c r="G263" s="427"/>
      <c r="H263" s="427"/>
      <c r="I263" s="428"/>
      <c r="J263" s="429"/>
      <c r="K263" s="427"/>
      <c r="L263" s="427"/>
      <c r="M263" s="427"/>
      <c r="N263" s="427"/>
      <c r="O263" s="427"/>
      <c r="P263" s="427"/>
      <c r="Q263" s="427"/>
      <c r="R263" s="427"/>
      <c r="S263" s="427"/>
      <c r="T263" s="427"/>
      <c r="U263" s="382"/>
      <c r="V263" s="378"/>
      <c r="W263" s="954"/>
      <c r="X263" s="541"/>
      <c r="Y263" s="543"/>
      <c r="Z263" s="545"/>
    </row>
    <row r="264" spans="1:26" ht="18" x14ac:dyDescent="0.35">
      <c r="A264"/>
      <c r="B264" s="150"/>
      <c r="C264" s="376"/>
      <c r="D264" s="491">
        <v>9</v>
      </c>
      <c r="E264" s="491" t="s">
        <v>76</v>
      </c>
      <c r="F264" s="903">
        <v>1490</v>
      </c>
      <c r="G264" s="493"/>
      <c r="H264" s="495"/>
      <c r="I264" s="497"/>
      <c r="J264" s="503"/>
      <c r="K264" s="566"/>
      <c r="L264" s="495"/>
      <c r="M264" s="493"/>
      <c r="N264" s="553"/>
      <c r="O264" s="556"/>
      <c r="P264" s="570"/>
      <c r="Q264" s="588"/>
      <c r="R264" s="591"/>
      <c r="S264" s="594"/>
      <c r="T264" s="495"/>
      <c r="U264" s="568">
        <f>SUM(G264:T267)</f>
        <v>0</v>
      </c>
      <c r="V264" s="568">
        <f>U264*D264</f>
        <v>0</v>
      </c>
      <c r="W264" s="928">
        <f>U264*F264</f>
        <v>0</v>
      </c>
      <c r="X264" s="523"/>
      <c r="Y264" s="525"/>
      <c r="Z264" s="769"/>
    </row>
    <row r="265" spans="1:26" ht="18" customHeight="1" x14ac:dyDescent="0.35">
      <c r="A265" s="151"/>
      <c r="B265" s="152"/>
      <c r="C265" s="448" t="s">
        <v>60</v>
      </c>
      <c r="D265" s="491"/>
      <c r="E265" s="491"/>
      <c r="F265" s="903"/>
      <c r="G265" s="493"/>
      <c r="H265" s="495"/>
      <c r="I265" s="497"/>
      <c r="J265" s="503"/>
      <c r="K265" s="566"/>
      <c r="L265" s="495"/>
      <c r="M265" s="493"/>
      <c r="N265" s="553"/>
      <c r="O265" s="556"/>
      <c r="P265" s="570"/>
      <c r="Q265" s="588"/>
      <c r="R265" s="591"/>
      <c r="S265" s="594"/>
      <c r="T265" s="495"/>
      <c r="U265" s="568"/>
      <c r="V265" s="568"/>
      <c r="W265" s="928"/>
      <c r="X265" s="621"/>
      <c r="Y265" s="776"/>
      <c r="Z265" s="770"/>
    </row>
    <row r="266" spans="1:26" ht="15" customHeight="1" x14ac:dyDescent="0.35">
      <c r="A266" s="151"/>
      <c r="B266" s="152"/>
      <c r="C266" s="375" t="s">
        <v>222</v>
      </c>
      <c r="D266" s="491"/>
      <c r="E266" s="491"/>
      <c r="F266" s="903"/>
      <c r="G266" s="493"/>
      <c r="H266" s="495"/>
      <c r="I266" s="497"/>
      <c r="J266" s="503"/>
      <c r="K266" s="566"/>
      <c r="L266" s="495"/>
      <c r="M266" s="493"/>
      <c r="N266" s="553"/>
      <c r="O266" s="556"/>
      <c r="P266" s="570"/>
      <c r="Q266" s="588"/>
      <c r="R266" s="591"/>
      <c r="S266" s="594"/>
      <c r="T266" s="495"/>
      <c r="U266" s="568"/>
      <c r="V266" s="568"/>
      <c r="W266" s="928"/>
      <c r="X266" s="621"/>
      <c r="Y266" s="776"/>
      <c r="Z266" s="770"/>
    </row>
    <row r="267" spans="1:26" ht="29.25" customHeight="1" thickBot="1" x14ac:dyDescent="0.4">
      <c r="A267" s="153"/>
      <c r="B267" s="155"/>
      <c r="C267" s="376"/>
      <c r="D267" s="491"/>
      <c r="E267" s="492"/>
      <c r="F267" s="903"/>
      <c r="G267" s="493"/>
      <c r="H267" s="495"/>
      <c r="I267" s="497"/>
      <c r="J267" s="503"/>
      <c r="K267" s="566"/>
      <c r="L267" s="495"/>
      <c r="M267" s="493"/>
      <c r="N267" s="553"/>
      <c r="O267" s="556"/>
      <c r="P267" s="570"/>
      <c r="Q267" s="588"/>
      <c r="R267" s="591"/>
      <c r="S267" s="594"/>
      <c r="T267" s="495"/>
      <c r="U267" s="568"/>
      <c r="V267" s="568"/>
      <c r="W267" s="928"/>
      <c r="X267" s="621"/>
      <c r="Y267" s="776"/>
      <c r="Z267" s="770"/>
    </row>
    <row r="268" spans="1:26" ht="14.1" customHeight="1" thickBot="1" x14ac:dyDescent="0.45">
      <c r="A268"/>
      <c r="B268" s="199"/>
      <c r="C268" s="441" t="s">
        <v>71</v>
      </c>
      <c r="D268" s="600">
        <v>3</v>
      </c>
      <c r="E268" s="325"/>
      <c r="F268" s="923">
        <f>SUM(F270:F272)</f>
        <v>1040</v>
      </c>
      <c r="G268" s="582"/>
      <c r="H268" s="510"/>
      <c r="I268" s="546"/>
      <c r="J268" s="548"/>
      <c r="K268" s="508"/>
      <c r="L268" s="510"/>
      <c r="M268" s="582"/>
      <c r="N268" s="550"/>
      <c r="O268" s="597"/>
      <c r="P268" s="584"/>
      <c r="Q268" s="572"/>
      <c r="R268" s="574"/>
      <c r="S268" s="576"/>
      <c r="T268" s="510"/>
      <c r="U268" s="578">
        <f>SUM(G268:T269)</f>
        <v>0</v>
      </c>
      <c r="V268" s="580">
        <f>U268*D268</f>
        <v>0</v>
      </c>
      <c r="W268" s="951">
        <f>U268*F268</f>
        <v>0</v>
      </c>
      <c r="X268" s="523"/>
      <c r="Y268" s="525"/>
      <c r="Z268" s="527"/>
    </row>
    <row r="269" spans="1:26" ht="14.1" customHeight="1" x14ac:dyDescent="0.35">
      <c r="A269" s="517"/>
      <c r="B269" s="150"/>
      <c r="C269" s="333" t="s">
        <v>198</v>
      </c>
      <c r="D269" s="601"/>
      <c r="E269" s="460"/>
      <c r="F269" s="922"/>
      <c r="G269" s="583"/>
      <c r="H269" s="511"/>
      <c r="I269" s="547"/>
      <c r="J269" s="549"/>
      <c r="K269" s="509"/>
      <c r="L269" s="511"/>
      <c r="M269" s="583"/>
      <c r="N269" s="551"/>
      <c r="O269" s="524"/>
      <c r="P269" s="585"/>
      <c r="Q269" s="573"/>
      <c r="R269" s="575"/>
      <c r="S269" s="577"/>
      <c r="T269" s="511"/>
      <c r="U269" s="579"/>
      <c r="V269" s="581"/>
      <c r="W269" s="952"/>
      <c r="X269" s="524"/>
      <c r="Y269" s="526"/>
      <c r="Z269" s="527"/>
    </row>
    <row r="270" spans="1:26" ht="18" customHeight="1" x14ac:dyDescent="0.35">
      <c r="A270" s="518"/>
      <c r="B270" s="150"/>
      <c r="C270" s="334" t="s">
        <v>10</v>
      </c>
      <c r="D270" s="334">
        <v>1</v>
      </c>
      <c r="E270" s="330" t="s">
        <v>99</v>
      </c>
      <c r="F270" s="913">
        <v>340</v>
      </c>
      <c r="G270" s="298"/>
      <c r="H270" s="294"/>
      <c r="I270" s="300"/>
      <c r="J270" s="302"/>
      <c r="K270" s="311"/>
      <c r="L270" s="294"/>
      <c r="M270" s="298"/>
      <c r="N270" s="296"/>
      <c r="O270" s="281"/>
      <c r="P270" s="304"/>
      <c r="Q270" s="288"/>
      <c r="R270" s="306"/>
      <c r="S270" s="291"/>
      <c r="T270" s="294"/>
      <c r="U270" s="348"/>
      <c r="V270" s="349">
        <f>SUM(G270:T270)</f>
        <v>0</v>
      </c>
      <c r="W270" s="932">
        <f>V270*F270</f>
        <v>0</v>
      </c>
      <c r="X270" s="106"/>
      <c r="Y270" s="236"/>
      <c r="Z270" s="287"/>
    </row>
    <row r="271" spans="1:26" ht="18" customHeight="1" x14ac:dyDescent="0.35">
      <c r="A271" s="149"/>
      <c r="B271" s="150"/>
      <c r="C271" s="334" t="s">
        <v>11</v>
      </c>
      <c r="D271" s="334">
        <v>1</v>
      </c>
      <c r="E271" s="330" t="s">
        <v>100</v>
      </c>
      <c r="F271" s="913">
        <v>340</v>
      </c>
      <c r="G271" s="298"/>
      <c r="H271" s="294"/>
      <c r="I271" s="300"/>
      <c r="J271" s="302"/>
      <c r="K271" s="311"/>
      <c r="L271" s="294"/>
      <c r="M271" s="298"/>
      <c r="N271" s="296"/>
      <c r="O271" s="281"/>
      <c r="P271" s="304"/>
      <c r="Q271" s="288"/>
      <c r="R271" s="306"/>
      <c r="S271" s="291"/>
      <c r="T271" s="294"/>
      <c r="U271" s="348"/>
      <c r="V271" s="349">
        <f>SUM(G271:T271)</f>
        <v>0</v>
      </c>
      <c r="W271" s="932">
        <f>V271*F271</f>
        <v>0</v>
      </c>
      <c r="X271" s="281"/>
      <c r="Y271" s="282"/>
      <c r="Z271" s="283"/>
    </row>
    <row r="272" spans="1:26" ht="18" customHeight="1" thickBot="1" x14ac:dyDescent="0.4">
      <c r="A272" s="10"/>
      <c r="B272" s="155"/>
      <c r="C272" s="335" t="s">
        <v>12</v>
      </c>
      <c r="D272" s="335">
        <v>1</v>
      </c>
      <c r="E272" s="331" t="s">
        <v>101</v>
      </c>
      <c r="F272" s="917">
        <v>360</v>
      </c>
      <c r="G272" s="298"/>
      <c r="H272" s="294"/>
      <c r="I272" s="300"/>
      <c r="J272" s="302"/>
      <c r="K272" s="311"/>
      <c r="L272" s="294"/>
      <c r="M272" s="298"/>
      <c r="N272" s="296"/>
      <c r="O272" s="281"/>
      <c r="P272" s="304"/>
      <c r="Q272" s="288"/>
      <c r="R272" s="306"/>
      <c r="S272" s="291"/>
      <c r="T272" s="294"/>
      <c r="U272" s="351"/>
      <c r="V272" s="390">
        <f>SUM(G272:T272)</f>
        <v>0</v>
      </c>
      <c r="W272" s="955">
        <f>V272*F272</f>
        <v>0</v>
      </c>
      <c r="X272" s="106"/>
      <c r="Y272" s="236"/>
      <c r="Z272" s="287"/>
    </row>
    <row r="273" spans="1:27" ht="14.1" customHeight="1" thickBot="1" x14ac:dyDescent="0.45">
      <c r="A273" s="237"/>
      <c r="B273" s="238"/>
      <c r="C273" s="473" t="s">
        <v>71</v>
      </c>
      <c r="D273" s="600">
        <v>3</v>
      </c>
      <c r="E273" s="325"/>
      <c r="F273" s="923">
        <f>SUM(F275:F277)</f>
        <v>790</v>
      </c>
      <c r="G273" s="582"/>
      <c r="H273" s="510"/>
      <c r="I273" s="546"/>
      <c r="J273" s="548"/>
      <c r="K273" s="508"/>
      <c r="L273" s="510"/>
      <c r="M273" s="582"/>
      <c r="N273" s="550"/>
      <c r="O273" s="597"/>
      <c r="P273" s="584"/>
      <c r="Q273" s="572"/>
      <c r="R273" s="574"/>
      <c r="S273" s="576"/>
      <c r="T273" s="510"/>
      <c r="U273" s="578">
        <f>SUM(G273:T274)</f>
        <v>0</v>
      </c>
      <c r="V273" s="580">
        <f>U273*D273</f>
        <v>0</v>
      </c>
      <c r="W273" s="951">
        <f>U273*F273</f>
        <v>0</v>
      </c>
    </row>
    <row r="274" spans="1:27" ht="14.1" customHeight="1" x14ac:dyDescent="0.35">
      <c r="A274" s="149"/>
      <c r="B274" s="150"/>
      <c r="C274" s="333" t="s">
        <v>223</v>
      </c>
      <c r="D274" s="601"/>
      <c r="E274" s="460"/>
      <c r="F274" s="922"/>
      <c r="G274" s="583"/>
      <c r="H274" s="511"/>
      <c r="I274" s="547"/>
      <c r="J274" s="549"/>
      <c r="K274" s="509"/>
      <c r="L274" s="511"/>
      <c r="M274" s="583"/>
      <c r="N274" s="551"/>
      <c r="O274" s="524"/>
      <c r="P274" s="585"/>
      <c r="Q274" s="573"/>
      <c r="R274" s="575"/>
      <c r="S274" s="577"/>
      <c r="T274" s="511"/>
      <c r="U274" s="579"/>
      <c r="V274" s="581"/>
      <c r="W274" s="952"/>
    </row>
    <row r="275" spans="1:27" ht="18" customHeight="1" thickBot="1" x14ac:dyDescent="0.4">
      <c r="A275" s="149"/>
      <c r="B275" s="150"/>
      <c r="C275" s="334" t="s">
        <v>10</v>
      </c>
      <c r="D275" s="334">
        <v>1</v>
      </c>
      <c r="E275" s="330" t="s">
        <v>99</v>
      </c>
      <c r="F275" s="913">
        <v>260</v>
      </c>
      <c r="G275" s="298"/>
      <c r="H275" s="294"/>
      <c r="I275" s="300"/>
      <c r="J275" s="302"/>
      <c r="K275" s="311"/>
      <c r="L275" s="294"/>
      <c r="M275" s="298"/>
      <c r="N275" s="296"/>
      <c r="O275" s="281"/>
      <c r="P275" s="304"/>
      <c r="Q275" s="288"/>
      <c r="R275" s="306"/>
      <c r="S275" s="291"/>
      <c r="T275" s="294"/>
      <c r="U275" s="348"/>
      <c r="V275" s="349">
        <f>SUM(G275:T275)</f>
        <v>0</v>
      </c>
      <c r="W275" s="932">
        <f>V275*F275</f>
        <v>0</v>
      </c>
    </row>
    <row r="276" spans="1:27" ht="18" customHeight="1" x14ac:dyDescent="0.35">
      <c r="A276" s="149"/>
      <c r="B276" s="150"/>
      <c r="C276" s="334" t="s">
        <v>11</v>
      </c>
      <c r="D276" s="334">
        <v>1</v>
      </c>
      <c r="E276" s="330" t="s">
        <v>100</v>
      </c>
      <c r="F276" s="913">
        <v>260</v>
      </c>
      <c r="G276" s="298"/>
      <c r="H276" s="294"/>
      <c r="I276" s="300"/>
      <c r="J276" s="302"/>
      <c r="K276" s="311"/>
      <c r="L276" s="294"/>
      <c r="M276" s="298"/>
      <c r="N276" s="296"/>
      <c r="O276" s="281"/>
      <c r="P276" s="304"/>
      <c r="Q276" s="288"/>
      <c r="R276" s="306"/>
      <c r="S276" s="291"/>
      <c r="T276" s="294"/>
      <c r="U276" s="348"/>
      <c r="V276" s="349">
        <f>SUM(G276:T276)</f>
        <v>0</v>
      </c>
      <c r="W276" s="932">
        <f>V276*F276</f>
        <v>0</v>
      </c>
      <c r="X276" s="520" t="s">
        <v>69</v>
      </c>
      <c r="Y276" s="521"/>
      <c r="Z276" s="522"/>
      <c r="AA276" s="348"/>
    </row>
    <row r="277" spans="1:27" ht="18" customHeight="1" thickBot="1" x14ac:dyDescent="0.4">
      <c r="A277" s="153"/>
      <c r="B277" s="154"/>
      <c r="C277" s="340" t="s">
        <v>12</v>
      </c>
      <c r="D277" s="340">
        <v>1</v>
      </c>
      <c r="E277" s="331" t="s">
        <v>101</v>
      </c>
      <c r="F277" s="918">
        <v>270</v>
      </c>
      <c r="G277" s="117"/>
      <c r="H277" s="118"/>
      <c r="I277" s="119"/>
      <c r="J277" s="131"/>
      <c r="K277" s="120"/>
      <c r="L277" s="118"/>
      <c r="M277" s="117"/>
      <c r="N277" s="116"/>
      <c r="O277" s="121"/>
      <c r="P277" s="122"/>
      <c r="Q277" s="123"/>
      <c r="R277" s="124"/>
      <c r="S277" s="125"/>
      <c r="T277" s="118"/>
      <c r="U277" s="352"/>
      <c r="V277" s="353">
        <f>SUM(G277:T277)</f>
        <v>0</v>
      </c>
      <c r="W277" s="944">
        <f>V277*F277</f>
        <v>0</v>
      </c>
      <c r="X277" s="540" t="s">
        <v>15</v>
      </c>
      <c r="Y277" s="542" t="s">
        <v>16</v>
      </c>
      <c r="Z277" s="544" t="s">
        <v>70</v>
      </c>
      <c r="AA277" s="348"/>
    </row>
    <row r="278" spans="1:27" ht="14.1" customHeight="1" x14ac:dyDescent="0.3">
      <c r="A278" s="486" t="s">
        <v>317</v>
      </c>
      <c r="B278" s="487"/>
      <c r="C278" s="564"/>
      <c r="D278" s="487"/>
      <c r="E278" s="487"/>
      <c r="F278" s="487"/>
      <c r="G278" s="487"/>
      <c r="H278" s="487"/>
      <c r="I278" s="487"/>
      <c r="J278" s="487"/>
      <c r="K278" s="565"/>
      <c r="L278" s="427"/>
      <c r="M278" s="427"/>
      <c r="N278" s="427"/>
      <c r="O278" s="427"/>
      <c r="P278" s="427"/>
      <c r="Q278" s="427"/>
      <c r="R278" s="427"/>
      <c r="S278" s="427"/>
      <c r="T278" s="427"/>
      <c r="U278" s="382"/>
      <c r="V278" s="378"/>
      <c r="W278" s="954"/>
      <c r="X278" s="541"/>
      <c r="Y278" s="543"/>
      <c r="Z278" s="545"/>
      <c r="AA278" s="348"/>
    </row>
    <row r="279" spans="1:27" ht="18" customHeight="1" x14ac:dyDescent="0.3">
      <c r="A279" s="764"/>
      <c r="B279" s="765"/>
      <c r="C279" s="430"/>
      <c r="D279" s="491">
        <v>8</v>
      </c>
      <c r="E279" s="491" t="s">
        <v>78</v>
      </c>
      <c r="F279" s="903">
        <v>1520</v>
      </c>
      <c r="G279" s="493"/>
      <c r="H279" s="495"/>
      <c r="I279" s="497"/>
      <c r="J279" s="503"/>
      <c r="K279" s="566"/>
      <c r="L279" s="495"/>
      <c r="M279" s="493"/>
      <c r="N279" s="553"/>
      <c r="O279" s="556"/>
      <c r="P279" s="570"/>
      <c r="Q279" s="588"/>
      <c r="R279" s="591"/>
      <c r="S279" s="594"/>
      <c r="T279" s="495"/>
      <c r="U279" s="568">
        <f>SUM(G279:T282)</f>
        <v>0</v>
      </c>
      <c r="V279" s="568">
        <f>U279*D279</f>
        <v>0</v>
      </c>
      <c r="W279" s="928">
        <f>U279*F279</f>
        <v>0</v>
      </c>
      <c r="X279" s="623"/>
      <c r="Y279" s="629"/>
      <c r="Z279" s="625"/>
      <c r="AA279" s="348"/>
    </row>
    <row r="280" spans="1:27" ht="18" customHeight="1" x14ac:dyDescent="0.3">
      <c r="A280" s="764"/>
      <c r="B280" s="765"/>
      <c r="C280" s="476" t="s">
        <v>375</v>
      </c>
      <c r="D280" s="491"/>
      <c r="E280" s="491"/>
      <c r="F280" s="903"/>
      <c r="G280" s="493"/>
      <c r="H280" s="495"/>
      <c r="I280" s="497"/>
      <c r="J280" s="503"/>
      <c r="K280" s="566"/>
      <c r="L280" s="495"/>
      <c r="M280" s="493"/>
      <c r="N280" s="553"/>
      <c r="O280" s="556"/>
      <c r="P280" s="570"/>
      <c r="Q280" s="588"/>
      <c r="R280" s="591"/>
      <c r="S280" s="594"/>
      <c r="T280" s="495"/>
      <c r="U280" s="568"/>
      <c r="V280" s="568"/>
      <c r="W280" s="928"/>
      <c r="X280" s="639"/>
      <c r="Y280" s="640"/>
      <c r="Z280" s="626"/>
      <c r="AA280" s="348"/>
    </row>
    <row r="281" spans="1:27" ht="18" customHeight="1" x14ac:dyDescent="0.3">
      <c r="A281" s="764"/>
      <c r="B281" s="765"/>
      <c r="C281" s="386" t="s">
        <v>224</v>
      </c>
      <c r="D281" s="491"/>
      <c r="E281" s="491"/>
      <c r="F281" s="903"/>
      <c r="G281" s="493"/>
      <c r="H281" s="495"/>
      <c r="I281" s="497"/>
      <c r="J281" s="503"/>
      <c r="K281" s="566"/>
      <c r="L281" s="495"/>
      <c r="M281" s="493"/>
      <c r="N281" s="553"/>
      <c r="O281" s="556"/>
      <c r="P281" s="570"/>
      <c r="Q281" s="588"/>
      <c r="R281" s="591"/>
      <c r="S281" s="594"/>
      <c r="T281" s="495"/>
      <c r="U281" s="568"/>
      <c r="V281" s="568"/>
      <c r="W281" s="928"/>
      <c r="X281" s="639"/>
      <c r="Y281" s="640"/>
      <c r="Z281" s="626"/>
      <c r="AA281" s="348"/>
    </row>
    <row r="282" spans="1:27" ht="18" customHeight="1" thickBot="1" x14ac:dyDescent="0.35">
      <c r="A282" s="764"/>
      <c r="B282" s="765"/>
      <c r="C282" s="376"/>
      <c r="D282" s="491"/>
      <c r="E282" s="492"/>
      <c r="F282" s="903"/>
      <c r="G282" s="493"/>
      <c r="H282" s="495"/>
      <c r="I282" s="497"/>
      <c r="J282" s="503"/>
      <c r="K282" s="566"/>
      <c r="L282" s="495"/>
      <c r="M282" s="493"/>
      <c r="N282" s="553"/>
      <c r="O282" s="556"/>
      <c r="P282" s="570"/>
      <c r="Q282" s="588"/>
      <c r="R282" s="591"/>
      <c r="S282" s="594"/>
      <c r="T282" s="495"/>
      <c r="U282" s="568"/>
      <c r="V282" s="568"/>
      <c r="W282" s="928"/>
      <c r="X282" s="624"/>
      <c r="Y282" s="630"/>
      <c r="Z282" s="641"/>
      <c r="AA282" s="348"/>
    </row>
    <row r="283" spans="1:27" ht="18" customHeight="1" x14ac:dyDescent="0.35">
      <c r="A283" s="753"/>
      <c r="B283" s="313"/>
      <c r="C283" s="385"/>
      <c r="D283" s="490">
        <v>8</v>
      </c>
      <c r="E283" s="490" t="s">
        <v>78</v>
      </c>
      <c r="F283" s="911">
        <v>1240</v>
      </c>
      <c r="G283" s="610"/>
      <c r="H283" s="514"/>
      <c r="I283" s="615"/>
      <c r="J283" s="605"/>
      <c r="K283" s="606"/>
      <c r="L283" s="514"/>
      <c r="M283" s="610"/>
      <c r="N283" s="611"/>
      <c r="O283" s="612"/>
      <c r="P283" s="643"/>
      <c r="Q283" s="687"/>
      <c r="R283" s="748"/>
      <c r="S283" s="599"/>
      <c r="T283" s="514"/>
      <c r="U283" s="613">
        <f>SUM(G283:T286)</f>
        <v>0</v>
      </c>
      <c r="V283" s="613">
        <f>U283*D283</f>
        <v>0</v>
      </c>
      <c r="W283" s="930">
        <f>U283*F283</f>
        <v>0</v>
      </c>
      <c r="X283" s="405"/>
      <c r="Y283" s="405"/>
      <c r="Z283" s="405"/>
      <c r="AA283" s="406"/>
    </row>
    <row r="284" spans="1:27" ht="18" customHeight="1" thickBot="1" x14ac:dyDescent="0.4">
      <c r="A284" s="753"/>
      <c r="B284" s="234"/>
      <c r="C284" s="446" t="s">
        <v>379</v>
      </c>
      <c r="D284" s="491"/>
      <c r="E284" s="491"/>
      <c r="F284" s="903"/>
      <c r="G284" s="493"/>
      <c r="H284" s="495"/>
      <c r="I284" s="497"/>
      <c r="J284" s="503"/>
      <c r="K284" s="566"/>
      <c r="L284" s="495"/>
      <c r="M284" s="493"/>
      <c r="N284" s="553"/>
      <c r="O284" s="556"/>
      <c r="P284" s="570"/>
      <c r="Q284" s="588"/>
      <c r="R284" s="591"/>
      <c r="S284" s="594"/>
      <c r="T284" s="495"/>
      <c r="U284" s="568"/>
      <c r="V284" s="568"/>
      <c r="W284" s="928"/>
      <c r="X284" s="407"/>
      <c r="Y284" s="407"/>
      <c r="Z284" s="407"/>
      <c r="AA284" s="406"/>
    </row>
    <row r="285" spans="1:27" ht="18" customHeight="1" x14ac:dyDescent="0.35">
      <c r="A285" s="753"/>
      <c r="B285" s="234"/>
      <c r="C285" s="386" t="s">
        <v>225</v>
      </c>
      <c r="D285" s="491"/>
      <c r="E285" s="491"/>
      <c r="F285" s="903"/>
      <c r="G285" s="493"/>
      <c r="H285" s="495"/>
      <c r="I285" s="497"/>
      <c r="J285" s="503"/>
      <c r="K285" s="566"/>
      <c r="L285" s="495"/>
      <c r="M285" s="493"/>
      <c r="N285" s="553"/>
      <c r="O285" s="556"/>
      <c r="P285" s="570"/>
      <c r="Q285" s="588"/>
      <c r="R285" s="591"/>
      <c r="S285" s="594"/>
      <c r="T285" s="495"/>
      <c r="U285" s="568"/>
      <c r="V285" s="568"/>
      <c r="W285" s="928"/>
      <c r="X285" s="520" t="s">
        <v>69</v>
      </c>
      <c r="Y285" s="521"/>
      <c r="Z285" s="522"/>
      <c r="AA285" s="406"/>
    </row>
    <row r="286" spans="1:27" ht="18" customHeight="1" thickBot="1" x14ac:dyDescent="0.4">
      <c r="A286" s="754"/>
      <c r="B286" s="231"/>
      <c r="C286" s="387"/>
      <c r="D286" s="492"/>
      <c r="E286" s="492"/>
      <c r="F286" s="904"/>
      <c r="G286" s="494"/>
      <c r="H286" s="496"/>
      <c r="I286" s="498"/>
      <c r="J286" s="504"/>
      <c r="K286" s="567"/>
      <c r="L286" s="496"/>
      <c r="M286" s="494"/>
      <c r="N286" s="554"/>
      <c r="O286" s="557"/>
      <c r="P286" s="571"/>
      <c r="Q286" s="589"/>
      <c r="R286" s="592"/>
      <c r="S286" s="595"/>
      <c r="T286" s="496"/>
      <c r="U286" s="569"/>
      <c r="V286" s="569"/>
      <c r="W286" s="929"/>
      <c r="X286" s="391" t="s">
        <v>15</v>
      </c>
      <c r="Y286" s="392" t="s">
        <v>16</v>
      </c>
      <c r="Z286" s="393" t="s">
        <v>70</v>
      </c>
      <c r="AA286" s="348"/>
    </row>
    <row r="287" spans="1:27" s="227" customFormat="1" ht="14.1" customHeight="1" thickBot="1" x14ac:dyDescent="0.35">
      <c r="A287" s="225"/>
      <c r="B287" s="226"/>
      <c r="C287" s="441" t="s">
        <v>72</v>
      </c>
      <c r="D287" s="600">
        <v>6</v>
      </c>
      <c r="E287" s="325"/>
      <c r="F287" s="923">
        <f>SUM(F289:F294)</f>
        <v>1510</v>
      </c>
      <c r="G287" s="582"/>
      <c r="H287" s="510"/>
      <c r="I287" s="546"/>
      <c r="J287" s="548"/>
      <c r="K287" s="508"/>
      <c r="L287" s="510"/>
      <c r="M287" s="582"/>
      <c r="N287" s="550"/>
      <c r="O287" s="597"/>
      <c r="P287" s="584"/>
      <c r="Q287" s="572"/>
      <c r="R287" s="574"/>
      <c r="S287" s="576"/>
      <c r="T287" s="510"/>
      <c r="U287" s="578">
        <f>SUM(G287:T288)</f>
        <v>0</v>
      </c>
      <c r="V287" s="580">
        <f>U287*D287</f>
        <v>0</v>
      </c>
      <c r="W287" s="953">
        <f>U287*F287</f>
        <v>0</v>
      </c>
      <c r="X287" s="523"/>
      <c r="Y287" s="525"/>
      <c r="Z287" s="527"/>
    </row>
    <row r="288" spans="1:27" s="227" customFormat="1" ht="14.1" customHeight="1" x14ac:dyDescent="0.3">
      <c r="A288" s="32"/>
      <c r="B288" s="226"/>
      <c r="C288" s="333" t="s">
        <v>226</v>
      </c>
      <c r="D288" s="601"/>
      <c r="E288" s="460"/>
      <c r="F288" s="922"/>
      <c r="G288" s="583"/>
      <c r="H288" s="511"/>
      <c r="I288" s="547"/>
      <c r="J288" s="549"/>
      <c r="K288" s="509"/>
      <c r="L288" s="511"/>
      <c r="M288" s="583"/>
      <c r="N288" s="551"/>
      <c r="O288" s="524"/>
      <c r="P288" s="585"/>
      <c r="Q288" s="573"/>
      <c r="R288" s="575"/>
      <c r="S288" s="577"/>
      <c r="T288" s="511"/>
      <c r="U288" s="579"/>
      <c r="V288" s="581"/>
      <c r="W288" s="950"/>
      <c r="X288" s="524"/>
      <c r="Y288" s="526"/>
      <c r="Z288" s="527"/>
    </row>
    <row r="289" spans="1:26" ht="17.100000000000001" customHeight="1" x14ac:dyDescent="0.35">
      <c r="A289"/>
      <c r="B289" s="150"/>
      <c r="C289" s="334" t="s">
        <v>10</v>
      </c>
      <c r="D289" s="334">
        <v>1</v>
      </c>
      <c r="E289" s="330" t="s">
        <v>93</v>
      </c>
      <c r="F289" s="913">
        <v>250</v>
      </c>
      <c r="G289" s="298"/>
      <c r="H289" s="294"/>
      <c r="I289" s="300"/>
      <c r="J289" s="302"/>
      <c r="K289" s="311"/>
      <c r="L289" s="294"/>
      <c r="M289" s="298"/>
      <c r="N289" s="296"/>
      <c r="O289" s="281"/>
      <c r="P289" s="304"/>
      <c r="Q289" s="288"/>
      <c r="R289" s="306"/>
      <c r="S289" s="291"/>
      <c r="T289" s="294"/>
      <c r="U289" s="348"/>
      <c r="V289" s="349">
        <f t="shared" ref="V289:V294" si="8">SUM(G289:T289)</f>
        <v>0</v>
      </c>
      <c r="W289" s="932">
        <f t="shared" ref="W289:W294" si="9">V289*F289</f>
        <v>0</v>
      </c>
      <c r="X289" s="106"/>
      <c r="Y289" s="236"/>
      <c r="Z289" s="287"/>
    </row>
    <row r="290" spans="1:26" ht="17.100000000000001" customHeight="1" x14ac:dyDescent="0.35">
      <c r="A290" s="149"/>
      <c r="B290" s="150"/>
      <c r="C290" s="334" t="s">
        <v>11</v>
      </c>
      <c r="D290" s="334">
        <v>1</v>
      </c>
      <c r="E290" s="330" t="s">
        <v>94</v>
      </c>
      <c r="F290" s="913">
        <v>240</v>
      </c>
      <c r="G290" s="298"/>
      <c r="H290" s="294"/>
      <c r="I290" s="300"/>
      <c r="J290" s="302"/>
      <c r="K290" s="311"/>
      <c r="L290" s="294"/>
      <c r="M290" s="298"/>
      <c r="N290" s="296"/>
      <c r="O290" s="281"/>
      <c r="P290" s="304"/>
      <c r="Q290" s="288"/>
      <c r="R290" s="306"/>
      <c r="S290" s="291"/>
      <c r="T290" s="294"/>
      <c r="U290" s="348"/>
      <c r="V290" s="349">
        <f t="shared" si="8"/>
        <v>0</v>
      </c>
      <c r="W290" s="932">
        <f t="shared" si="9"/>
        <v>0</v>
      </c>
      <c r="X290" s="281"/>
      <c r="Y290" s="282"/>
      <c r="Z290" s="283"/>
    </row>
    <row r="291" spans="1:26" ht="17.100000000000001" customHeight="1" x14ac:dyDescent="0.35">
      <c r="A291" s="151"/>
      <c r="B291" s="152"/>
      <c r="C291" s="341" t="s">
        <v>12</v>
      </c>
      <c r="D291" s="341">
        <v>1</v>
      </c>
      <c r="E291" s="330" t="s">
        <v>95</v>
      </c>
      <c r="F291" s="913">
        <v>250</v>
      </c>
      <c r="G291" s="298"/>
      <c r="H291" s="294"/>
      <c r="I291" s="300"/>
      <c r="J291" s="302"/>
      <c r="K291" s="311"/>
      <c r="L291" s="294"/>
      <c r="M291" s="298"/>
      <c r="N291" s="296"/>
      <c r="O291" s="281"/>
      <c r="P291" s="304"/>
      <c r="Q291" s="288"/>
      <c r="R291" s="306"/>
      <c r="S291" s="291"/>
      <c r="T291" s="294"/>
      <c r="U291" s="348"/>
      <c r="V291" s="349">
        <f t="shared" si="8"/>
        <v>0</v>
      </c>
      <c r="W291" s="932">
        <f t="shared" si="9"/>
        <v>0</v>
      </c>
      <c r="X291" s="281"/>
      <c r="Y291" s="282"/>
      <c r="Z291" s="287"/>
    </row>
    <row r="292" spans="1:26" ht="17.100000000000001" customHeight="1" x14ac:dyDescent="0.35">
      <c r="A292" s="10"/>
      <c r="B292" s="155"/>
      <c r="C292" s="341" t="s">
        <v>13</v>
      </c>
      <c r="D292" s="335">
        <v>1</v>
      </c>
      <c r="E292" s="330" t="s">
        <v>96</v>
      </c>
      <c r="F292" s="913">
        <v>250</v>
      </c>
      <c r="G292" s="298"/>
      <c r="H292" s="294"/>
      <c r="I292" s="300"/>
      <c r="J292" s="302"/>
      <c r="K292" s="311"/>
      <c r="L292" s="294"/>
      <c r="M292" s="298"/>
      <c r="N292" s="296"/>
      <c r="O292" s="281"/>
      <c r="P292" s="304"/>
      <c r="Q292" s="288"/>
      <c r="R292" s="306"/>
      <c r="S292" s="291"/>
      <c r="T292" s="294"/>
      <c r="U292" s="351"/>
      <c r="V292" s="349">
        <f t="shared" si="8"/>
        <v>0</v>
      </c>
      <c r="W292" s="932">
        <f t="shared" si="9"/>
        <v>0</v>
      </c>
      <c r="X292" s="281"/>
      <c r="Y292" s="282"/>
      <c r="Z292" s="287"/>
    </row>
    <row r="293" spans="1:26" ht="17.100000000000001" customHeight="1" x14ac:dyDescent="0.35">
      <c r="A293" s="10"/>
      <c r="B293" s="155"/>
      <c r="C293" s="341" t="s">
        <v>14</v>
      </c>
      <c r="D293" s="335">
        <v>1</v>
      </c>
      <c r="E293" s="330" t="s">
        <v>97</v>
      </c>
      <c r="F293" s="917">
        <v>260</v>
      </c>
      <c r="G293" s="298"/>
      <c r="H293" s="294"/>
      <c r="I293" s="300"/>
      <c r="J293" s="302"/>
      <c r="K293" s="311"/>
      <c r="L293" s="294"/>
      <c r="M293" s="298"/>
      <c r="N293" s="296"/>
      <c r="O293" s="281"/>
      <c r="P293" s="304"/>
      <c r="Q293" s="288"/>
      <c r="R293" s="306"/>
      <c r="S293" s="291"/>
      <c r="T293" s="294"/>
      <c r="U293" s="351"/>
      <c r="V293" s="349">
        <f t="shared" si="8"/>
        <v>0</v>
      </c>
      <c r="W293" s="932">
        <f t="shared" si="9"/>
        <v>0</v>
      </c>
      <c r="X293" s="281"/>
      <c r="Y293" s="282"/>
      <c r="Z293" s="283"/>
    </row>
    <row r="294" spans="1:26" ht="17.100000000000001" customHeight="1" thickBot="1" x14ac:dyDescent="0.4">
      <c r="A294" s="10"/>
      <c r="B294" s="155"/>
      <c r="C294" s="340" t="s">
        <v>39</v>
      </c>
      <c r="D294" s="340">
        <v>1</v>
      </c>
      <c r="E294" s="331" t="s">
        <v>98</v>
      </c>
      <c r="F294" s="918">
        <v>260</v>
      </c>
      <c r="G294" s="117"/>
      <c r="H294" s="118"/>
      <c r="I294" s="119"/>
      <c r="J294" s="131"/>
      <c r="K294" s="120"/>
      <c r="L294" s="118"/>
      <c r="M294" s="117"/>
      <c r="N294" s="116"/>
      <c r="O294" s="121"/>
      <c r="P294" s="122"/>
      <c r="Q294" s="123"/>
      <c r="R294" s="124"/>
      <c r="S294" s="125"/>
      <c r="T294" s="118"/>
      <c r="U294" s="352"/>
      <c r="V294" s="353">
        <f t="shared" si="8"/>
        <v>0</v>
      </c>
      <c r="W294" s="933">
        <f t="shared" si="9"/>
        <v>0</v>
      </c>
      <c r="X294" s="121"/>
      <c r="Y294" s="243"/>
      <c r="Z294" s="216"/>
    </row>
    <row r="295" spans="1:26" ht="14.1" customHeight="1" thickBot="1" x14ac:dyDescent="0.45">
      <c r="A295" s="237"/>
      <c r="B295" s="238"/>
      <c r="C295" s="482" t="s">
        <v>72</v>
      </c>
      <c r="D295" s="608">
        <v>6</v>
      </c>
      <c r="E295" s="325"/>
      <c r="F295" s="921">
        <f>SUM(F297:F302)</f>
        <v>1210</v>
      </c>
      <c r="G295" s="619"/>
      <c r="H295" s="614"/>
      <c r="I295" s="616"/>
      <c r="J295" s="617"/>
      <c r="K295" s="618"/>
      <c r="L295" s="614"/>
      <c r="M295" s="619"/>
      <c r="N295" s="620"/>
      <c r="O295" s="621"/>
      <c r="P295" s="622"/>
      <c r="Q295" s="603"/>
      <c r="R295" s="604"/>
      <c r="S295" s="607"/>
      <c r="T295" s="614"/>
      <c r="U295" s="752">
        <f>SUM(G295:T296)</f>
        <v>0</v>
      </c>
      <c r="V295" s="602">
        <f>U295*D295</f>
        <v>0</v>
      </c>
      <c r="W295" s="956">
        <f>U295*F295</f>
        <v>0</v>
      </c>
      <c r="X295" s="111"/>
      <c r="Y295" s="111"/>
      <c r="Z295" s="111"/>
    </row>
    <row r="296" spans="1:26" ht="14.1" customHeight="1" x14ac:dyDescent="0.35">
      <c r="A296" s="149"/>
      <c r="B296" s="150"/>
      <c r="C296" s="372" t="s">
        <v>227</v>
      </c>
      <c r="D296" s="601"/>
      <c r="E296" s="460"/>
      <c r="F296" s="922"/>
      <c r="G296" s="583"/>
      <c r="H296" s="511"/>
      <c r="I296" s="547"/>
      <c r="J296" s="549"/>
      <c r="K296" s="509"/>
      <c r="L296" s="511"/>
      <c r="M296" s="583"/>
      <c r="N296" s="551"/>
      <c r="O296" s="524"/>
      <c r="P296" s="585"/>
      <c r="Q296" s="573"/>
      <c r="R296" s="575"/>
      <c r="S296" s="577"/>
      <c r="T296" s="511"/>
      <c r="U296" s="579"/>
      <c r="V296" s="581"/>
      <c r="W296" s="952"/>
    </row>
    <row r="297" spans="1:26" ht="17.100000000000001" customHeight="1" x14ac:dyDescent="0.35">
      <c r="A297" s="149"/>
      <c r="B297" s="150"/>
      <c r="C297" s="334" t="s">
        <v>10</v>
      </c>
      <c r="D297" s="334">
        <v>1</v>
      </c>
      <c r="E297" s="330" t="s">
        <v>93</v>
      </c>
      <c r="F297" s="913">
        <v>200</v>
      </c>
      <c r="G297" s="298"/>
      <c r="H297" s="294"/>
      <c r="I297" s="300"/>
      <c r="J297" s="302"/>
      <c r="K297" s="311"/>
      <c r="L297" s="294"/>
      <c r="M297" s="298"/>
      <c r="N297" s="296"/>
      <c r="O297" s="281"/>
      <c r="P297" s="304"/>
      <c r="Q297" s="288"/>
      <c r="R297" s="306"/>
      <c r="S297" s="291"/>
      <c r="T297" s="294"/>
      <c r="U297" s="348"/>
      <c r="V297" s="349">
        <f>SUM(G297:T297)</f>
        <v>0</v>
      </c>
      <c r="W297" s="932">
        <f>V297*F297</f>
        <v>0</v>
      </c>
    </row>
    <row r="298" spans="1:26" ht="17.100000000000001" customHeight="1" x14ac:dyDescent="0.35">
      <c r="A298" s="149"/>
      <c r="B298" s="150"/>
      <c r="C298" s="334" t="s">
        <v>11</v>
      </c>
      <c r="D298" s="334">
        <v>1</v>
      </c>
      <c r="E298" s="330" t="s">
        <v>94</v>
      </c>
      <c r="F298" s="913">
        <v>190</v>
      </c>
      <c r="G298" s="298"/>
      <c r="H298" s="294"/>
      <c r="I298" s="300"/>
      <c r="J298" s="302"/>
      <c r="K298" s="311"/>
      <c r="L298" s="294"/>
      <c r="M298" s="298"/>
      <c r="N298" s="296"/>
      <c r="O298" s="281"/>
      <c r="P298" s="304"/>
      <c r="Q298" s="288"/>
      <c r="R298" s="306"/>
      <c r="S298" s="291"/>
      <c r="T298" s="294"/>
      <c r="U298" s="348"/>
      <c r="V298" s="349">
        <f>SUM(G298:T298)</f>
        <v>0</v>
      </c>
      <c r="W298" s="932">
        <f>V298*F298</f>
        <v>0</v>
      </c>
    </row>
    <row r="299" spans="1:26" ht="17.100000000000001" customHeight="1" x14ac:dyDescent="0.35">
      <c r="A299" s="151"/>
      <c r="B299" s="152"/>
      <c r="C299" s="341" t="s">
        <v>12</v>
      </c>
      <c r="D299" s="341">
        <v>1</v>
      </c>
      <c r="E299" s="330" t="s">
        <v>95</v>
      </c>
      <c r="F299" s="913">
        <v>200</v>
      </c>
      <c r="G299" s="298"/>
      <c r="H299" s="294"/>
      <c r="I299" s="300"/>
      <c r="J299" s="302"/>
      <c r="K299" s="311"/>
      <c r="L299" s="294"/>
      <c r="M299" s="298"/>
      <c r="N299" s="296"/>
      <c r="O299" s="281"/>
      <c r="P299" s="304"/>
      <c r="Q299" s="288"/>
      <c r="R299" s="306"/>
      <c r="S299" s="291"/>
      <c r="T299" s="294"/>
      <c r="U299" s="348"/>
      <c r="V299" s="349">
        <f>SUM(G299:T299)</f>
        <v>0</v>
      </c>
      <c r="W299" s="932">
        <f>V299*F299</f>
        <v>0</v>
      </c>
    </row>
    <row r="300" spans="1:26" ht="17.100000000000001" customHeight="1" thickBot="1" x14ac:dyDescent="0.4">
      <c r="A300" s="10"/>
      <c r="B300" s="155"/>
      <c r="C300" s="341" t="s">
        <v>13</v>
      </c>
      <c r="D300" s="335">
        <v>1</v>
      </c>
      <c r="E300" s="330" t="s">
        <v>96</v>
      </c>
      <c r="F300" s="913">
        <v>200</v>
      </c>
      <c r="G300" s="298"/>
      <c r="H300" s="294"/>
      <c r="I300" s="300"/>
      <c r="J300" s="302"/>
      <c r="K300" s="311"/>
      <c r="L300" s="294"/>
      <c r="M300" s="298"/>
      <c r="N300" s="296"/>
      <c r="O300" s="281"/>
      <c r="P300" s="304"/>
      <c r="Q300" s="288"/>
      <c r="R300" s="306"/>
      <c r="S300" s="291"/>
      <c r="T300" s="294"/>
      <c r="U300" s="351"/>
      <c r="V300" s="349">
        <f>SUM(G300:T300)</f>
        <v>0</v>
      </c>
      <c r="W300" s="932">
        <f>V300*F300</f>
        <v>0</v>
      </c>
    </row>
    <row r="301" spans="1:26" ht="17.100000000000001" customHeight="1" x14ac:dyDescent="0.35">
      <c r="A301" s="10"/>
      <c r="B301" s="155"/>
      <c r="C301" s="341" t="s">
        <v>14</v>
      </c>
      <c r="D301" s="335">
        <v>1</v>
      </c>
      <c r="E301" s="330" t="s">
        <v>97</v>
      </c>
      <c r="F301" s="917">
        <v>210</v>
      </c>
      <c r="G301" s="298"/>
      <c r="H301" s="294"/>
      <c r="I301" s="300"/>
      <c r="J301" s="302"/>
      <c r="K301" s="311"/>
      <c r="L301" s="294"/>
      <c r="M301" s="298"/>
      <c r="N301" s="296"/>
      <c r="O301" s="281"/>
      <c r="P301" s="304"/>
      <c r="Q301" s="288"/>
      <c r="R301" s="306"/>
      <c r="S301" s="291"/>
      <c r="T301" s="294"/>
      <c r="U301" s="351"/>
      <c r="V301" s="390"/>
      <c r="W301" s="955"/>
      <c r="X301" s="520" t="s">
        <v>69</v>
      </c>
      <c r="Y301" s="521"/>
      <c r="Z301" s="522"/>
    </row>
    <row r="302" spans="1:26" ht="17.100000000000001" customHeight="1" thickBot="1" x14ac:dyDescent="0.4">
      <c r="A302" s="153"/>
      <c r="B302" s="154"/>
      <c r="C302" s="340" t="s">
        <v>39</v>
      </c>
      <c r="D302" s="340">
        <v>1</v>
      </c>
      <c r="E302" s="331" t="s">
        <v>98</v>
      </c>
      <c r="F302" s="918">
        <v>210</v>
      </c>
      <c r="G302" s="117"/>
      <c r="H302" s="118"/>
      <c r="I302" s="119"/>
      <c r="J302" s="131"/>
      <c r="K302" s="120"/>
      <c r="L302" s="118"/>
      <c r="M302" s="117"/>
      <c r="N302" s="116"/>
      <c r="O302" s="121"/>
      <c r="P302" s="122"/>
      <c r="Q302" s="123"/>
      <c r="R302" s="124"/>
      <c r="S302" s="125"/>
      <c r="T302" s="118"/>
      <c r="U302" s="352"/>
      <c r="V302" s="353">
        <f>SUM(G302:T302)</f>
        <v>0</v>
      </c>
      <c r="W302" s="944">
        <f>V302*F302</f>
        <v>0</v>
      </c>
      <c r="X302" s="540" t="s">
        <v>15</v>
      </c>
      <c r="Y302" s="542" t="s">
        <v>16</v>
      </c>
      <c r="Z302" s="544" t="s">
        <v>70</v>
      </c>
    </row>
    <row r="303" spans="1:26" ht="14.1" customHeight="1" x14ac:dyDescent="0.3">
      <c r="A303" s="486" t="s">
        <v>318</v>
      </c>
      <c r="B303" s="487"/>
      <c r="C303" s="459"/>
      <c r="D303" s="420"/>
      <c r="E303" s="420"/>
      <c r="F303" s="920"/>
      <c r="G303" s="427"/>
      <c r="H303" s="427"/>
      <c r="I303" s="428"/>
      <c r="J303" s="429"/>
      <c r="K303" s="427"/>
      <c r="L303" s="427"/>
      <c r="M303" s="427"/>
      <c r="N303" s="427"/>
      <c r="O303" s="427"/>
      <c r="P303" s="427"/>
      <c r="Q303" s="427"/>
      <c r="R303" s="427"/>
      <c r="S303" s="427"/>
      <c r="T303" s="427"/>
      <c r="U303" s="382"/>
      <c r="V303" s="378"/>
      <c r="W303" s="954"/>
      <c r="X303" s="541"/>
      <c r="Y303" s="543"/>
      <c r="Z303" s="545"/>
    </row>
    <row r="304" spans="1:26" ht="17.100000000000001" customHeight="1" x14ac:dyDescent="0.3">
      <c r="A304" s="766"/>
      <c r="B304" s="767"/>
      <c r="C304" s="430"/>
      <c r="D304" s="491">
        <v>6</v>
      </c>
      <c r="E304" s="491" t="s">
        <v>76</v>
      </c>
      <c r="F304" s="903">
        <v>960</v>
      </c>
      <c r="G304" s="493"/>
      <c r="H304" s="495"/>
      <c r="I304" s="497"/>
      <c r="J304" s="503"/>
      <c r="K304" s="566"/>
      <c r="L304" s="495"/>
      <c r="M304" s="493"/>
      <c r="N304" s="553"/>
      <c r="O304" s="556"/>
      <c r="P304" s="570"/>
      <c r="Q304" s="588"/>
      <c r="R304" s="591"/>
      <c r="S304" s="594"/>
      <c r="T304" s="495"/>
      <c r="U304" s="568">
        <f>SUM(G304:T307)</f>
        <v>0</v>
      </c>
      <c r="V304" s="568">
        <f>U304*D304</f>
        <v>0</v>
      </c>
      <c r="W304" s="928">
        <f>U304*F304</f>
        <v>0</v>
      </c>
      <c r="X304" s="523"/>
      <c r="Y304" s="525"/>
      <c r="Z304" s="769"/>
    </row>
    <row r="305" spans="1:27" ht="17.100000000000001" customHeight="1" x14ac:dyDescent="0.3">
      <c r="A305" s="764"/>
      <c r="B305" s="765"/>
      <c r="C305" s="476" t="s">
        <v>362</v>
      </c>
      <c r="D305" s="491"/>
      <c r="E305" s="491"/>
      <c r="F305" s="903"/>
      <c r="G305" s="493"/>
      <c r="H305" s="495"/>
      <c r="I305" s="497"/>
      <c r="J305" s="503"/>
      <c r="K305" s="566"/>
      <c r="L305" s="495"/>
      <c r="M305" s="493"/>
      <c r="N305" s="553"/>
      <c r="O305" s="556"/>
      <c r="P305" s="570"/>
      <c r="Q305" s="588"/>
      <c r="R305" s="591"/>
      <c r="S305" s="594"/>
      <c r="T305" s="495"/>
      <c r="U305" s="568"/>
      <c r="V305" s="568"/>
      <c r="W305" s="928"/>
      <c r="X305" s="621"/>
      <c r="Y305" s="776"/>
      <c r="Z305" s="770"/>
    </row>
    <row r="306" spans="1:27" ht="15.75" customHeight="1" x14ac:dyDescent="0.3">
      <c r="A306" s="764"/>
      <c r="B306" s="765"/>
      <c r="C306" s="375" t="s">
        <v>228</v>
      </c>
      <c r="D306" s="491"/>
      <c r="E306" s="491"/>
      <c r="F306" s="903"/>
      <c r="G306" s="493"/>
      <c r="H306" s="495"/>
      <c r="I306" s="497"/>
      <c r="J306" s="503"/>
      <c r="K306" s="566"/>
      <c r="L306" s="495"/>
      <c r="M306" s="493"/>
      <c r="N306" s="553"/>
      <c r="O306" s="556"/>
      <c r="P306" s="570"/>
      <c r="Q306" s="588"/>
      <c r="R306" s="591"/>
      <c r="S306" s="594"/>
      <c r="T306" s="495"/>
      <c r="U306" s="568"/>
      <c r="V306" s="568"/>
      <c r="W306" s="928"/>
      <c r="X306" s="621"/>
      <c r="Y306" s="776"/>
      <c r="Z306" s="770"/>
    </row>
    <row r="307" spans="1:27" ht="21.75" customHeight="1" thickBot="1" x14ac:dyDescent="0.35">
      <c r="A307" s="764"/>
      <c r="B307" s="765"/>
      <c r="C307" s="387"/>
      <c r="D307" s="492"/>
      <c r="E307" s="492"/>
      <c r="F307" s="904"/>
      <c r="G307" s="494"/>
      <c r="H307" s="496"/>
      <c r="I307" s="498"/>
      <c r="J307" s="504"/>
      <c r="K307" s="567"/>
      <c r="L307" s="496"/>
      <c r="M307" s="494"/>
      <c r="N307" s="554"/>
      <c r="O307" s="557"/>
      <c r="P307" s="571"/>
      <c r="Q307" s="589"/>
      <c r="R307" s="592"/>
      <c r="S307" s="595"/>
      <c r="T307" s="496"/>
      <c r="U307" s="569"/>
      <c r="V307" s="569"/>
      <c r="W307" s="929"/>
      <c r="X307" s="775"/>
      <c r="Y307" s="777"/>
      <c r="Z307" s="778"/>
    </row>
    <row r="308" spans="1:27" ht="15" customHeight="1" x14ac:dyDescent="0.35">
      <c r="A308" s="753"/>
      <c r="B308" s="312"/>
      <c r="C308" s="374"/>
      <c r="D308" s="609">
        <v>6</v>
      </c>
      <c r="E308" s="490" t="s">
        <v>76</v>
      </c>
      <c r="F308" s="902">
        <v>770</v>
      </c>
      <c r="G308" s="499"/>
      <c r="H308" s="500"/>
      <c r="I308" s="501"/>
      <c r="J308" s="502"/>
      <c r="K308" s="598"/>
      <c r="L308" s="500"/>
      <c r="M308" s="499"/>
      <c r="N308" s="552"/>
      <c r="O308" s="555"/>
      <c r="P308" s="586"/>
      <c r="Q308" s="587"/>
      <c r="R308" s="590"/>
      <c r="S308" s="593"/>
      <c r="T308" s="500"/>
      <c r="U308" s="568">
        <f>SUM(G308:T311)</f>
        <v>0</v>
      </c>
      <c r="V308" s="568">
        <f>U308*D308</f>
        <v>0</v>
      </c>
      <c r="W308" s="928">
        <f>U308*F308</f>
        <v>0</v>
      </c>
      <c r="X308" s="249"/>
      <c r="Y308" s="249"/>
      <c r="Z308" s="249"/>
      <c r="AA308" s="98"/>
    </row>
    <row r="309" spans="1:27" ht="17.100000000000001" customHeight="1" thickBot="1" x14ac:dyDescent="0.4">
      <c r="A309" s="753"/>
      <c r="B309" s="234"/>
      <c r="C309" s="474" t="s">
        <v>362</v>
      </c>
      <c r="D309" s="491"/>
      <c r="E309" s="491"/>
      <c r="F309" s="903"/>
      <c r="G309" s="493"/>
      <c r="H309" s="495"/>
      <c r="I309" s="497"/>
      <c r="J309" s="503"/>
      <c r="K309" s="566"/>
      <c r="L309" s="495"/>
      <c r="M309" s="493"/>
      <c r="N309" s="553"/>
      <c r="O309" s="556"/>
      <c r="P309" s="570"/>
      <c r="Q309" s="588"/>
      <c r="R309" s="591"/>
      <c r="S309" s="594"/>
      <c r="T309" s="495"/>
      <c r="U309" s="568"/>
      <c r="V309" s="568"/>
      <c r="W309" s="928"/>
      <c r="X309" s="240"/>
      <c r="Y309" s="240"/>
      <c r="Z309" s="240"/>
      <c r="AA309" s="98"/>
    </row>
    <row r="310" spans="1:27" ht="17.100000000000001" customHeight="1" x14ac:dyDescent="0.35">
      <c r="A310" s="753"/>
      <c r="B310" s="234"/>
      <c r="C310" s="375" t="s">
        <v>229</v>
      </c>
      <c r="D310" s="491"/>
      <c r="E310" s="491"/>
      <c r="F310" s="903"/>
      <c r="G310" s="493"/>
      <c r="H310" s="495"/>
      <c r="I310" s="497"/>
      <c r="J310" s="503"/>
      <c r="K310" s="566"/>
      <c r="L310" s="495"/>
      <c r="M310" s="493"/>
      <c r="N310" s="553"/>
      <c r="O310" s="556"/>
      <c r="P310" s="570"/>
      <c r="Q310" s="588"/>
      <c r="R310" s="591"/>
      <c r="S310" s="594"/>
      <c r="T310" s="495"/>
      <c r="U310" s="568"/>
      <c r="V310" s="568"/>
      <c r="W310" s="928"/>
      <c r="X310" s="520" t="s">
        <v>69</v>
      </c>
      <c r="Y310" s="521"/>
      <c r="Z310" s="522"/>
      <c r="AA310" s="98"/>
    </row>
    <row r="311" spans="1:27" ht="12" customHeight="1" thickBot="1" x14ac:dyDescent="0.4">
      <c r="A311" s="754"/>
      <c r="B311" s="231"/>
      <c r="C311" s="387"/>
      <c r="D311" s="492"/>
      <c r="E311" s="492"/>
      <c r="F311" s="904"/>
      <c r="G311" s="494"/>
      <c r="H311" s="496"/>
      <c r="I311" s="498"/>
      <c r="J311" s="504"/>
      <c r="K311" s="567"/>
      <c r="L311" s="496"/>
      <c r="M311" s="494"/>
      <c r="N311" s="554"/>
      <c r="O311" s="557"/>
      <c r="P311" s="571"/>
      <c r="Q311" s="589"/>
      <c r="R311" s="592"/>
      <c r="S311" s="595"/>
      <c r="T311" s="496"/>
      <c r="U311" s="569"/>
      <c r="V311" s="569"/>
      <c r="W311" s="929"/>
      <c r="X311" s="391" t="s">
        <v>15</v>
      </c>
      <c r="Y311" s="392" t="s">
        <v>16</v>
      </c>
      <c r="Z311" s="393" t="s">
        <v>70</v>
      </c>
      <c r="AA311" s="98"/>
    </row>
    <row r="312" spans="1:27" ht="14.1" customHeight="1" x14ac:dyDescent="0.4">
      <c r="A312" s="198"/>
      <c r="B312" s="199"/>
      <c r="C312" s="447" t="s">
        <v>73</v>
      </c>
      <c r="D312" s="600">
        <v>5</v>
      </c>
      <c r="E312" s="512"/>
      <c r="F312" s="923">
        <f>SUM(F314:F318)</f>
        <v>1110</v>
      </c>
      <c r="G312" s="582"/>
      <c r="H312" s="510"/>
      <c r="I312" s="546"/>
      <c r="J312" s="548"/>
      <c r="K312" s="508"/>
      <c r="L312" s="510"/>
      <c r="M312" s="582"/>
      <c r="N312" s="550"/>
      <c r="O312" s="597"/>
      <c r="P312" s="584"/>
      <c r="Q312" s="572"/>
      <c r="R312" s="574"/>
      <c r="S312" s="576"/>
      <c r="T312" s="510"/>
      <c r="U312" s="578">
        <f>SUM(G312:T313)</f>
        <v>0</v>
      </c>
      <c r="V312" s="580">
        <f>U312*D312</f>
        <v>0</v>
      </c>
      <c r="W312" s="953">
        <f>U312*F312</f>
        <v>0</v>
      </c>
      <c r="X312" s="523"/>
      <c r="Y312" s="525"/>
      <c r="Z312" s="527"/>
    </row>
    <row r="313" spans="1:27" ht="14.1" customHeight="1" x14ac:dyDescent="0.35">
      <c r="A313"/>
      <c r="B313" s="150"/>
      <c r="C313" s="388" t="s">
        <v>230</v>
      </c>
      <c r="D313" s="601"/>
      <c r="E313" s="519"/>
      <c r="F313" s="922"/>
      <c r="G313" s="583"/>
      <c r="H313" s="511"/>
      <c r="I313" s="547"/>
      <c r="J313" s="549"/>
      <c r="K313" s="509"/>
      <c r="L313" s="511"/>
      <c r="M313" s="583"/>
      <c r="N313" s="551"/>
      <c r="O313" s="524"/>
      <c r="P313" s="585"/>
      <c r="Q313" s="573"/>
      <c r="R313" s="575"/>
      <c r="S313" s="577"/>
      <c r="T313" s="511"/>
      <c r="U313" s="579"/>
      <c r="V313" s="581"/>
      <c r="W313" s="950"/>
      <c r="X313" s="524"/>
      <c r="Y313" s="526"/>
      <c r="Z313" s="527"/>
    </row>
    <row r="314" spans="1:27" ht="17.100000000000001" customHeight="1" x14ac:dyDescent="0.35">
      <c r="A314"/>
      <c r="B314" s="150"/>
      <c r="C314" s="334" t="s">
        <v>10</v>
      </c>
      <c r="D314" s="334">
        <v>1</v>
      </c>
      <c r="E314" s="330" t="s">
        <v>88</v>
      </c>
      <c r="F314" s="913">
        <v>180</v>
      </c>
      <c r="G314" s="298"/>
      <c r="H314" s="294"/>
      <c r="I314" s="300"/>
      <c r="J314" s="302"/>
      <c r="K314" s="311"/>
      <c r="L314" s="294"/>
      <c r="M314" s="298"/>
      <c r="N314" s="296"/>
      <c r="O314" s="281"/>
      <c r="P314" s="304"/>
      <c r="Q314" s="288"/>
      <c r="R314" s="306"/>
      <c r="S314" s="291"/>
      <c r="T314" s="294"/>
      <c r="U314" s="348"/>
      <c r="V314" s="349">
        <f>SUM(G314:T314)</f>
        <v>0</v>
      </c>
      <c r="W314" s="932">
        <f>V314*F314</f>
        <v>0</v>
      </c>
      <c r="X314" s="106"/>
      <c r="Y314" s="236"/>
      <c r="Z314" s="287"/>
    </row>
    <row r="315" spans="1:27" ht="17.100000000000001" customHeight="1" x14ac:dyDescent="0.35">
      <c r="A315" s="149"/>
      <c r="B315" s="150"/>
      <c r="C315" s="334" t="s">
        <v>11</v>
      </c>
      <c r="D315" s="334">
        <v>1</v>
      </c>
      <c r="E315" s="330" t="s">
        <v>89</v>
      </c>
      <c r="F315" s="913">
        <v>210</v>
      </c>
      <c r="G315" s="298"/>
      <c r="H315" s="294"/>
      <c r="I315" s="300"/>
      <c r="J315" s="302"/>
      <c r="K315" s="311"/>
      <c r="L315" s="294"/>
      <c r="M315" s="298"/>
      <c r="N315" s="296"/>
      <c r="O315" s="281"/>
      <c r="P315" s="304"/>
      <c r="Q315" s="288"/>
      <c r="R315" s="306"/>
      <c r="S315" s="291"/>
      <c r="T315" s="294"/>
      <c r="U315" s="348"/>
      <c r="V315" s="349">
        <f>SUM(G315:T315)</f>
        <v>0</v>
      </c>
      <c r="W315" s="932">
        <f>V315*F315</f>
        <v>0</v>
      </c>
      <c r="X315" s="281"/>
      <c r="Y315" s="282"/>
      <c r="Z315" s="283"/>
    </row>
    <row r="316" spans="1:27" ht="17.100000000000001" customHeight="1" x14ac:dyDescent="0.35">
      <c r="A316" s="151"/>
      <c r="B316" s="152"/>
      <c r="C316" s="341" t="s">
        <v>12</v>
      </c>
      <c r="D316" s="341">
        <v>1</v>
      </c>
      <c r="E316" s="330" t="s">
        <v>90</v>
      </c>
      <c r="F316" s="913">
        <v>220</v>
      </c>
      <c r="G316" s="298"/>
      <c r="H316" s="294"/>
      <c r="I316" s="300"/>
      <c r="J316" s="302"/>
      <c r="K316" s="311"/>
      <c r="L316" s="294"/>
      <c r="M316" s="298"/>
      <c r="N316" s="296"/>
      <c r="O316" s="281"/>
      <c r="P316" s="304"/>
      <c r="Q316" s="288"/>
      <c r="R316" s="306"/>
      <c r="S316" s="291"/>
      <c r="T316" s="294"/>
      <c r="U316" s="348"/>
      <c r="V316" s="349">
        <f>SUM(G316:T316)</f>
        <v>0</v>
      </c>
      <c r="W316" s="932">
        <f>V316*F316</f>
        <v>0</v>
      </c>
      <c r="X316" s="281"/>
      <c r="Y316" s="282"/>
      <c r="Z316" s="287"/>
    </row>
    <row r="317" spans="1:27" ht="17.100000000000001" customHeight="1" x14ac:dyDescent="0.35">
      <c r="A317" s="10"/>
      <c r="B317" s="155"/>
      <c r="C317" s="341" t="s">
        <v>13</v>
      </c>
      <c r="D317" s="335">
        <v>1</v>
      </c>
      <c r="E317" s="330" t="s">
        <v>91</v>
      </c>
      <c r="F317" s="913">
        <v>250</v>
      </c>
      <c r="G317" s="298"/>
      <c r="H317" s="294"/>
      <c r="I317" s="300"/>
      <c r="J317" s="302"/>
      <c r="K317" s="311"/>
      <c r="L317" s="294"/>
      <c r="M317" s="298"/>
      <c r="N317" s="296"/>
      <c r="O317" s="281"/>
      <c r="P317" s="304"/>
      <c r="Q317" s="288"/>
      <c r="R317" s="306"/>
      <c r="S317" s="291"/>
      <c r="T317" s="294"/>
      <c r="U317" s="351"/>
      <c r="V317" s="349">
        <f>SUM(G317:T317)</f>
        <v>0</v>
      </c>
      <c r="W317" s="932">
        <f>V317*F317</f>
        <v>0</v>
      </c>
      <c r="X317" s="281"/>
      <c r="Y317" s="282"/>
      <c r="Z317" s="287"/>
    </row>
    <row r="318" spans="1:27" ht="17.100000000000001" customHeight="1" thickBot="1" x14ac:dyDescent="0.4">
      <c r="A318" s="10"/>
      <c r="B318" s="155"/>
      <c r="C318" s="341" t="s">
        <v>14</v>
      </c>
      <c r="D318" s="335">
        <v>1</v>
      </c>
      <c r="E318" s="331" t="s">
        <v>92</v>
      </c>
      <c r="F318" s="913">
        <v>250</v>
      </c>
      <c r="G318" s="298"/>
      <c r="H318" s="294"/>
      <c r="I318" s="300"/>
      <c r="J318" s="302"/>
      <c r="K318" s="311"/>
      <c r="L318" s="294"/>
      <c r="M318" s="298"/>
      <c r="N318" s="296"/>
      <c r="O318" s="281"/>
      <c r="P318" s="304"/>
      <c r="Q318" s="288"/>
      <c r="R318" s="306"/>
      <c r="S318" s="291"/>
      <c r="T318" s="294"/>
      <c r="U318" s="351"/>
      <c r="V318" s="349">
        <f>SUM(G318:T318)</f>
        <v>0</v>
      </c>
      <c r="W318" s="932">
        <f>V318*F318</f>
        <v>0</v>
      </c>
      <c r="X318" s="121"/>
      <c r="Y318" s="243"/>
      <c r="Z318" s="216"/>
    </row>
    <row r="319" spans="1:27" ht="14.1" customHeight="1" x14ac:dyDescent="0.4">
      <c r="A319" s="237"/>
      <c r="B319" s="238"/>
      <c r="C319" s="473" t="s">
        <v>73</v>
      </c>
      <c r="D319" s="600">
        <v>5</v>
      </c>
      <c r="E319" s="512"/>
      <c r="F319" s="923">
        <f>SUM(F321:F325)</f>
        <v>900</v>
      </c>
      <c r="G319" s="582"/>
      <c r="H319" s="510"/>
      <c r="I319" s="546"/>
      <c r="J319" s="548"/>
      <c r="K319" s="508"/>
      <c r="L319" s="510"/>
      <c r="M319" s="582"/>
      <c r="N319" s="550"/>
      <c r="O319" s="597"/>
      <c r="P319" s="584"/>
      <c r="Q319" s="572"/>
      <c r="R319" s="574"/>
      <c r="S319" s="576"/>
      <c r="T319" s="510"/>
      <c r="U319" s="578">
        <f>SUM(G319:T320)</f>
        <v>0</v>
      </c>
      <c r="V319" s="580">
        <f>U319*D319</f>
        <v>0</v>
      </c>
      <c r="W319" s="953">
        <f>U319*F319</f>
        <v>0</v>
      </c>
      <c r="X319" s="111"/>
      <c r="Y319" s="111"/>
      <c r="Z319" s="111"/>
    </row>
    <row r="320" spans="1:27" ht="14.1" customHeight="1" x14ac:dyDescent="0.35">
      <c r="A320" s="149"/>
      <c r="B320" s="150"/>
      <c r="C320" s="333" t="s">
        <v>231</v>
      </c>
      <c r="D320" s="601"/>
      <c r="E320" s="519"/>
      <c r="F320" s="922"/>
      <c r="G320" s="583"/>
      <c r="H320" s="511"/>
      <c r="I320" s="547"/>
      <c r="J320" s="549"/>
      <c r="K320" s="509"/>
      <c r="L320" s="511"/>
      <c r="M320" s="583"/>
      <c r="N320" s="551"/>
      <c r="O320" s="524"/>
      <c r="P320" s="585"/>
      <c r="Q320" s="573"/>
      <c r="R320" s="575"/>
      <c r="S320" s="577"/>
      <c r="T320" s="511"/>
      <c r="U320" s="579"/>
      <c r="V320" s="581"/>
      <c r="W320" s="950"/>
    </row>
    <row r="321" spans="1:27" ht="17.100000000000001" customHeight="1" x14ac:dyDescent="0.35">
      <c r="A321" s="149"/>
      <c r="B321" s="150"/>
      <c r="C321" s="334" t="s">
        <v>10</v>
      </c>
      <c r="D321" s="334">
        <v>1</v>
      </c>
      <c r="E321" s="330" t="s">
        <v>88</v>
      </c>
      <c r="F321" s="913">
        <v>150</v>
      </c>
      <c r="G321" s="298"/>
      <c r="H321" s="294"/>
      <c r="I321" s="300"/>
      <c r="J321" s="302"/>
      <c r="K321" s="311"/>
      <c r="L321" s="294"/>
      <c r="M321" s="298"/>
      <c r="N321" s="296"/>
      <c r="O321" s="281"/>
      <c r="P321" s="304"/>
      <c r="Q321" s="288"/>
      <c r="R321" s="306"/>
      <c r="S321" s="291"/>
      <c r="T321" s="294"/>
      <c r="U321" s="348"/>
      <c r="V321" s="349">
        <f>SUM(G321:T321)</f>
        <v>0</v>
      </c>
      <c r="W321" s="932">
        <f>V321*F321</f>
        <v>0</v>
      </c>
    </row>
    <row r="322" spans="1:27" ht="17.100000000000001" customHeight="1" x14ac:dyDescent="0.35">
      <c r="A322" s="149"/>
      <c r="B322" s="150"/>
      <c r="C322" s="334" t="s">
        <v>11</v>
      </c>
      <c r="D322" s="334">
        <v>1</v>
      </c>
      <c r="E322" s="330" t="s">
        <v>89</v>
      </c>
      <c r="F322" s="913">
        <v>170</v>
      </c>
      <c r="G322" s="298"/>
      <c r="H322" s="294"/>
      <c r="I322" s="300"/>
      <c r="J322" s="302"/>
      <c r="K322" s="311"/>
      <c r="L322" s="294"/>
      <c r="M322" s="298"/>
      <c r="N322" s="296"/>
      <c r="O322" s="281"/>
      <c r="P322" s="304"/>
      <c r="Q322" s="288"/>
      <c r="R322" s="306"/>
      <c r="S322" s="291"/>
      <c r="T322" s="294"/>
      <c r="U322" s="348"/>
      <c r="V322" s="349">
        <f>SUM(G322:T322)</f>
        <v>0</v>
      </c>
      <c r="W322" s="932">
        <f>V322*F322</f>
        <v>0</v>
      </c>
    </row>
    <row r="323" spans="1:27" ht="17.100000000000001" customHeight="1" thickBot="1" x14ac:dyDescent="0.4">
      <c r="A323" s="151"/>
      <c r="B323" s="152"/>
      <c r="C323" s="341" t="s">
        <v>12</v>
      </c>
      <c r="D323" s="341">
        <v>1</v>
      </c>
      <c r="E323" s="330" t="s">
        <v>90</v>
      </c>
      <c r="F323" s="913">
        <v>180</v>
      </c>
      <c r="G323" s="298"/>
      <c r="H323" s="294"/>
      <c r="I323" s="300"/>
      <c r="J323" s="302"/>
      <c r="K323" s="311"/>
      <c r="L323" s="294"/>
      <c r="M323" s="298"/>
      <c r="N323" s="296"/>
      <c r="O323" s="281"/>
      <c r="P323" s="304"/>
      <c r="Q323" s="288"/>
      <c r="R323" s="306"/>
      <c r="S323" s="291"/>
      <c r="T323" s="294"/>
      <c r="U323" s="348"/>
      <c r="V323" s="349">
        <f>SUM(G323:T323)</f>
        <v>0</v>
      </c>
      <c r="W323" s="932">
        <f>V323*F323</f>
        <v>0</v>
      </c>
    </row>
    <row r="324" spans="1:27" ht="17.100000000000001" customHeight="1" x14ac:dyDescent="0.35">
      <c r="A324" s="10"/>
      <c r="B324" s="155"/>
      <c r="C324" s="341" t="s">
        <v>13</v>
      </c>
      <c r="D324" s="335">
        <v>1</v>
      </c>
      <c r="E324" s="330" t="s">
        <v>91</v>
      </c>
      <c r="F324" s="913">
        <v>200</v>
      </c>
      <c r="G324" s="298"/>
      <c r="H324" s="294"/>
      <c r="I324" s="300"/>
      <c r="J324" s="302"/>
      <c r="K324" s="311"/>
      <c r="L324" s="294"/>
      <c r="M324" s="298"/>
      <c r="N324" s="296"/>
      <c r="O324" s="281"/>
      <c r="P324" s="304"/>
      <c r="Q324" s="288"/>
      <c r="R324" s="306"/>
      <c r="S324" s="291"/>
      <c r="T324" s="294"/>
      <c r="U324" s="351"/>
      <c r="V324" s="349">
        <f>SUM(G324:T324)</f>
        <v>0</v>
      </c>
      <c r="W324" s="932">
        <f>V324*F324</f>
        <v>0</v>
      </c>
      <c r="X324" s="520" t="s">
        <v>69</v>
      </c>
      <c r="Y324" s="521"/>
      <c r="Z324" s="522"/>
    </row>
    <row r="325" spans="1:27" ht="17.100000000000001" customHeight="1" thickBot="1" x14ac:dyDescent="0.4">
      <c r="A325" s="153"/>
      <c r="B325" s="154"/>
      <c r="C325" s="340" t="s">
        <v>14</v>
      </c>
      <c r="D325" s="340">
        <v>1</v>
      </c>
      <c r="E325" s="331" t="s">
        <v>92</v>
      </c>
      <c r="F325" s="918">
        <v>200</v>
      </c>
      <c r="G325" s="117"/>
      <c r="H325" s="118"/>
      <c r="I325" s="119"/>
      <c r="J325" s="131"/>
      <c r="K325" s="120"/>
      <c r="L325" s="118"/>
      <c r="M325" s="117"/>
      <c r="N325" s="116"/>
      <c r="O325" s="121"/>
      <c r="P325" s="122"/>
      <c r="Q325" s="123"/>
      <c r="R325" s="124"/>
      <c r="S325" s="125"/>
      <c r="T325" s="118"/>
      <c r="U325" s="352"/>
      <c r="V325" s="353">
        <f>SUM(G325:T325)</f>
        <v>0</v>
      </c>
      <c r="W325" s="933">
        <f>V325*F325</f>
        <v>0</v>
      </c>
      <c r="X325" s="391" t="s">
        <v>15</v>
      </c>
      <c r="Y325" s="392" t="s">
        <v>16</v>
      </c>
      <c r="Z325" s="393" t="s">
        <v>70</v>
      </c>
    </row>
    <row r="326" spans="1:27" s="227" customFormat="1" ht="14.1" customHeight="1" x14ac:dyDescent="0.3">
      <c r="A326" s="757"/>
      <c r="B326" s="235"/>
      <c r="C326" s="476" t="s">
        <v>363</v>
      </c>
      <c r="D326" s="512">
        <v>4</v>
      </c>
      <c r="E326" s="512"/>
      <c r="F326" s="923">
        <f>SUM(F328:F331)</f>
        <v>1300</v>
      </c>
      <c r="G326" s="582"/>
      <c r="H326" s="510"/>
      <c r="I326" s="546"/>
      <c r="J326" s="548"/>
      <c r="K326" s="508"/>
      <c r="L326" s="510"/>
      <c r="M326" s="582"/>
      <c r="N326" s="550"/>
      <c r="O326" s="597"/>
      <c r="P326" s="584"/>
      <c r="Q326" s="572"/>
      <c r="R326" s="574"/>
      <c r="S326" s="576"/>
      <c r="T326" s="510"/>
      <c r="U326" s="578">
        <f>SUM(G326:T327)</f>
        <v>0</v>
      </c>
      <c r="V326" s="580">
        <f>U326*D326</f>
        <v>0</v>
      </c>
      <c r="W326" s="953">
        <f>U326*F326</f>
        <v>0</v>
      </c>
      <c r="X326" s="523"/>
      <c r="Y326" s="525"/>
      <c r="Z326" s="527"/>
    </row>
    <row r="327" spans="1:27" ht="14.1" customHeight="1" x14ac:dyDescent="0.35">
      <c r="A327" s="758"/>
      <c r="B327" s="150"/>
      <c r="C327" s="389" t="s">
        <v>232</v>
      </c>
      <c r="D327" s="513"/>
      <c r="E327" s="519"/>
      <c r="F327" s="922"/>
      <c r="G327" s="583"/>
      <c r="H327" s="511"/>
      <c r="I327" s="547"/>
      <c r="J327" s="549"/>
      <c r="K327" s="509"/>
      <c r="L327" s="511"/>
      <c r="M327" s="583"/>
      <c r="N327" s="551"/>
      <c r="O327" s="524"/>
      <c r="P327" s="585"/>
      <c r="Q327" s="573"/>
      <c r="R327" s="575"/>
      <c r="S327" s="577"/>
      <c r="T327" s="511"/>
      <c r="U327" s="579"/>
      <c r="V327" s="581"/>
      <c r="W327" s="950"/>
      <c r="X327" s="524"/>
      <c r="Y327" s="526"/>
      <c r="Z327" s="527"/>
    </row>
    <row r="328" spans="1:27" ht="17.100000000000001" customHeight="1" x14ac:dyDescent="0.35">
      <c r="A328" s="758"/>
      <c r="B328" s="150"/>
      <c r="C328" s="334" t="s">
        <v>10</v>
      </c>
      <c r="D328" s="334">
        <v>1</v>
      </c>
      <c r="E328" s="330" t="s">
        <v>84</v>
      </c>
      <c r="F328" s="913">
        <v>280</v>
      </c>
      <c r="G328" s="298"/>
      <c r="H328" s="294"/>
      <c r="I328" s="300"/>
      <c r="J328" s="302"/>
      <c r="K328" s="311"/>
      <c r="L328" s="294"/>
      <c r="M328" s="298"/>
      <c r="N328" s="296"/>
      <c r="O328" s="281"/>
      <c r="P328" s="304"/>
      <c r="Q328" s="288"/>
      <c r="R328" s="306"/>
      <c r="S328" s="291"/>
      <c r="T328" s="294"/>
      <c r="U328" s="348"/>
      <c r="V328" s="349">
        <f>SUM(G328:T328)</f>
        <v>0</v>
      </c>
      <c r="W328" s="932">
        <f>V328*F328</f>
        <v>0</v>
      </c>
      <c r="X328" s="106"/>
      <c r="Y328" s="236"/>
      <c r="Z328" s="287"/>
    </row>
    <row r="329" spans="1:27" ht="17.100000000000001" customHeight="1" x14ac:dyDescent="0.35">
      <c r="A329" s="758"/>
      <c r="B329" s="150"/>
      <c r="C329" s="334" t="s">
        <v>11</v>
      </c>
      <c r="D329" s="334">
        <v>1</v>
      </c>
      <c r="E329" s="330" t="s">
        <v>85</v>
      </c>
      <c r="F329" s="913">
        <v>380</v>
      </c>
      <c r="G329" s="298"/>
      <c r="H329" s="294"/>
      <c r="I329" s="300"/>
      <c r="J329" s="302"/>
      <c r="K329" s="311"/>
      <c r="L329" s="294"/>
      <c r="M329" s="298"/>
      <c r="N329" s="296"/>
      <c r="O329" s="281"/>
      <c r="P329" s="304"/>
      <c r="Q329" s="288"/>
      <c r="R329" s="306"/>
      <c r="S329" s="291"/>
      <c r="T329" s="294"/>
      <c r="U329" s="348"/>
      <c r="V329" s="349">
        <f>SUM(G329:T329)</f>
        <v>0</v>
      </c>
      <c r="W329" s="932">
        <f>V329*F329</f>
        <v>0</v>
      </c>
      <c r="X329" s="281"/>
      <c r="Y329" s="282"/>
      <c r="Z329" s="283"/>
    </row>
    <row r="330" spans="1:27" ht="17.100000000000001" customHeight="1" x14ac:dyDescent="0.35">
      <c r="A330" s="758"/>
      <c r="B330" s="152"/>
      <c r="C330" s="341" t="s">
        <v>12</v>
      </c>
      <c r="D330" s="341">
        <v>1</v>
      </c>
      <c r="E330" s="330" t="s">
        <v>86</v>
      </c>
      <c r="F330" s="913">
        <v>360</v>
      </c>
      <c r="G330" s="298"/>
      <c r="H330" s="294"/>
      <c r="I330" s="300"/>
      <c r="J330" s="302"/>
      <c r="K330" s="311"/>
      <c r="L330" s="294"/>
      <c r="M330" s="298"/>
      <c r="N330" s="296"/>
      <c r="O330" s="281"/>
      <c r="P330" s="304"/>
      <c r="Q330" s="288"/>
      <c r="R330" s="306"/>
      <c r="S330" s="291"/>
      <c r="T330" s="294"/>
      <c r="U330" s="348"/>
      <c r="V330" s="349">
        <f>SUM(G330:T330)</f>
        <v>0</v>
      </c>
      <c r="W330" s="932">
        <f>V330*F330</f>
        <v>0</v>
      </c>
      <c r="X330" s="281"/>
      <c r="Y330" s="282"/>
      <c r="Z330" s="287"/>
    </row>
    <row r="331" spans="1:27" ht="17.100000000000001" customHeight="1" thickBot="1" x14ac:dyDescent="0.4">
      <c r="A331" s="758"/>
      <c r="B331" s="155"/>
      <c r="C331" s="340" t="s">
        <v>13</v>
      </c>
      <c r="D331" s="340">
        <v>1</v>
      </c>
      <c r="E331" s="331" t="s">
        <v>87</v>
      </c>
      <c r="F331" s="918">
        <v>280</v>
      </c>
      <c r="G331" s="117"/>
      <c r="H331" s="118"/>
      <c r="I331" s="119"/>
      <c r="J331" s="131"/>
      <c r="K331" s="120"/>
      <c r="L331" s="118"/>
      <c r="M331" s="117"/>
      <c r="N331" s="116"/>
      <c r="O331" s="121"/>
      <c r="P331" s="122"/>
      <c r="Q331" s="123"/>
      <c r="R331" s="124"/>
      <c r="S331" s="125"/>
      <c r="T331" s="118"/>
      <c r="U331" s="352"/>
      <c r="V331" s="353">
        <f>SUM(G331:T331)</f>
        <v>0</v>
      </c>
      <c r="W331" s="933">
        <f>V331*F331</f>
        <v>0</v>
      </c>
      <c r="X331" s="121"/>
      <c r="Y331" s="243"/>
      <c r="Z331" s="216"/>
    </row>
    <row r="332" spans="1:27" ht="14.1" customHeight="1" x14ac:dyDescent="0.4">
      <c r="A332" s="755"/>
      <c r="B332" s="238"/>
      <c r="C332" s="475" t="s">
        <v>363</v>
      </c>
      <c r="D332" s="512">
        <v>4</v>
      </c>
      <c r="E332" s="512"/>
      <c r="F332" s="923">
        <v>1020</v>
      </c>
      <c r="G332" s="582"/>
      <c r="H332" s="510"/>
      <c r="I332" s="546"/>
      <c r="J332" s="548"/>
      <c r="K332" s="508"/>
      <c r="L332" s="510"/>
      <c r="M332" s="582"/>
      <c r="N332" s="550"/>
      <c r="O332" s="597"/>
      <c r="P332" s="584"/>
      <c r="Q332" s="572"/>
      <c r="R332" s="574"/>
      <c r="S332" s="576"/>
      <c r="T332" s="510"/>
      <c r="U332" s="578">
        <f>SUM(G332:T333)</f>
        <v>0</v>
      </c>
      <c r="V332" s="580">
        <f>U332*D332</f>
        <v>0</v>
      </c>
      <c r="W332" s="953">
        <f>U332*F332</f>
        <v>0</v>
      </c>
      <c r="X332" s="249"/>
      <c r="Y332" s="249"/>
      <c r="Z332" s="249"/>
      <c r="AA332" s="98"/>
    </row>
    <row r="333" spans="1:27" ht="14.1" customHeight="1" x14ac:dyDescent="0.35">
      <c r="A333" s="755"/>
      <c r="B333" s="150"/>
      <c r="C333" s="389" t="s">
        <v>233</v>
      </c>
      <c r="D333" s="513"/>
      <c r="E333" s="519"/>
      <c r="F333" s="922"/>
      <c r="G333" s="583"/>
      <c r="H333" s="511"/>
      <c r="I333" s="547"/>
      <c r="J333" s="549"/>
      <c r="K333" s="509"/>
      <c r="L333" s="511"/>
      <c r="M333" s="583"/>
      <c r="N333" s="551"/>
      <c r="O333" s="524"/>
      <c r="P333" s="585"/>
      <c r="Q333" s="573"/>
      <c r="R333" s="575"/>
      <c r="S333" s="577"/>
      <c r="T333" s="511"/>
      <c r="U333" s="579"/>
      <c r="V333" s="581"/>
      <c r="W333" s="950"/>
      <c r="X333" s="239"/>
      <c r="Y333" s="239"/>
      <c r="Z333" s="239"/>
      <c r="AA333" s="98"/>
    </row>
    <row r="334" spans="1:27" ht="17.100000000000001" customHeight="1" x14ac:dyDescent="0.35">
      <c r="A334" s="755"/>
      <c r="B334" s="150"/>
      <c r="C334" s="334" t="s">
        <v>10</v>
      </c>
      <c r="D334" s="334">
        <v>1</v>
      </c>
      <c r="E334" s="330" t="s">
        <v>84</v>
      </c>
      <c r="F334" s="913">
        <v>220</v>
      </c>
      <c r="G334" s="298"/>
      <c r="H334" s="294"/>
      <c r="I334" s="300"/>
      <c r="J334" s="302"/>
      <c r="K334" s="311"/>
      <c r="L334" s="294"/>
      <c r="M334" s="298"/>
      <c r="N334" s="296"/>
      <c r="O334" s="281"/>
      <c r="P334" s="304"/>
      <c r="Q334" s="288"/>
      <c r="R334" s="306"/>
      <c r="S334" s="291"/>
      <c r="T334" s="294"/>
      <c r="U334" s="348"/>
      <c r="V334" s="349">
        <f>SUM(G334:T334)</f>
        <v>0</v>
      </c>
      <c r="W334" s="946">
        <f>V334*F334</f>
        <v>0</v>
      </c>
      <c r="X334" s="239"/>
      <c r="Y334" s="239"/>
      <c r="Z334" s="239"/>
      <c r="AA334" s="98"/>
    </row>
    <row r="335" spans="1:27" ht="17.100000000000001" customHeight="1" x14ac:dyDescent="0.35">
      <c r="A335" s="755"/>
      <c r="B335" s="150"/>
      <c r="C335" s="334" t="s">
        <v>11</v>
      </c>
      <c r="D335" s="334">
        <v>1</v>
      </c>
      <c r="E335" s="330" t="s">
        <v>85</v>
      </c>
      <c r="F335" s="913">
        <v>300</v>
      </c>
      <c r="G335" s="298"/>
      <c r="H335" s="294"/>
      <c r="I335" s="300"/>
      <c r="J335" s="302"/>
      <c r="K335" s="311"/>
      <c r="L335" s="294"/>
      <c r="M335" s="298"/>
      <c r="N335" s="296"/>
      <c r="O335" s="281"/>
      <c r="P335" s="304"/>
      <c r="Q335" s="288"/>
      <c r="R335" s="306"/>
      <c r="S335" s="291"/>
      <c r="T335" s="294"/>
      <c r="U335" s="348"/>
      <c r="V335" s="349">
        <f>SUM(G335:T335)</f>
        <v>0</v>
      </c>
      <c r="W335" s="946">
        <f>V335*F335</f>
        <v>0</v>
      </c>
      <c r="X335" s="239"/>
      <c r="Y335" s="239"/>
      <c r="Z335" s="239"/>
      <c r="AA335" s="98"/>
    </row>
    <row r="336" spans="1:27" ht="17.100000000000001" customHeight="1" thickBot="1" x14ac:dyDescent="0.4">
      <c r="A336" s="755"/>
      <c r="B336" s="152"/>
      <c r="C336" s="341" t="s">
        <v>12</v>
      </c>
      <c r="D336" s="341">
        <v>1</v>
      </c>
      <c r="E336" s="330" t="s">
        <v>86</v>
      </c>
      <c r="F336" s="913">
        <v>280</v>
      </c>
      <c r="G336" s="298"/>
      <c r="H336" s="294"/>
      <c r="I336" s="300"/>
      <c r="J336" s="302"/>
      <c r="K336" s="311"/>
      <c r="L336" s="294"/>
      <c r="M336" s="298"/>
      <c r="N336" s="296"/>
      <c r="O336" s="281"/>
      <c r="P336" s="304"/>
      <c r="Q336" s="288"/>
      <c r="R336" s="306"/>
      <c r="S336" s="291"/>
      <c r="T336" s="294"/>
      <c r="U336" s="348"/>
      <c r="V336" s="349">
        <f>SUM(G336:T336)</f>
        <v>0</v>
      </c>
      <c r="W336" s="946">
        <f>V336*F336</f>
        <v>0</v>
      </c>
      <c r="AA336" s="98"/>
    </row>
    <row r="337" spans="1:27" ht="17.100000000000001" customHeight="1" thickBot="1" x14ac:dyDescent="0.4">
      <c r="A337" s="756"/>
      <c r="B337" s="154"/>
      <c r="C337" s="340" t="s">
        <v>13</v>
      </c>
      <c r="D337" s="340">
        <v>1</v>
      </c>
      <c r="E337" s="331" t="s">
        <v>87</v>
      </c>
      <c r="F337" s="918">
        <v>220</v>
      </c>
      <c r="G337" s="117"/>
      <c r="H337" s="118"/>
      <c r="I337" s="119"/>
      <c r="J337" s="131"/>
      <c r="K337" s="120"/>
      <c r="L337" s="118"/>
      <c r="M337" s="117"/>
      <c r="N337" s="116"/>
      <c r="O337" s="121"/>
      <c r="P337" s="122"/>
      <c r="Q337" s="123"/>
      <c r="R337" s="124"/>
      <c r="S337" s="125"/>
      <c r="T337" s="118"/>
      <c r="U337" s="352"/>
      <c r="V337" s="353">
        <f>SUM(G337:T337)</f>
        <v>0</v>
      </c>
      <c r="W337" s="944">
        <f>V337*F337</f>
        <v>0</v>
      </c>
      <c r="X337" s="520" t="s">
        <v>69</v>
      </c>
      <c r="Y337" s="521"/>
      <c r="Z337" s="522"/>
      <c r="AA337" s="98"/>
    </row>
    <row r="338" spans="1:27" ht="14.1" customHeight="1" x14ac:dyDescent="0.3">
      <c r="A338" s="486" t="s">
        <v>319</v>
      </c>
      <c r="B338" s="487"/>
      <c r="C338" s="459"/>
      <c r="D338" s="420"/>
      <c r="E338" s="420"/>
      <c r="F338" s="920"/>
      <c r="G338" s="427"/>
      <c r="H338" s="537"/>
      <c r="I338" s="538"/>
      <c r="J338" s="539"/>
      <c r="K338" s="427"/>
      <c r="L338" s="427"/>
      <c r="M338" s="427"/>
      <c r="N338" s="427"/>
      <c r="O338" s="427"/>
      <c r="P338" s="427"/>
      <c r="Q338" s="427"/>
      <c r="R338" s="427"/>
      <c r="S338" s="427"/>
      <c r="T338" s="427"/>
      <c r="U338" s="382"/>
      <c r="V338" s="378"/>
      <c r="W338" s="954"/>
      <c r="X338" s="391" t="s">
        <v>15</v>
      </c>
      <c r="Y338" s="392" t="s">
        <v>16</v>
      </c>
      <c r="Z338" s="393" t="s">
        <v>70</v>
      </c>
      <c r="AA338" s="98"/>
    </row>
    <row r="339" spans="1:27" ht="16.5" customHeight="1" x14ac:dyDescent="0.35">
      <c r="A339" s="759"/>
      <c r="B339" s="312"/>
      <c r="C339" s="376"/>
      <c r="D339" s="491">
        <v>8</v>
      </c>
      <c r="E339" s="491" t="s">
        <v>76</v>
      </c>
      <c r="F339" s="903">
        <v>910</v>
      </c>
      <c r="G339" s="493"/>
      <c r="H339" s="495"/>
      <c r="I339" s="497"/>
      <c r="J339" s="503"/>
      <c r="K339" s="566"/>
      <c r="L339" s="495"/>
      <c r="M339" s="493"/>
      <c r="N339" s="553"/>
      <c r="O339" s="556"/>
      <c r="P339" s="570"/>
      <c r="Q339" s="588"/>
      <c r="R339" s="591"/>
      <c r="S339" s="594"/>
      <c r="T339" s="495"/>
      <c r="U339" s="568">
        <f>SUM(G339:T342)</f>
        <v>0</v>
      </c>
      <c r="V339" s="568">
        <f>U339*D339</f>
        <v>0</v>
      </c>
      <c r="W339" s="928">
        <f>U339*F339</f>
        <v>0</v>
      </c>
      <c r="X339" s="528"/>
      <c r="Y339" s="531"/>
      <c r="Z339" s="534"/>
      <c r="AA339" s="98"/>
    </row>
    <row r="340" spans="1:27" ht="17.100000000000001" customHeight="1" x14ac:dyDescent="0.35">
      <c r="A340" s="759"/>
      <c r="B340" s="234"/>
      <c r="C340" s="480" t="s">
        <v>374</v>
      </c>
      <c r="D340" s="491"/>
      <c r="E340" s="491"/>
      <c r="F340" s="903"/>
      <c r="G340" s="493"/>
      <c r="H340" s="495"/>
      <c r="I340" s="497"/>
      <c r="J340" s="503"/>
      <c r="K340" s="566"/>
      <c r="L340" s="495"/>
      <c r="M340" s="493"/>
      <c r="N340" s="553"/>
      <c r="O340" s="556"/>
      <c r="P340" s="570"/>
      <c r="Q340" s="588"/>
      <c r="R340" s="591"/>
      <c r="S340" s="594"/>
      <c r="T340" s="495"/>
      <c r="U340" s="568"/>
      <c r="V340" s="568"/>
      <c r="W340" s="928"/>
      <c r="X340" s="529"/>
      <c r="Y340" s="532"/>
      <c r="Z340" s="535"/>
      <c r="AA340" s="98"/>
    </row>
    <row r="341" spans="1:27" ht="17.100000000000001" customHeight="1" x14ac:dyDescent="0.35">
      <c r="A341" s="759"/>
      <c r="B341" s="234"/>
      <c r="C341" s="440" t="s">
        <v>325</v>
      </c>
      <c r="D341" s="491"/>
      <c r="E341" s="491"/>
      <c r="F341" s="903"/>
      <c r="G341" s="493"/>
      <c r="H341" s="495"/>
      <c r="I341" s="497"/>
      <c r="J341" s="503"/>
      <c r="K341" s="566"/>
      <c r="L341" s="495"/>
      <c r="M341" s="493"/>
      <c r="N341" s="553"/>
      <c r="O341" s="556"/>
      <c r="P341" s="570"/>
      <c r="Q341" s="588"/>
      <c r="R341" s="591"/>
      <c r="S341" s="594"/>
      <c r="T341" s="495"/>
      <c r="U341" s="568"/>
      <c r="V341" s="568"/>
      <c r="W341" s="928"/>
      <c r="X341" s="529"/>
      <c r="Y341" s="532"/>
      <c r="Z341" s="535"/>
      <c r="AA341" s="98"/>
    </row>
    <row r="342" spans="1:27" ht="15.75" customHeight="1" thickBot="1" x14ac:dyDescent="0.4">
      <c r="A342" s="760"/>
      <c r="B342" s="231"/>
      <c r="C342" s="387"/>
      <c r="D342" s="492"/>
      <c r="E342" s="492"/>
      <c r="F342" s="904"/>
      <c r="G342" s="494"/>
      <c r="H342" s="496"/>
      <c r="I342" s="498"/>
      <c r="J342" s="504"/>
      <c r="K342" s="567"/>
      <c r="L342" s="496"/>
      <c r="M342" s="494"/>
      <c r="N342" s="554"/>
      <c r="O342" s="557"/>
      <c r="P342" s="571"/>
      <c r="Q342" s="589"/>
      <c r="R342" s="592"/>
      <c r="S342" s="595"/>
      <c r="T342" s="496"/>
      <c r="U342" s="569"/>
      <c r="V342" s="569"/>
      <c r="W342" s="929"/>
      <c r="X342" s="530"/>
      <c r="Y342" s="533"/>
      <c r="Z342" s="536"/>
      <c r="AA342" s="98"/>
    </row>
    <row r="343" spans="1:27" ht="14.1" customHeight="1" x14ac:dyDescent="0.3">
      <c r="A343" s="225"/>
      <c r="B343" s="226"/>
      <c r="C343" s="483" t="s">
        <v>396</v>
      </c>
      <c r="D343" s="600">
        <v>6</v>
      </c>
      <c r="E343" s="512"/>
      <c r="F343" s="923">
        <f>SUM(F345:F350)</f>
        <v>1460</v>
      </c>
      <c r="G343" s="582"/>
      <c r="H343" s="510"/>
      <c r="I343" s="546"/>
      <c r="J343" s="548"/>
      <c r="K343" s="508"/>
      <c r="L343" s="510"/>
      <c r="M343" s="582"/>
      <c r="N343" s="550"/>
      <c r="O343" s="597"/>
      <c r="P343" s="584"/>
      <c r="Q343" s="572"/>
      <c r="R343" s="574"/>
      <c r="S343" s="576"/>
      <c r="T343" s="510"/>
      <c r="U343" s="578">
        <f>SUM(G343:T344)</f>
        <v>0</v>
      </c>
      <c r="V343" s="580">
        <f>U343*D343</f>
        <v>0</v>
      </c>
      <c r="W343" s="953">
        <f>U343*F343</f>
        <v>0</v>
      </c>
      <c r="X343" s="523"/>
      <c r="Y343" s="525"/>
      <c r="Z343" s="527"/>
      <c r="AA343" s="98"/>
    </row>
    <row r="344" spans="1:27" ht="14.1" customHeight="1" x14ac:dyDescent="0.3">
      <c r="A344" s="32"/>
      <c r="B344" s="226"/>
      <c r="C344" s="372" t="s">
        <v>322</v>
      </c>
      <c r="D344" s="601"/>
      <c r="E344" s="519"/>
      <c r="F344" s="922"/>
      <c r="G344" s="583"/>
      <c r="H344" s="511"/>
      <c r="I344" s="547"/>
      <c r="J344" s="549"/>
      <c r="K344" s="509"/>
      <c r="L344" s="511"/>
      <c r="M344" s="583"/>
      <c r="N344" s="551"/>
      <c r="O344" s="524"/>
      <c r="P344" s="585"/>
      <c r="Q344" s="573"/>
      <c r="R344" s="575"/>
      <c r="S344" s="577"/>
      <c r="T344" s="511"/>
      <c r="U344" s="579"/>
      <c r="V344" s="581"/>
      <c r="W344" s="950"/>
      <c r="X344" s="524"/>
      <c r="Y344" s="526"/>
      <c r="Z344" s="527"/>
      <c r="AA344" s="98"/>
    </row>
    <row r="345" spans="1:27" ht="17.100000000000001" customHeight="1" x14ac:dyDescent="0.35">
      <c r="A345"/>
      <c r="B345" s="150"/>
      <c r="C345" s="334" t="s">
        <v>10</v>
      </c>
      <c r="D345" s="334">
        <v>1</v>
      </c>
      <c r="E345" s="330" t="s">
        <v>366</v>
      </c>
      <c r="F345" s="913">
        <v>210</v>
      </c>
      <c r="G345" s="298"/>
      <c r="H345" s="294"/>
      <c r="I345" s="300"/>
      <c r="J345" s="302"/>
      <c r="K345" s="311"/>
      <c r="L345" s="294"/>
      <c r="M345" s="298"/>
      <c r="N345" s="296"/>
      <c r="O345" s="281"/>
      <c r="P345" s="304"/>
      <c r="Q345" s="288"/>
      <c r="R345" s="306"/>
      <c r="S345" s="291"/>
      <c r="T345" s="294"/>
      <c r="U345" s="348"/>
      <c r="V345" s="349">
        <f t="shared" ref="V345:V350" si="10">SUM(G345:T345)</f>
        <v>0</v>
      </c>
      <c r="W345" s="932">
        <f t="shared" ref="W345:W350" si="11">V345*F345</f>
        <v>0</v>
      </c>
      <c r="X345" s="106"/>
      <c r="Y345" s="236"/>
      <c r="Z345" s="287"/>
      <c r="AA345" s="98"/>
    </row>
    <row r="346" spans="1:27" ht="17.100000000000001" customHeight="1" x14ac:dyDescent="0.35">
      <c r="A346" s="149"/>
      <c r="B346" s="150"/>
      <c r="C346" s="334" t="s">
        <v>11</v>
      </c>
      <c r="D346" s="334">
        <v>1</v>
      </c>
      <c r="E346" s="330" t="s">
        <v>367</v>
      </c>
      <c r="F346" s="913">
        <v>210</v>
      </c>
      <c r="G346" s="298"/>
      <c r="H346" s="294"/>
      <c r="I346" s="300"/>
      <c r="J346" s="302"/>
      <c r="K346" s="311"/>
      <c r="L346" s="294"/>
      <c r="M346" s="298"/>
      <c r="N346" s="296"/>
      <c r="O346" s="281"/>
      <c r="P346" s="304"/>
      <c r="Q346" s="288"/>
      <c r="R346" s="306"/>
      <c r="S346" s="291"/>
      <c r="T346" s="294"/>
      <c r="U346" s="348"/>
      <c r="V346" s="349">
        <f t="shared" si="10"/>
        <v>0</v>
      </c>
      <c r="W346" s="932">
        <f t="shared" si="11"/>
        <v>0</v>
      </c>
      <c r="X346" s="281"/>
      <c r="Y346" s="282"/>
      <c r="Z346" s="283"/>
      <c r="AA346" s="98"/>
    </row>
    <row r="347" spans="1:27" ht="17.100000000000001" customHeight="1" x14ac:dyDescent="0.35">
      <c r="A347" s="151"/>
      <c r="B347" s="152"/>
      <c r="C347" s="341" t="s">
        <v>12</v>
      </c>
      <c r="D347" s="341">
        <v>1</v>
      </c>
      <c r="E347" s="330" t="s">
        <v>368</v>
      </c>
      <c r="F347" s="913">
        <v>210</v>
      </c>
      <c r="G347" s="298"/>
      <c r="H347" s="294"/>
      <c r="I347" s="300"/>
      <c r="J347" s="302"/>
      <c r="K347" s="311"/>
      <c r="L347" s="294"/>
      <c r="M347" s="298"/>
      <c r="N347" s="296"/>
      <c r="O347" s="281"/>
      <c r="P347" s="304"/>
      <c r="Q347" s="288"/>
      <c r="R347" s="306"/>
      <c r="S347" s="291"/>
      <c r="T347" s="294"/>
      <c r="U347" s="348"/>
      <c r="V347" s="349">
        <f t="shared" si="10"/>
        <v>0</v>
      </c>
      <c r="W347" s="932">
        <f t="shared" si="11"/>
        <v>0</v>
      </c>
      <c r="X347" s="281"/>
      <c r="Y347" s="282"/>
      <c r="Z347" s="283"/>
      <c r="AA347" s="98"/>
    </row>
    <row r="348" spans="1:27" ht="17.100000000000001" customHeight="1" x14ac:dyDescent="0.35">
      <c r="A348" s="10"/>
      <c r="B348" s="155"/>
      <c r="C348" s="341" t="s">
        <v>13</v>
      </c>
      <c r="D348" s="335">
        <v>1</v>
      </c>
      <c r="E348" s="330" t="s">
        <v>369</v>
      </c>
      <c r="F348" s="913">
        <v>320</v>
      </c>
      <c r="G348" s="298"/>
      <c r="H348" s="294"/>
      <c r="I348" s="300"/>
      <c r="J348" s="302"/>
      <c r="K348" s="311"/>
      <c r="L348" s="294"/>
      <c r="M348" s="298"/>
      <c r="N348" s="296"/>
      <c r="O348" s="281"/>
      <c r="P348" s="304"/>
      <c r="Q348" s="288"/>
      <c r="R348" s="306"/>
      <c r="S348" s="291"/>
      <c r="T348" s="294"/>
      <c r="U348" s="351"/>
      <c r="V348" s="349">
        <f t="shared" si="10"/>
        <v>0</v>
      </c>
      <c r="W348" s="932">
        <f t="shared" si="11"/>
        <v>0</v>
      </c>
      <c r="X348" s="281"/>
      <c r="Y348" s="282"/>
      <c r="Z348" s="283"/>
      <c r="AA348" s="98"/>
    </row>
    <row r="349" spans="1:27" ht="17.100000000000001" customHeight="1" x14ac:dyDescent="0.35">
      <c r="A349" s="10"/>
      <c r="B349" s="155"/>
      <c r="C349" s="341" t="s">
        <v>14</v>
      </c>
      <c r="D349" s="335">
        <v>1</v>
      </c>
      <c r="E349" s="330" t="s">
        <v>370</v>
      </c>
      <c r="F349" s="917">
        <v>240</v>
      </c>
      <c r="G349" s="298"/>
      <c r="H349" s="294"/>
      <c r="I349" s="300"/>
      <c r="J349" s="302"/>
      <c r="K349" s="311"/>
      <c r="L349" s="294"/>
      <c r="M349" s="298"/>
      <c r="N349" s="296"/>
      <c r="O349" s="281"/>
      <c r="P349" s="304"/>
      <c r="Q349" s="288"/>
      <c r="R349" s="306"/>
      <c r="S349" s="291"/>
      <c r="T349" s="294"/>
      <c r="U349" s="351"/>
      <c r="V349" s="349">
        <f t="shared" si="10"/>
        <v>0</v>
      </c>
      <c r="W349" s="932">
        <f t="shared" si="11"/>
        <v>0</v>
      </c>
      <c r="X349" s="281"/>
      <c r="Y349" s="282"/>
      <c r="Z349" s="283"/>
      <c r="AA349" s="98"/>
    </row>
    <row r="350" spans="1:27" ht="17.100000000000001" customHeight="1" thickBot="1" x14ac:dyDescent="0.4">
      <c r="A350" s="10"/>
      <c r="B350" s="155"/>
      <c r="C350" s="340" t="s">
        <v>39</v>
      </c>
      <c r="D350" s="340">
        <v>1</v>
      </c>
      <c r="E350" s="331" t="s">
        <v>371</v>
      </c>
      <c r="F350" s="918">
        <v>270</v>
      </c>
      <c r="G350" s="117"/>
      <c r="H350" s="118"/>
      <c r="I350" s="119"/>
      <c r="J350" s="131"/>
      <c r="K350" s="120"/>
      <c r="L350" s="118"/>
      <c r="M350" s="117"/>
      <c r="N350" s="116"/>
      <c r="O350" s="121"/>
      <c r="P350" s="122"/>
      <c r="Q350" s="123"/>
      <c r="R350" s="124"/>
      <c r="S350" s="125"/>
      <c r="T350" s="118"/>
      <c r="U350" s="352"/>
      <c r="V350" s="353">
        <f t="shared" si="10"/>
        <v>0</v>
      </c>
      <c r="W350" s="933">
        <f t="shared" si="11"/>
        <v>0</v>
      </c>
      <c r="X350" s="281"/>
      <c r="Y350" s="282"/>
      <c r="Z350" s="283"/>
      <c r="AA350" s="98"/>
    </row>
    <row r="351" spans="1:27" ht="14.1" customHeight="1" x14ac:dyDescent="0.4">
      <c r="A351" s="237"/>
      <c r="B351" s="238"/>
      <c r="C351" s="443" t="s">
        <v>378</v>
      </c>
      <c r="D351" s="608">
        <v>6</v>
      </c>
      <c r="E351" s="512"/>
      <c r="F351" s="921">
        <f>SUM(F353:F358)</f>
        <v>1180</v>
      </c>
      <c r="G351" s="619"/>
      <c r="H351" s="614"/>
      <c r="I351" s="616"/>
      <c r="J351" s="617"/>
      <c r="K351" s="618"/>
      <c r="L351" s="614"/>
      <c r="M351" s="619"/>
      <c r="N351" s="620"/>
      <c r="O351" s="621"/>
      <c r="P351" s="622"/>
      <c r="Q351" s="603"/>
      <c r="R351" s="604"/>
      <c r="S351" s="607"/>
      <c r="T351" s="614"/>
      <c r="U351" s="752">
        <f>SUM(G351:T352)</f>
        <v>0</v>
      </c>
      <c r="V351" s="602">
        <f>U351*D351</f>
        <v>0</v>
      </c>
      <c r="W351" s="949">
        <f>U351*F351</f>
        <v>0</v>
      </c>
      <c r="X351" s="467"/>
      <c r="Y351" s="465"/>
      <c r="Z351" s="465"/>
      <c r="AA351" s="98"/>
    </row>
    <row r="352" spans="1:27" ht="14.1" customHeight="1" x14ac:dyDescent="0.35">
      <c r="A352" s="149"/>
      <c r="B352" s="150"/>
      <c r="C352" s="372" t="s">
        <v>326</v>
      </c>
      <c r="D352" s="601"/>
      <c r="E352" s="519"/>
      <c r="F352" s="922"/>
      <c r="G352" s="583"/>
      <c r="H352" s="511"/>
      <c r="I352" s="547"/>
      <c r="J352" s="549"/>
      <c r="K352" s="509"/>
      <c r="L352" s="511"/>
      <c r="M352" s="583"/>
      <c r="N352" s="551"/>
      <c r="O352" s="524"/>
      <c r="P352" s="585"/>
      <c r="Q352" s="573"/>
      <c r="R352" s="575"/>
      <c r="S352" s="577"/>
      <c r="T352" s="511"/>
      <c r="U352" s="579"/>
      <c r="V352" s="581"/>
      <c r="W352" s="950"/>
      <c r="X352" s="468"/>
      <c r="Y352" s="239"/>
      <c r="Z352" s="239"/>
      <c r="AA352" s="98"/>
    </row>
    <row r="353" spans="1:27" ht="17.100000000000001" customHeight="1" x14ac:dyDescent="0.35">
      <c r="A353" s="517"/>
      <c r="B353" s="150"/>
      <c r="C353" s="334" t="s">
        <v>10</v>
      </c>
      <c r="D353" s="334">
        <v>1</v>
      </c>
      <c r="E353" s="330" t="s">
        <v>366</v>
      </c>
      <c r="F353" s="913">
        <v>170</v>
      </c>
      <c r="G353" s="298"/>
      <c r="H353" s="294"/>
      <c r="I353" s="300"/>
      <c r="J353" s="302"/>
      <c r="K353" s="311"/>
      <c r="L353" s="294"/>
      <c r="M353" s="298"/>
      <c r="N353" s="296"/>
      <c r="O353" s="281"/>
      <c r="P353" s="304"/>
      <c r="Q353" s="288"/>
      <c r="R353" s="306"/>
      <c r="S353" s="291"/>
      <c r="T353" s="294"/>
      <c r="U353" s="348"/>
      <c r="V353" s="349">
        <f>SUM(G353:T353)</f>
        <v>0</v>
      </c>
      <c r="W353" s="946">
        <f>V353*F353</f>
        <v>0</v>
      </c>
      <c r="X353" s="468"/>
      <c r="Y353" s="239"/>
      <c r="Z353" s="239"/>
      <c r="AA353" s="98"/>
    </row>
    <row r="354" spans="1:27" ht="17.100000000000001" customHeight="1" x14ac:dyDescent="0.35">
      <c r="A354" s="518"/>
      <c r="B354" s="150"/>
      <c r="C354" s="334" t="s">
        <v>11</v>
      </c>
      <c r="D354" s="334">
        <v>1</v>
      </c>
      <c r="E354" s="330" t="s">
        <v>367</v>
      </c>
      <c r="F354" s="913">
        <v>170</v>
      </c>
      <c r="G354" s="298"/>
      <c r="H354" s="294"/>
      <c r="I354" s="300"/>
      <c r="J354" s="302"/>
      <c r="K354" s="311"/>
      <c r="L354" s="294"/>
      <c r="M354" s="298"/>
      <c r="N354" s="296"/>
      <c r="O354" s="281"/>
      <c r="P354" s="304"/>
      <c r="Q354" s="288"/>
      <c r="R354" s="306"/>
      <c r="S354" s="291"/>
      <c r="T354" s="294"/>
      <c r="U354" s="348"/>
      <c r="V354" s="349">
        <f>SUM(G354:T354)</f>
        <v>0</v>
      </c>
      <c r="W354" s="946">
        <f>V354*F354</f>
        <v>0</v>
      </c>
      <c r="X354" s="468"/>
      <c r="Y354" s="239"/>
      <c r="Z354" s="239"/>
      <c r="AA354" s="98"/>
    </row>
    <row r="355" spans="1:27" ht="17.100000000000001" customHeight="1" x14ac:dyDescent="0.35">
      <c r="A355" s="151"/>
      <c r="B355" s="152"/>
      <c r="C355" s="341" t="s">
        <v>12</v>
      </c>
      <c r="D355" s="341">
        <v>1</v>
      </c>
      <c r="E355" s="330" t="s">
        <v>368</v>
      </c>
      <c r="F355" s="913">
        <v>170</v>
      </c>
      <c r="G355" s="298"/>
      <c r="H355" s="294"/>
      <c r="I355" s="300"/>
      <c r="J355" s="302"/>
      <c r="K355" s="311"/>
      <c r="L355" s="294"/>
      <c r="M355" s="298"/>
      <c r="N355" s="296"/>
      <c r="O355" s="281"/>
      <c r="P355" s="304"/>
      <c r="Q355" s="288"/>
      <c r="R355" s="306"/>
      <c r="S355" s="291"/>
      <c r="T355" s="294"/>
      <c r="U355" s="348"/>
      <c r="V355" s="349">
        <f>SUM(G355:T355)</f>
        <v>0</v>
      </c>
      <c r="W355" s="946">
        <f>V355*F355</f>
        <v>0</v>
      </c>
      <c r="X355" s="468"/>
      <c r="Y355" s="239"/>
      <c r="Z355" s="239"/>
      <c r="AA355" s="98"/>
    </row>
    <row r="356" spans="1:27" ht="17.100000000000001" customHeight="1" thickBot="1" x14ac:dyDescent="0.4">
      <c r="A356" s="10"/>
      <c r="B356" s="155"/>
      <c r="C356" s="341" t="s">
        <v>13</v>
      </c>
      <c r="D356" s="335">
        <v>1</v>
      </c>
      <c r="E356" s="330" t="s">
        <v>369</v>
      </c>
      <c r="F356" s="913">
        <v>260</v>
      </c>
      <c r="G356" s="298"/>
      <c r="H356" s="294"/>
      <c r="I356" s="300"/>
      <c r="J356" s="302"/>
      <c r="K356" s="311"/>
      <c r="L356" s="294"/>
      <c r="M356" s="298"/>
      <c r="N356" s="296"/>
      <c r="O356" s="281"/>
      <c r="P356" s="304"/>
      <c r="Q356" s="288"/>
      <c r="R356" s="306"/>
      <c r="S356" s="291"/>
      <c r="T356" s="294"/>
      <c r="U356" s="351"/>
      <c r="V356" s="349">
        <f>SUM(G356:T356)</f>
        <v>0</v>
      </c>
      <c r="W356" s="946">
        <f>V356*F356</f>
        <v>0</v>
      </c>
      <c r="X356" s="469"/>
      <c r="Y356" s="466"/>
      <c r="Z356" s="466"/>
      <c r="AA356" s="98"/>
    </row>
    <row r="357" spans="1:27" ht="17.100000000000001" customHeight="1" x14ac:dyDescent="0.35">
      <c r="A357" s="10"/>
      <c r="B357" s="155"/>
      <c r="C357" s="341" t="s">
        <v>14</v>
      </c>
      <c r="D357" s="335">
        <v>1</v>
      </c>
      <c r="E357" s="330" t="s">
        <v>370</v>
      </c>
      <c r="F357" s="917">
        <v>190</v>
      </c>
      <c r="G357" s="298"/>
      <c r="H357" s="294"/>
      <c r="I357" s="300"/>
      <c r="J357" s="302"/>
      <c r="K357" s="311"/>
      <c r="L357" s="294"/>
      <c r="M357" s="298"/>
      <c r="N357" s="296"/>
      <c r="O357" s="281"/>
      <c r="P357" s="304"/>
      <c r="Q357" s="288"/>
      <c r="R357" s="306"/>
      <c r="S357" s="291"/>
      <c r="T357" s="294"/>
      <c r="U357" s="351"/>
      <c r="V357" s="390"/>
      <c r="W357" s="955"/>
      <c r="X357" s="520" t="s">
        <v>69</v>
      </c>
      <c r="Y357" s="521"/>
      <c r="Z357" s="522"/>
      <c r="AA357" s="98"/>
    </row>
    <row r="358" spans="1:27" ht="17.100000000000001" customHeight="1" thickBot="1" x14ac:dyDescent="0.4">
      <c r="A358" s="153"/>
      <c r="B358" s="154"/>
      <c r="C358" s="340" t="s">
        <v>39</v>
      </c>
      <c r="D358" s="340">
        <v>1</v>
      </c>
      <c r="E358" s="331" t="s">
        <v>371</v>
      </c>
      <c r="F358" s="918">
        <v>220</v>
      </c>
      <c r="G358" s="117"/>
      <c r="H358" s="118"/>
      <c r="I358" s="119"/>
      <c r="J358" s="131"/>
      <c r="K358" s="120"/>
      <c r="L358" s="118"/>
      <c r="M358" s="117"/>
      <c r="N358" s="116"/>
      <c r="O358" s="121"/>
      <c r="P358" s="122"/>
      <c r="Q358" s="123"/>
      <c r="R358" s="124"/>
      <c r="S358" s="125"/>
      <c r="T358" s="118"/>
      <c r="U358" s="352"/>
      <c r="V358" s="353">
        <f>SUM(G358:T358)</f>
        <v>0</v>
      </c>
      <c r="W358" s="933">
        <f>V358*F358</f>
        <v>0</v>
      </c>
      <c r="X358" s="391" t="s">
        <v>15</v>
      </c>
      <c r="Y358" s="392" t="s">
        <v>16</v>
      </c>
      <c r="Z358" s="393" t="s">
        <v>70</v>
      </c>
      <c r="AA358" s="98"/>
    </row>
    <row r="359" spans="1:27" ht="14.1" customHeight="1" x14ac:dyDescent="0.35">
      <c r="A359"/>
      <c r="B359" s="150"/>
      <c r="C359" s="483" t="s">
        <v>397</v>
      </c>
      <c r="D359" s="780">
        <v>2</v>
      </c>
      <c r="E359" s="368"/>
      <c r="F359" s="911">
        <f>SUM(F361:F362)</f>
        <v>980</v>
      </c>
      <c r="G359" s="582"/>
      <c r="H359" s="510"/>
      <c r="I359" s="546"/>
      <c r="J359" s="548"/>
      <c r="K359" s="508"/>
      <c r="L359" s="510"/>
      <c r="M359" s="582"/>
      <c r="N359" s="550"/>
      <c r="O359" s="597"/>
      <c r="P359" s="584"/>
      <c r="Q359" s="572"/>
      <c r="R359" s="574"/>
      <c r="S359" s="576"/>
      <c r="T359" s="510"/>
      <c r="U359" s="613">
        <f>SUM(G359:T359)</f>
        <v>0</v>
      </c>
      <c r="V359" s="613">
        <f>U359*D359</f>
        <v>0</v>
      </c>
      <c r="W359" s="930">
        <f>U359*F359</f>
        <v>0</v>
      </c>
      <c r="X359" s="523"/>
      <c r="Y359" s="525"/>
      <c r="Z359" s="527"/>
      <c r="AA359" s="98"/>
    </row>
    <row r="360" spans="1:27" ht="14.1" customHeight="1" x14ac:dyDescent="0.35">
      <c r="A360" s="34"/>
      <c r="B360" s="150"/>
      <c r="C360" s="342" t="s">
        <v>327</v>
      </c>
      <c r="D360" s="516"/>
      <c r="E360" s="345"/>
      <c r="F360" s="912"/>
      <c r="G360" s="583"/>
      <c r="H360" s="511"/>
      <c r="I360" s="547"/>
      <c r="J360" s="549"/>
      <c r="K360" s="509"/>
      <c r="L360" s="511"/>
      <c r="M360" s="583"/>
      <c r="N360" s="551"/>
      <c r="O360" s="524"/>
      <c r="P360" s="585"/>
      <c r="Q360" s="573"/>
      <c r="R360" s="575"/>
      <c r="S360" s="577"/>
      <c r="T360" s="511"/>
      <c r="U360" s="568"/>
      <c r="V360" s="633"/>
      <c r="W360" s="934"/>
      <c r="X360" s="524"/>
      <c r="Y360" s="526"/>
      <c r="Z360" s="527"/>
      <c r="AA360" s="98"/>
    </row>
    <row r="361" spans="1:27" ht="17.100000000000001" customHeight="1" x14ac:dyDescent="0.35">
      <c r="A361" s="34"/>
      <c r="B361" s="150"/>
      <c r="C361" s="334" t="s">
        <v>10</v>
      </c>
      <c r="D361" s="343">
        <v>1</v>
      </c>
      <c r="E361" s="363" t="s">
        <v>372</v>
      </c>
      <c r="F361" s="913">
        <v>490</v>
      </c>
      <c r="G361" s="298"/>
      <c r="H361" s="294"/>
      <c r="I361" s="300"/>
      <c r="J361" s="302"/>
      <c r="K361" s="311"/>
      <c r="L361" s="294"/>
      <c r="M361" s="298"/>
      <c r="N361" s="296"/>
      <c r="O361" s="281"/>
      <c r="P361" s="304"/>
      <c r="Q361" s="288"/>
      <c r="R361" s="306"/>
      <c r="S361" s="291"/>
      <c r="T361" s="294"/>
      <c r="U361" s="348"/>
      <c r="V361" s="349">
        <f>SUM(G361:T361)</f>
        <v>0</v>
      </c>
      <c r="W361" s="932">
        <f>V361*F361</f>
        <v>0</v>
      </c>
      <c r="X361" s="106"/>
      <c r="Y361" s="236"/>
      <c r="Z361" s="287"/>
      <c r="AA361" s="98"/>
    </row>
    <row r="362" spans="1:27" ht="17.100000000000001" customHeight="1" x14ac:dyDescent="0.35">
      <c r="A362" s="149"/>
      <c r="B362" s="150"/>
      <c r="C362" s="334" t="s">
        <v>11</v>
      </c>
      <c r="D362" s="343">
        <v>1</v>
      </c>
      <c r="E362" s="363" t="s">
        <v>373</v>
      </c>
      <c r="F362" s="913">
        <v>490</v>
      </c>
      <c r="G362" s="298"/>
      <c r="H362" s="294"/>
      <c r="I362" s="300"/>
      <c r="J362" s="302"/>
      <c r="K362" s="311"/>
      <c r="L362" s="294"/>
      <c r="M362" s="298"/>
      <c r="N362" s="296"/>
      <c r="O362" s="281"/>
      <c r="P362" s="304"/>
      <c r="Q362" s="288"/>
      <c r="R362" s="306"/>
      <c r="S362" s="291"/>
      <c r="T362" s="294"/>
      <c r="U362" s="348"/>
      <c r="V362" s="349">
        <f>SUM(G362:T362)</f>
        <v>0</v>
      </c>
      <c r="W362" s="932">
        <f>V362*F362</f>
        <v>0</v>
      </c>
      <c r="X362" s="281"/>
      <c r="Y362" s="282"/>
      <c r="Z362" s="283"/>
      <c r="AA362" s="98"/>
    </row>
    <row r="363" spans="1:27" ht="17.100000000000001" customHeight="1" thickBot="1" x14ac:dyDescent="0.4">
      <c r="A363" s="10"/>
      <c r="B363" s="155"/>
      <c r="C363" s="340"/>
      <c r="D363" s="340"/>
      <c r="E363" s="331"/>
      <c r="F363" s="910"/>
      <c r="G363" s="117"/>
      <c r="H363" s="118"/>
      <c r="I363" s="119"/>
      <c r="J363" s="131"/>
      <c r="K363" s="120"/>
      <c r="L363" s="118"/>
      <c r="M363" s="117"/>
      <c r="N363" s="116"/>
      <c r="O363" s="121"/>
      <c r="P363" s="122"/>
      <c r="Q363" s="123"/>
      <c r="R363" s="124"/>
      <c r="S363" s="125"/>
      <c r="T363" s="118"/>
      <c r="U363" s="381"/>
      <c r="V363" s="353"/>
      <c r="W363" s="933"/>
      <c r="X363" s="281"/>
      <c r="Y363" s="282"/>
      <c r="Z363" s="283"/>
      <c r="AA363" s="98"/>
    </row>
    <row r="364" spans="1:27" ht="14.1" customHeight="1" x14ac:dyDescent="0.35">
      <c r="A364" s="149"/>
      <c r="B364" s="150"/>
      <c r="C364" s="442" t="s">
        <v>377</v>
      </c>
      <c r="D364" s="780">
        <v>2</v>
      </c>
      <c r="E364" s="368"/>
      <c r="F364" s="911">
        <f>SUM(F366:F367)</f>
        <v>780</v>
      </c>
      <c r="G364" s="582"/>
      <c r="H364" s="510"/>
      <c r="I364" s="546"/>
      <c r="J364" s="548"/>
      <c r="K364" s="508"/>
      <c r="L364" s="510"/>
      <c r="M364" s="582"/>
      <c r="N364" s="550"/>
      <c r="O364" s="597"/>
      <c r="P364" s="584"/>
      <c r="Q364" s="572"/>
      <c r="R364" s="574"/>
      <c r="S364" s="576"/>
      <c r="T364" s="510"/>
      <c r="U364" s="613">
        <f>SUM(G364:T364)</f>
        <v>0</v>
      </c>
      <c r="V364" s="613">
        <f>U364*D364</f>
        <v>0</v>
      </c>
      <c r="W364" s="947">
        <f>U364*F364</f>
        <v>0</v>
      </c>
      <c r="X364" s="472"/>
      <c r="Y364" s="472"/>
      <c r="Z364" s="472"/>
      <c r="AA364" s="98"/>
    </row>
    <row r="365" spans="1:27" ht="14.1" customHeight="1" x14ac:dyDescent="0.35">
      <c r="A365"/>
      <c r="B365" s="150"/>
      <c r="C365" s="342" t="s">
        <v>328</v>
      </c>
      <c r="D365" s="516"/>
      <c r="E365" s="345"/>
      <c r="F365" s="912"/>
      <c r="G365" s="583"/>
      <c r="H365" s="511"/>
      <c r="I365" s="547"/>
      <c r="J365" s="549"/>
      <c r="K365" s="509"/>
      <c r="L365" s="511"/>
      <c r="M365" s="583"/>
      <c r="N365" s="551"/>
      <c r="O365" s="524"/>
      <c r="P365" s="585"/>
      <c r="Q365" s="573"/>
      <c r="R365" s="575"/>
      <c r="S365" s="577"/>
      <c r="T365" s="511"/>
      <c r="U365" s="568"/>
      <c r="V365" s="633"/>
      <c r="W365" s="948"/>
      <c r="X365" s="239"/>
      <c r="Y365" s="239"/>
      <c r="Z365" s="239"/>
      <c r="AA365" s="98"/>
    </row>
    <row r="366" spans="1:27" ht="17.100000000000001" customHeight="1" x14ac:dyDescent="0.35">
      <c r="A366" s="151"/>
      <c r="B366" s="150"/>
      <c r="C366" s="334" t="s">
        <v>10</v>
      </c>
      <c r="D366" s="343">
        <v>1</v>
      </c>
      <c r="E366" s="363" t="s">
        <v>372</v>
      </c>
      <c r="F366" s="913">
        <v>390</v>
      </c>
      <c r="G366" s="298"/>
      <c r="H366" s="294"/>
      <c r="I366" s="300"/>
      <c r="J366" s="302"/>
      <c r="K366" s="311"/>
      <c r="L366" s="294"/>
      <c r="M366" s="298"/>
      <c r="N366" s="296"/>
      <c r="O366" s="281"/>
      <c r="P366" s="304"/>
      <c r="Q366" s="288"/>
      <c r="R366" s="306"/>
      <c r="S366" s="291"/>
      <c r="T366" s="294"/>
      <c r="U366" s="348"/>
      <c r="V366" s="349">
        <f>SUM(G366:T366)</f>
        <v>0</v>
      </c>
      <c r="W366" s="946">
        <f>V366*F366</f>
        <v>0</v>
      </c>
      <c r="X366" s="239"/>
      <c r="Y366" s="239"/>
      <c r="Z366" s="239"/>
      <c r="AA366" s="98"/>
    </row>
    <row r="367" spans="1:27" ht="17.100000000000001" customHeight="1" thickBot="1" x14ac:dyDescent="0.4">
      <c r="A367" s="149"/>
      <c r="B367" s="150"/>
      <c r="C367" s="334" t="s">
        <v>11</v>
      </c>
      <c r="D367" s="343">
        <v>1</v>
      </c>
      <c r="E367" s="363" t="s">
        <v>373</v>
      </c>
      <c r="F367" s="913">
        <v>390</v>
      </c>
      <c r="G367" s="298"/>
      <c r="H367" s="294"/>
      <c r="I367" s="300"/>
      <c r="J367" s="302"/>
      <c r="K367" s="311"/>
      <c r="L367" s="294"/>
      <c r="M367" s="298"/>
      <c r="N367" s="296"/>
      <c r="O367" s="281"/>
      <c r="P367" s="304"/>
      <c r="Q367" s="288"/>
      <c r="R367" s="306"/>
      <c r="S367" s="291"/>
      <c r="T367" s="294"/>
      <c r="U367" s="348"/>
      <c r="V367" s="349">
        <f>SUM(G367:T367)</f>
        <v>0</v>
      </c>
      <c r="W367" s="946">
        <f>V367*F367</f>
        <v>0</v>
      </c>
      <c r="X367" s="111"/>
      <c r="Y367" s="111"/>
      <c r="Z367" s="111"/>
    </row>
    <row r="368" spans="1:27" ht="17.100000000000001" customHeight="1" thickBot="1" x14ac:dyDescent="0.4">
      <c r="A368" s="153"/>
      <c r="B368" s="154"/>
      <c r="C368" s="156"/>
      <c r="D368" s="340"/>
      <c r="E368" s="331"/>
      <c r="F368" s="910"/>
      <c r="G368" s="117"/>
      <c r="H368" s="118"/>
      <c r="I368" s="119"/>
      <c r="J368" s="131"/>
      <c r="K368" s="120"/>
      <c r="L368" s="118"/>
      <c r="M368" s="117"/>
      <c r="N368" s="116"/>
      <c r="O368" s="121"/>
      <c r="P368" s="122"/>
      <c r="Q368" s="123"/>
      <c r="R368" s="124"/>
      <c r="S368" s="125"/>
      <c r="T368" s="118"/>
      <c r="U368" s="381"/>
      <c r="V368" s="353"/>
      <c r="W368" s="944"/>
      <c r="X368" s="631" t="s">
        <v>69</v>
      </c>
      <c r="Y368" s="538"/>
      <c r="Z368" s="632"/>
    </row>
    <row r="369" spans="1:26" ht="12.75" customHeight="1" x14ac:dyDescent="0.3">
      <c r="A369" s="486" t="s">
        <v>376</v>
      </c>
      <c r="B369" s="487"/>
      <c r="C369" s="438"/>
      <c r="D369" s="420"/>
      <c r="E369" s="420"/>
      <c r="F369" s="920"/>
      <c r="G369" s="537"/>
      <c r="H369" s="538"/>
      <c r="I369" s="538"/>
      <c r="J369" s="538"/>
      <c r="K369" s="538"/>
      <c r="L369" s="538"/>
      <c r="M369" s="538"/>
      <c r="N369" s="538"/>
      <c r="O369" s="538"/>
      <c r="P369" s="538"/>
      <c r="Q369" s="538"/>
      <c r="R369" s="538"/>
      <c r="S369" s="538"/>
      <c r="T369" s="538"/>
      <c r="U369" s="538"/>
      <c r="V369" s="538"/>
      <c r="W369" s="538"/>
      <c r="X369" s="435" t="s">
        <v>15</v>
      </c>
      <c r="Y369" s="436" t="s">
        <v>16</v>
      </c>
      <c r="Z369" s="437" t="s">
        <v>70</v>
      </c>
    </row>
    <row r="370" spans="1:26" ht="17.100000000000001" customHeight="1" x14ac:dyDescent="0.3">
      <c r="A370" s="766"/>
      <c r="B370" s="767"/>
      <c r="C370" s="430"/>
      <c r="D370" s="609">
        <v>7</v>
      </c>
      <c r="E370" s="609" t="s">
        <v>139</v>
      </c>
      <c r="F370" s="902">
        <v>1460</v>
      </c>
      <c r="G370" s="499"/>
      <c r="H370" s="500"/>
      <c r="I370" s="501"/>
      <c r="J370" s="502"/>
      <c r="K370" s="598"/>
      <c r="L370" s="500"/>
      <c r="M370" s="499"/>
      <c r="N370" s="552"/>
      <c r="O370" s="555"/>
      <c r="P370" s="586"/>
      <c r="Q370" s="587"/>
      <c r="R370" s="590"/>
      <c r="S370" s="593"/>
      <c r="T370" s="500"/>
      <c r="U370" s="596">
        <f>SUM(G370:T372)</f>
        <v>0</v>
      </c>
      <c r="V370" s="596">
        <f>U370*D370</f>
        <v>0</v>
      </c>
      <c r="W370" s="940">
        <f>U370*F370</f>
        <v>0</v>
      </c>
      <c r="X370" s="523"/>
      <c r="Y370" s="525"/>
      <c r="Z370" s="781"/>
    </row>
    <row r="371" spans="1:26" ht="17.100000000000001" customHeight="1" x14ac:dyDescent="0.3">
      <c r="A371" s="764"/>
      <c r="B371" s="765"/>
      <c r="C371" s="484" t="s">
        <v>398</v>
      </c>
      <c r="D371" s="491"/>
      <c r="E371" s="491"/>
      <c r="F371" s="903"/>
      <c r="G371" s="493"/>
      <c r="H371" s="495"/>
      <c r="I371" s="497"/>
      <c r="J371" s="503"/>
      <c r="K371" s="566"/>
      <c r="L371" s="495"/>
      <c r="M371" s="493"/>
      <c r="N371" s="553"/>
      <c r="O371" s="556"/>
      <c r="P371" s="570"/>
      <c r="Q371" s="588"/>
      <c r="R371" s="591"/>
      <c r="S371" s="594"/>
      <c r="T371" s="495"/>
      <c r="U371" s="568"/>
      <c r="V371" s="568"/>
      <c r="W371" s="928"/>
      <c r="X371" s="621"/>
      <c r="Y371" s="776"/>
      <c r="Z371" s="782"/>
    </row>
    <row r="372" spans="1:26" ht="17.100000000000001" customHeight="1" x14ac:dyDescent="0.3">
      <c r="A372" s="784"/>
      <c r="B372" s="518"/>
      <c r="C372" s="386" t="s">
        <v>330</v>
      </c>
      <c r="D372" s="491"/>
      <c r="E372" s="491"/>
      <c r="F372" s="903"/>
      <c r="G372" s="493"/>
      <c r="H372" s="495"/>
      <c r="I372" s="497"/>
      <c r="J372" s="503"/>
      <c r="K372" s="566"/>
      <c r="L372" s="495"/>
      <c r="M372" s="493"/>
      <c r="N372" s="553"/>
      <c r="O372" s="556"/>
      <c r="P372" s="570"/>
      <c r="Q372" s="588"/>
      <c r="R372" s="591"/>
      <c r="S372" s="594"/>
      <c r="T372" s="495"/>
      <c r="U372" s="568"/>
      <c r="V372" s="568"/>
      <c r="W372" s="928"/>
      <c r="X372" s="621"/>
      <c r="Y372" s="776"/>
      <c r="Z372" s="782"/>
    </row>
    <row r="373" spans="1:26" ht="17.100000000000001" customHeight="1" x14ac:dyDescent="0.3">
      <c r="A373" s="478"/>
      <c r="B373" s="479"/>
      <c r="C373" s="445"/>
      <c r="D373" s="491"/>
      <c r="E373" s="491"/>
      <c r="F373" s="903"/>
      <c r="G373" s="493"/>
      <c r="H373" s="495"/>
      <c r="I373" s="497"/>
      <c r="J373" s="503"/>
      <c r="K373" s="566"/>
      <c r="L373" s="495"/>
      <c r="M373" s="493"/>
      <c r="N373" s="553"/>
      <c r="O373" s="556"/>
      <c r="P373" s="570"/>
      <c r="Q373" s="588"/>
      <c r="R373" s="591"/>
      <c r="S373" s="594"/>
      <c r="T373" s="495"/>
      <c r="U373" s="568"/>
      <c r="V373" s="568"/>
      <c r="W373" s="928"/>
      <c r="X373" s="621"/>
      <c r="Y373" s="776"/>
      <c r="Z373" s="782"/>
    </row>
    <row r="374" spans="1:26" ht="17.100000000000001" customHeight="1" thickBot="1" x14ac:dyDescent="0.35">
      <c r="A374" s="764"/>
      <c r="B374" s="765"/>
      <c r="C374" s="445"/>
      <c r="D374" s="492"/>
      <c r="E374" s="492"/>
      <c r="F374" s="904"/>
      <c r="G374" s="494"/>
      <c r="H374" s="496"/>
      <c r="I374" s="498"/>
      <c r="J374" s="504"/>
      <c r="K374" s="567"/>
      <c r="L374" s="496"/>
      <c r="M374" s="494"/>
      <c r="N374" s="554"/>
      <c r="O374" s="557"/>
      <c r="P374" s="571"/>
      <c r="Q374" s="589"/>
      <c r="R374" s="592"/>
      <c r="S374" s="595"/>
      <c r="T374" s="496"/>
      <c r="U374" s="569"/>
      <c r="V374" s="569"/>
      <c r="W374" s="929"/>
      <c r="X374" s="524"/>
      <c r="Y374" s="526"/>
      <c r="Z374" s="783"/>
    </row>
    <row r="375" spans="1:26" ht="17.100000000000001" customHeight="1" x14ac:dyDescent="0.35">
      <c r="A375" s="753"/>
      <c r="B375" s="313"/>
      <c r="C375" s="385"/>
      <c r="D375" s="490">
        <v>7</v>
      </c>
      <c r="E375" s="490" t="s">
        <v>139</v>
      </c>
      <c r="F375" s="911">
        <v>1170</v>
      </c>
      <c r="G375" s="499"/>
      <c r="H375" s="500"/>
      <c r="I375" s="501"/>
      <c r="J375" s="502"/>
      <c r="K375" s="598"/>
      <c r="L375" s="500"/>
      <c r="M375" s="499"/>
      <c r="N375" s="552"/>
      <c r="O375" s="555"/>
      <c r="P375" s="586"/>
      <c r="Q375" s="587"/>
      <c r="R375" s="590"/>
      <c r="S375" s="593"/>
      <c r="T375" s="500"/>
      <c r="U375" s="613">
        <f>SUM(G375:T378)</f>
        <v>0</v>
      </c>
      <c r="V375" s="613">
        <f>U375*D375</f>
        <v>0</v>
      </c>
      <c r="W375" s="930">
        <f>U375*F375</f>
        <v>0</v>
      </c>
      <c r="X375" s="241"/>
      <c r="Y375" s="241"/>
      <c r="Z375" s="241"/>
    </row>
    <row r="376" spans="1:26" ht="17.100000000000001" customHeight="1" thickBot="1" x14ac:dyDescent="0.4">
      <c r="A376" s="753"/>
      <c r="B376" s="234"/>
      <c r="C376" s="444" t="s">
        <v>365</v>
      </c>
      <c r="D376" s="491"/>
      <c r="E376" s="491"/>
      <c r="F376" s="903"/>
      <c r="G376" s="493"/>
      <c r="H376" s="495"/>
      <c r="I376" s="497"/>
      <c r="J376" s="503"/>
      <c r="K376" s="566"/>
      <c r="L376" s="495"/>
      <c r="M376" s="493"/>
      <c r="N376" s="553"/>
      <c r="O376" s="556"/>
      <c r="P376" s="570"/>
      <c r="Q376" s="588"/>
      <c r="R376" s="591"/>
      <c r="S376" s="594"/>
      <c r="T376" s="495"/>
      <c r="U376" s="568"/>
      <c r="V376" s="568"/>
      <c r="W376" s="928"/>
      <c r="X376" s="433"/>
      <c r="Y376" s="433"/>
      <c r="Z376" s="433"/>
    </row>
    <row r="377" spans="1:26" ht="17.100000000000001" customHeight="1" x14ac:dyDescent="0.35">
      <c r="A377" s="753"/>
      <c r="B377" s="234"/>
      <c r="C377" s="386" t="s">
        <v>331</v>
      </c>
      <c r="D377" s="491"/>
      <c r="E377" s="491"/>
      <c r="F377" s="903"/>
      <c r="G377" s="493"/>
      <c r="H377" s="495"/>
      <c r="I377" s="497"/>
      <c r="J377" s="503"/>
      <c r="K377" s="566"/>
      <c r="L377" s="495"/>
      <c r="M377" s="493"/>
      <c r="N377" s="553"/>
      <c r="O377" s="556"/>
      <c r="P377" s="570"/>
      <c r="Q377" s="588"/>
      <c r="R377" s="591"/>
      <c r="S377" s="594"/>
      <c r="T377" s="495"/>
      <c r="U377" s="568"/>
      <c r="V377" s="568"/>
      <c r="W377" s="928"/>
      <c r="X377" s="631" t="s">
        <v>69</v>
      </c>
      <c r="Y377" s="538"/>
      <c r="Z377" s="632"/>
    </row>
    <row r="378" spans="1:26" ht="17.100000000000001" customHeight="1" thickBot="1" x14ac:dyDescent="0.4">
      <c r="A378" s="754"/>
      <c r="B378" s="231"/>
      <c r="C378" s="387"/>
      <c r="D378" s="492"/>
      <c r="E378" s="492"/>
      <c r="F378" s="904"/>
      <c r="G378" s="494"/>
      <c r="H378" s="496"/>
      <c r="I378" s="498"/>
      <c r="J378" s="504"/>
      <c r="K378" s="567"/>
      <c r="L378" s="496"/>
      <c r="M378" s="494"/>
      <c r="N378" s="554"/>
      <c r="O378" s="557"/>
      <c r="P378" s="571"/>
      <c r="Q378" s="589"/>
      <c r="R378" s="592"/>
      <c r="S378" s="595"/>
      <c r="T378" s="496"/>
      <c r="U378" s="569"/>
      <c r="V378" s="569"/>
      <c r="W378" s="929"/>
      <c r="X378" s="242" t="s">
        <v>15</v>
      </c>
      <c r="Y378" s="214" t="s">
        <v>16</v>
      </c>
      <c r="Z378" s="99" t="s">
        <v>70</v>
      </c>
    </row>
    <row r="379" spans="1:26" ht="14.1" customHeight="1" x14ac:dyDescent="0.4">
      <c r="A379" s="237"/>
      <c r="B379" s="238"/>
      <c r="C379" s="485" t="s">
        <v>399</v>
      </c>
      <c r="D379" s="512">
        <v>5</v>
      </c>
      <c r="E379" s="512"/>
      <c r="F379" s="923">
        <f>SUM(F381:F385)</f>
        <v>1370</v>
      </c>
      <c r="G379" s="582"/>
      <c r="H379" s="510"/>
      <c r="I379" s="546"/>
      <c r="J379" s="548"/>
      <c r="K379" s="508"/>
      <c r="L379" s="510"/>
      <c r="M379" s="582"/>
      <c r="N379" s="550"/>
      <c r="O379" s="597"/>
      <c r="P379" s="584"/>
      <c r="Q379" s="572"/>
      <c r="R379" s="574"/>
      <c r="S379" s="576"/>
      <c r="T379" s="510"/>
      <c r="U379" s="578">
        <f>SUM(G379:T380)</f>
        <v>0</v>
      </c>
      <c r="V379" s="580">
        <f>U379*D379</f>
        <v>0</v>
      </c>
      <c r="W379" s="953">
        <f>U379*F379</f>
        <v>0</v>
      </c>
      <c r="X379" s="523"/>
      <c r="Y379" s="525"/>
      <c r="Z379" s="527"/>
    </row>
    <row r="380" spans="1:26" ht="14.1" customHeight="1" x14ac:dyDescent="0.35">
      <c r="A380"/>
      <c r="B380" s="150"/>
      <c r="C380" s="389" t="s">
        <v>324</v>
      </c>
      <c r="D380" s="513"/>
      <c r="E380" s="519"/>
      <c r="F380" s="922"/>
      <c r="G380" s="583"/>
      <c r="H380" s="511"/>
      <c r="I380" s="547"/>
      <c r="J380" s="549"/>
      <c r="K380" s="509"/>
      <c r="L380" s="511"/>
      <c r="M380" s="583"/>
      <c r="N380" s="551"/>
      <c r="O380" s="524"/>
      <c r="P380" s="585"/>
      <c r="Q380" s="573"/>
      <c r="R380" s="575"/>
      <c r="S380" s="577"/>
      <c r="T380" s="511"/>
      <c r="U380" s="579"/>
      <c r="V380" s="581"/>
      <c r="W380" s="950"/>
      <c r="X380" s="524"/>
      <c r="Y380" s="526"/>
      <c r="Z380" s="527"/>
    </row>
    <row r="381" spans="1:26" ht="18" x14ac:dyDescent="0.35">
      <c r="A381" s="34"/>
      <c r="B381" s="150"/>
      <c r="C381" s="334" t="s">
        <v>10</v>
      </c>
      <c r="D381" s="334">
        <v>1</v>
      </c>
      <c r="E381" s="330" t="s">
        <v>79</v>
      </c>
      <c r="F381" s="913">
        <v>320</v>
      </c>
      <c r="G381" s="298"/>
      <c r="H381" s="294"/>
      <c r="I381" s="300"/>
      <c r="J381" s="302"/>
      <c r="K381" s="311"/>
      <c r="L381" s="294"/>
      <c r="M381" s="298"/>
      <c r="N381" s="296"/>
      <c r="O381" s="281"/>
      <c r="P381" s="304"/>
      <c r="Q381" s="288"/>
      <c r="R381" s="306"/>
      <c r="S381" s="291"/>
      <c r="T381" s="294"/>
      <c r="U381" s="348"/>
      <c r="V381" s="349">
        <f>SUM(G381:T381)</f>
        <v>0</v>
      </c>
      <c r="W381" s="932">
        <f>V381*F381</f>
        <v>0</v>
      </c>
      <c r="X381" s="106"/>
      <c r="Y381" s="236"/>
      <c r="Z381" s="287"/>
    </row>
    <row r="382" spans="1:26" ht="18" x14ac:dyDescent="0.35">
      <c r="A382" s="149"/>
      <c r="B382" s="150"/>
      <c r="C382" s="334" t="s">
        <v>11</v>
      </c>
      <c r="D382" s="334">
        <v>1</v>
      </c>
      <c r="E382" s="330" t="s">
        <v>80</v>
      </c>
      <c r="F382" s="913">
        <v>280</v>
      </c>
      <c r="G382" s="298"/>
      <c r="H382" s="294"/>
      <c r="I382" s="300"/>
      <c r="J382" s="302"/>
      <c r="K382" s="311"/>
      <c r="L382" s="294"/>
      <c r="M382" s="298"/>
      <c r="N382" s="296"/>
      <c r="O382" s="281"/>
      <c r="P382" s="304"/>
      <c r="Q382" s="288"/>
      <c r="R382" s="306"/>
      <c r="S382" s="291"/>
      <c r="T382" s="294"/>
      <c r="U382" s="348"/>
      <c r="V382" s="349">
        <f>SUM(G382:T382)</f>
        <v>0</v>
      </c>
      <c r="W382" s="932">
        <f>V382*F382</f>
        <v>0</v>
      </c>
      <c r="X382" s="281"/>
      <c r="Y382" s="282"/>
      <c r="Z382" s="283"/>
    </row>
    <row r="383" spans="1:26" ht="18" x14ac:dyDescent="0.35">
      <c r="A383" s="151"/>
      <c r="B383" s="152"/>
      <c r="C383" s="341" t="s">
        <v>12</v>
      </c>
      <c r="D383" s="341">
        <v>1</v>
      </c>
      <c r="E383" s="330" t="s">
        <v>81</v>
      </c>
      <c r="F383" s="913">
        <v>280</v>
      </c>
      <c r="G383" s="298"/>
      <c r="H383" s="294"/>
      <c r="I383" s="300"/>
      <c r="J383" s="302"/>
      <c r="K383" s="311"/>
      <c r="L383" s="294"/>
      <c r="M383" s="298"/>
      <c r="N383" s="296"/>
      <c r="O383" s="281"/>
      <c r="P383" s="304"/>
      <c r="Q383" s="288"/>
      <c r="R383" s="306"/>
      <c r="S383" s="291"/>
      <c r="T383" s="294"/>
      <c r="U383" s="348"/>
      <c r="V383" s="349">
        <f>SUM(G383:T383)</f>
        <v>0</v>
      </c>
      <c r="W383" s="932">
        <f>V383*F383</f>
        <v>0</v>
      </c>
      <c r="X383" s="281"/>
      <c r="Y383" s="282"/>
      <c r="Z383" s="287"/>
    </row>
    <row r="384" spans="1:26" ht="18" x14ac:dyDescent="0.35">
      <c r="A384" s="10"/>
      <c r="B384" s="155"/>
      <c r="C384" s="341" t="s">
        <v>13</v>
      </c>
      <c r="D384" s="335">
        <v>1</v>
      </c>
      <c r="E384" s="330" t="s">
        <v>82</v>
      </c>
      <c r="F384" s="913">
        <v>260</v>
      </c>
      <c r="G384" s="298"/>
      <c r="H384" s="294"/>
      <c r="I384" s="300"/>
      <c r="J384" s="302"/>
      <c r="K384" s="311"/>
      <c r="L384" s="294"/>
      <c r="M384" s="298"/>
      <c r="N384" s="296"/>
      <c r="O384" s="281"/>
      <c r="P384" s="304"/>
      <c r="Q384" s="288"/>
      <c r="R384" s="306"/>
      <c r="S384" s="291"/>
      <c r="T384" s="294"/>
      <c r="U384" s="351"/>
      <c r="V384" s="349">
        <f>SUM(G384:T384)</f>
        <v>0</v>
      </c>
      <c r="W384" s="932">
        <f>V384*F384</f>
        <v>0</v>
      </c>
      <c r="X384" s="106"/>
      <c r="Y384" s="236"/>
      <c r="Z384" s="287"/>
    </row>
    <row r="385" spans="1:26" ht="18.600000000000001" thickBot="1" x14ac:dyDescent="0.4">
      <c r="A385" s="10"/>
      <c r="B385" s="155"/>
      <c r="C385" s="340" t="s">
        <v>14</v>
      </c>
      <c r="D385" s="340">
        <v>1</v>
      </c>
      <c r="E385" s="331" t="s">
        <v>83</v>
      </c>
      <c r="F385" s="918">
        <v>230</v>
      </c>
      <c r="G385" s="117"/>
      <c r="H385" s="118"/>
      <c r="I385" s="119"/>
      <c r="J385" s="131"/>
      <c r="K385" s="120"/>
      <c r="L385" s="118"/>
      <c r="M385" s="117"/>
      <c r="N385" s="116"/>
      <c r="O385" s="121"/>
      <c r="P385" s="122"/>
      <c r="Q385" s="123"/>
      <c r="R385" s="124"/>
      <c r="S385" s="125"/>
      <c r="T385" s="118"/>
      <c r="U385" s="352"/>
      <c r="V385" s="353">
        <f>SUM(G385:T385)</f>
        <v>0</v>
      </c>
      <c r="W385" s="933">
        <f>V385*F385</f>
        <v>0</v>
      </c>
      <c r="X385" s="310"/>
      <c r="Y385" s="434"/>
      <c r="Z385" s="314"/>
    </row>
    <row r="386" spans="1:26" ht="14.1" customHeight="1" x14ac:dyDescent="0.4">
      <c r="A386" s="237"/>
      <c r="B386" s="238"/>
      <c r="C386" s="477" t="s">
        <v>364</v>
      </c>
      <c r="D386" s="519">
        <v>5</v>
      </c>
      <c r="E386" s="519"/>
      <c r="F386" s="921">
        <f>SUM(F388:F392)</f>
        <v>1120</v>
      </c>
      <c r="G386" s="619"/>
      <c r="H386" s="614"/>
      <c r="I386" s="616"/>
      <c r="J386" s="617"/>
      <c r="K386" s="618"/>
      <c r="L386" s="614"/>
      <c r="M386" s="619"/>
      <c r="N386" s="620"/>
      <c r="O386" s="621"/>
      <c r="P386" s="622"/>
      <c r="Q386" s="603"/>
      <c r="R386" s="604"/>
      <c r="S386" s="607"/>
      <c r="T386" s="614"/>
      <c r="U386" s="752">
        <f>SUM(G386:T387)</f>
        <v>0</v>
      </c>
      <c r="V386" s="602">
        <f>U386*D386</f>
        <v>0</v>
      </c>
      <c r="W386" s="949">
        <f>U386*F386</f>
        <v>0</v>
      </c>
      <c r="X386" s="111"/>
      <c r="Y386" s="111"/>
      <c r="Z386" s="111"/>
    </row>
    <row r="387" spans="1:26" ht="14.1" customHeight="1" x14ac:dyDescent="0.35">
      <c r="A387"/>
      <c r="B387" s="150"/>
      <c r="C387" s="471" t="s">
        <v>329</v>
      </c>
      <c r="D387" s="513"/>
      <c r="E387" s="519"/>
      <c r="F387" s="922"/>
      <c r="G387" s="583"/>
      <c r="H387" s="511"/>
      <c r="I387" s="547"/>
      <c r="J387" s="549"/>
      <c r="K387" s="509"/>
      <c r="L387" s="511"/>
      <c r="M387" s="583"/>
      <c r="N387" s="551"/>
      <c r="O387" s="524"/>
      <c r="P387" s="585"/>
      <c r="Q387" s="573"/>
      <c r="R387" s="575"/>
      <c r="S387" s="577"/>
      <c r="T387" s="511"/>
      <c r="U387" s="579"/>
      <c r="V387" s="581"/>
      <c r="W387" s="950"/>
    </row>
    <row r="388" spans="1:26" ht="18" x14ac:dyDescent="0.35">
      <c r="A388" s="34"/>
      <c r="B388" s="150"/>
      <c r="C388" s="334" t="s">
        <v>10</v>
      </c>
      <c r="D388" s="334">
        <v>1</v>
      </c>
      <c r="E388" s="330" t="s">
        <v>79</v>
      </c>
      <c r="F388" s="913">
        <v>260</v>
      </c>
      <c r="G388" s="298"/>
      <c r="H388" s="294"/>
      <c r="I388" s="300"/>
      <c r="J388" s="302"/>
      <c r="K388" s="311"/>
      <c r="L388" s="294"/>
      <c r="M388" s="298"/>
      <c r="N388" s="296"/>
      <c r="O388" s="281"/>
      <c r="P388" s="304"/>
      <c r="Q388" s="288"/>
      <c r="R388" s="306"/>
      <c r="S388" s="291"/>
      <c r="T388" s="294"/>
      <c r="U388" s="348"/>
      <c r="V388" s="349">
        <f>SUM(G388:T388)</f>
        <v>0</v>
      </c>
      <c r="W388" s="932">
        <f>V388*F388</f>
        <v>0</v>
      </c>
    </row>
    <row r="389" spans="1:26" ht="18" x14ac:dyDescent="0.35">
      <c r="A389" s="149"/>
      <c r="B389" s="150"/>
      <c r="C389" s="334" t="s">
        <v>11</v>
      </c>
      <c r="D389" s="334">
        <v>1</v>
      </c>
      <c r="E389" s="330" t="s">
        <v>80</v>
      </c>
      <c r="F389" s="913">
        <v>230</v>
      </c>
      <c r="G389" s="298"/>
      <c r="H389" s="294"/>
      <c r="I389" s="300"/>
      <c r="J389" s="302"/>
      <c r="K389" s="311"/>
      <c r="L389" s="294"/>
      <c r="M389" s="298"/>
      <c r="N389" s="296"/>
      <c r="O389" s="281"/>
      <c r="P389" s="304"/>
      <c r="Q389" s="288"/>
      <c r="R389" s="306"/>
      <c r="S389" s="291"/>
      <c r="T389" s="294"/>
      <c r="U389" s="348"/>
      <c r="V389" s="349">
        <f>SUM(G389:T389)</f>
        <v>0</v>
      </c>
      <c r="W389" s="932">
        <f>V389*F389</f>
        <v>0</v>
      </c>
    </row>
    <row r="390" spans="1:26" ht="18" x14ac:dyDescent="0.35">
      <c r="A390" s="151"/>
      <c r="B390" s="152"/>
      <c r="C390" s="341" t="s">
        <v>12</v>
      </c>
      <c r="D390" s="341">
        <v>1</v>
      </c>
      <c r="E390" s="330" t="s">
        <v>81</v>
      </c>
      <c r="F390" s="913">
        <v>230</v>
      </c>
      <c r="G390" s="298"/>
      <c r="H390" s="294"/>
      <c r="I390" s="300"/>
      <c r="J390" s="302"/>
      <c r="K390" s="311"/>
      <c r="L390" s="294"/>
      <c r="M390" s="298"/>
      <c r="N390" s="296"/>
      <c r="O390" s="281"/>
      <c r="P390" s="304"/>
      <c r="Q390" s="288"/>
      <c r="R390" s="306"/>
      <c r="S390" s="291"/>
      <c r="T390" s="294"/>
      <c r="U390" s="348"/>
      <c r="V390" s="349">
        <f>SUM(G390:T390)</f>
        <v>0</v>
      </c>
      <c r="W390" s="932">
        <f>V390*F390</f>
        <v>0</v>
      </c>
    </row>
    <row r="391" spans="1:26" ht="18" x14ac:dyDescent="0.35">
      <c r="A391" s="10"/>
      <c r="B391" s="155"/>
      <c r="C391" s="341" t="s">
        <v>13</v>
      </c>
      <c r="D391" s="335">
        <v>1</v>
      </c>
      <c r="E391" s="330" t="s">
        <v>82</v>
      </c>
      <c r="F391" s="913">
        <v>210</v>
      </c>
      <c r="G391" s="298"/>
      <c r="H391" s="294"/>
      <c r="I391" s="300"/>
      <c r="J391" s="302"/>
      <c r="K391" s="311"/>
      <c r="L391" s="294"/>
      <c r="M391" s="298"/>
      <c r="N391" s="296"/>
      <c r="O391" s="281"/>
      <c r="P391" s="304"/>
      <c r="Q391" s="288"/>
      <c r="R391" s="306"/>
      <c r="S391" s="291"/>
      <c r="T391" s="294"/>
      <c r="U391" s="351"/>
      <c r="V391" s="349">
        <f>SUM(G391:T391)</f>
        <v>0</v>
      </c>
      <c r="W391" s="932">
        <f>V391*F391</f>
        <v>0</v>
      </c>
    </row>
    <row r="392" spans="1:26" ht="18.600000000000001" thickBot="1" x14ac:dyDescent="0.4">
      <c r="A392" s="153"/>
      <c r="B392" s="154"/>
      <c r="C392" s="340" t="s">
        <v>14</v>
      </c>
      <c r="D392" s="340">
        <v>1</v>
      </c>
      <c r="E392" s="331" t="s">
        <v>83</v>
      </c>
      <c r="F392" s="918">
        <v>190</v>
      </c>
      <c r="G392" s="117"/>
      <c r="H392" s="118"/>
      <c r="I392" s="119"/>
      <c r="J392" s="131"/>
      <c r="K392" s="120"/>
      <c r="L392" s="118"/>
      <c r="M392" s="117"/>
      <c r="N392" s="116"/>
      <c r="O392" s="121"/>
      <c r="P392" s="122"/>
      <c r="Q392" s="123"/>
      <c r="R392" s="124"/>
      <c r="S392" s="125"/>
      <c r="T392" s="118"/>
      <c r="U392" s="352"/>
      <c r="V392" s="353">
        <f>SUM(G392:T392)</f>
        <v>0</v>
      </c>
      <c r="W392" s="933">
        <f>V392*F392</f>
        <v>0</v>
      </c>
    </row>
    <row r="393" spans="1:26" x14ac:dyDescent="0.3">
      <c r="E393" s="348"/>
    </row>
    <row r="402" spans="2:2" x14ac:dyDescent="0.3">
      <c r="B402"/>
    </row>
  </sheetData>
  <sheetProtection algorithmName="SHA-512" hashValue="eiANkHfun+WHkexlE22ZWRR/tAc8FQbvznpVqbVs0ecJv6IluZIYoX6JZneC7EoP2kRxfbCZLoAImqRh4quY6g==" saltValue="MHRuQyvK/B+E5O6nShRMwQ==" spinCount="100000" sheet="1" objects="1" scenarios="1" selectLockedCells="1"/>
  <mergeCells count="1215">
    <mergeCell ref="Z379:Z380"/>
    <mergeCell ref="L386:L387"/>
    <mergeCell ref="M386:M387"/>
    <mergeCell ref="N386:N387"/>
    <mergeCell ref="O386:O387"/>
    <mergeCell ref="P386:P387"/>
    <mergeCell ref="Q386:Q387"/>
    <mergeCell ref="R386:R387"/>
    <mergeCell ref="S386:S387"/>
    <mergeCell ref="X377:Z377"/>
    <mergeCell ref="L379:L380"/>
    <mergeCell ref="M379:M380"/>
    <mergeCell ref="N379:N380"/>
    <mergeCell ref="U386:U387"/>
    <mergeCell ref="V386:V387"/>
    <mergeCell ref="W386:W387"/>
    <mergeCell ref="A370:B372"/>
    <mergeCell ref="D386:D387"/>
    <mergeCell ref="E386:E387"/>
    <mergeCell ref="F386:F387"/>
    <mergeCell ref="G386:G387"/>
    <mergeCell ref="H386:H387"/>
    <mergeCell ref="I386:I387"/>
    <mergeCell ref="J386:J387"/>
    <mergeCell ref="K386:K387"/>
    <mergeCell ref="X379:X380"/>
    <mergeCell ref="Y379:Y380"/>
    <mergeCell ref="T386:T387"/>
    <mergeCell ref="V379:V380"/>
    <mergeCell ref="W379:W380"/>
    <mergeCell ref="D379:D380"/>
    <mergeCell ref="E379:E380"/>
    <mergeCell ref="X368:Z368"/>
    <mergeCell ref="A375:A378"/>
    <mergeCell ref="D375:D378"/>
    <mergeCell ref="E375:E378"/>
    <mergeCell ref="F375:F378"/>
    <mergeCell ref="G375:G378"/>
    <mergeCell ref="H375:H378"/>
    <mergeCell ref="I375:I378"/>
    <mergeCell ref="J375:J378"/>
    <mergeCell ref="K375:K378"/>
    <mergeCell ref="L375:L378"/>
    <mergeCell ref="M375:M378"/>
    <mergeCell ref="N375:N378"/>
    <mergeCell ref="O375:O378"/>
    <mergeCell ref="P375:P378"/>
    <mergeCell ref="Q375:Q378"/>
    <mergeCell ref="R375:R378"/>
    <mergeCell ref="X370:X374"/>
    <mergeCell ref="Y370:Y374"/>
    <mergeCell ref="Z370:Z374"/>
    <mergeCell ref="G369:W369"/>
    <mergeCell ref="S375:S378"/>
    <mergeCell ref="T375:T378"/>
    <mergeCell ref="U375:U378"/>
    <mergeCell ref="V375:V378"/>
    <mergeCell ref="W375:W378"/>
    <mergeCell ref="V370:V374"/>
    <mergeCell ref="W370:W374"/>
    <mergeCell ref="A374:B374"/>
    <mergeCell ref="D370:D374"/>
    <mergeCell ref="E370:E374"/>
    <mergeCell ref="M370:M374"/>
    <mergeCell ref="V359:V360"/>
    <mergeCell ref="W359:W360"/>
    <mergeCell ref="D364:D365"/>
    <mergeCell ref="F364:F365"/>
    <mergeCell ref="G364:G365"/>
    <mergeCell ref="H364:H365"/>
    <mergeCell ref="I364:I365"/>
    <mergeCell ref="J364:J365"/>
    <mergeCell ref="K364:K365"/>
    <mergeCell ref="L364:L365"/>
    <mergeCell ref="M364:M365"/>
    <mergeCell ref="N364:N365"/>
    <mergeCell ref="O364:O365"/>
    <mergeCell ref="P364:P365"/>
    <mergeCell ref="Q364:Q365"/>
    <mergeCell ref="R364:R365"/>
    <mergeCell ref="S364:S365"/>
    <mergeCell ref="T364:T365"/>
    <mergeCell ref="U364:U365"/>
    <mergeCell ref="V364:V365"/>
    <mergeCell ref="W364:W365"/>
    <mergeCell ref="D359:D360"/>
    <mergeCell ref="F359:F360"/>
    <mergeCell ref="G359:G360"/>
    <mergeCell ref="H359:H360"/>
    <mergeCell ref="I359:I360"/>
    <mergeCell ref="J359:J360"/>
    <mergeCell ref="K359:K360"/>
    <mergeCell ref="L359:L360"/>
    <mergeCell ref="M359:M360"/>
    <mergeCell ref="N359:N360"/>
    <mergeCell ref="O359:O360"/>
    <mergeCell ref="P359:P360"/>
    <mergeCell ref="Q359:Q360"/>
    <mergeCell ref="R359:R360"/>
    <mergeCell ref="S359:S360"/>
    <mergeCell ref="T359:T360"/>
    <mergeCell ref="U359:U360"/>
    <mergeCell ref="T343:T344"/>
    <mergeCell ref="U343:U344"/>
    <mergeCell ref="I343:I344"/>
    <mergeCell ref="J343:J344"/>
    <mergeCell ref="K343:K344"/>
    <mergeCell ref="L343:L344"/>
    <mergeCell ref="M343:M344"/>
    <mergeCell ref="N343:N344"/>
    <mergeCell ref="O343:O344"/>
    <mergeCell ref="P343:P344"/>
    <mergeCell ref="Q343:Q344"/>
    <mergeCell ref="R343:R344"/>
    <mergeCell ref="S343:S344"/>
    <mergeCell ref="D165:D166"/>
    <mergeCell ref="F165:F166"/>
    <mergeCell ref="G165:G166"/>
    <mergeCell ref="H165:H166"/>
    <mergeCell ref="I165:I166"/>
    <mergeCell ref="J165:J166"/>
    <mergeCell ref="K165:K166"/>
    <mergeCell ref="V343:V344"/>
    <mergeCell ref="W343:W344"/>
    <mergeCell ref="D351:D352"/>
    <mergeCell ref="F351:F352"/>
    <mergeCell ref="G351:G352"/>
    <mergeCell ref="H351:H352"/>
    <mergeCell ref="I351:I352"/>
    <mergeCell ref="J351:J352"/>
    <mergeCell ref="K351:K352"/>
    <mergeCell ref="L351:L352"/>
    <mergeCell ref="M351:M352"/>
    <mergeCell ref="N351:N352"/>
    <mergeCell ref="O351:O352"/>
    <mergeCell ref="P351:P352"/>
    <mergeCell ref="Q351:Q352"/>
    <mergeCell ref="R351:R352"/>
    <mergeCell ref="S351:S352"/>
    <mergeCell ref="T351:T352"/>
    <mergeCell ref="U351:U352"/>
    <mergeCell ref="V351:V352"/>
    <mergeCell ref="W351:W352"/>
    <mergeCell ref="D343:D344"/>
    <mergeCell ref="F343:F344"/>
    <mergeCell ref="G343:G344"/>
    <mergeCell ref="H343:H344"/>
    <mergeCell ref="X337:Z337"/>
    <mergeCell ref="E64:E67"/>
    <mergeCell ref="X326:X327"/>
    <mergeCell ref="Y326:Y327"/>
    <mergeCell ref="Z326:Z327"/>
    <mergeCell ref="X136:Z136"/>
    <mergeCell ref="X157:Z157"/>
    <mergeCell ref="X169:Z169"/>
    <mergeCell ref="X211:Y211"/>
    <mergeCell ref="X212:Y213"/>
    <mergeCell ref="X214:Y214"/>
    <mergeCell ref="X215:Y215"/>
    <mergeCell ref="X216:Y216"/>
    <mergeCell ref="X217:Y217"/>
    <mergeCell ref="X276:Z276"/>
    <mergeCell ref="X285:Z285"/>
    <mergeCell ref="X304:X307"/>
    <mergeCell ref="Y304:Y307"/>
    <mergeCell ref="Z304:Z307"/>
    <mergeCell ref="X146:Z146"/>
    <mergeCell ref="X301:Z301"/>
    <mergeCell ref="W221:W222"/>
    <mergeCell ref="V273:V274"/>
    <mergeCell ref="M268:M269"/>
    <mergeCell ref="N268:N269"/>
    <mergeCell ref="Y264:Y267"/>
    <mergeCell ref="X221:X222"/>
    <mergeCell ref="Y221:Y222"/>
    <mergeCell ref="X197:Y197"/>
    <mergeCell ref="X198:Y199"/>
    <mergeCell ref="X200:Y200"/>
    <mergeCell ref="X201:Y201"/>
    <mergeCell ref="X202:Y202"/>
    <mergeCell ref="S198:S199"/>
    <mergeCell ref="D228:D229"/>
    <mergeCell ref="F228:F229"/>
    <mergeCell ref="G228:G229"/>
    <mergeCell ref="K198:K199"/>
    <mergeCell ref="D212:D213"/>
    <mergeCell ref="O268:O269"/>
    <mergeCell ref="P268:P269"/>
    <mergeCell ref="Y235:Y236"/>
    <mergeCell ref="V257:V258"/>
    <mergeCell ref="Z287:Z288"/>
    <mergeCell ref="Z268:Z269"/>
    <mergeCell ref="D273:D274"/>
    <mergeCell ref="F273:F274"/>
    <mergeCell ref="G273:G274"/>
    <mergeCell ref="H273:H274"/>
    <mergeCell ref="I273:I274"/>
    <mergeCell ref="T268:T269"/>
    <mergeCell ref="U257:U258"/>
    <mergeCell ref="D268:D269"/>
    <mergeCell ref="F268:F269"/>
    <mergeCell ref="G268:G269"/>
    <mergeCell ref="Z264:Z267"/>
    <mergeCell ref="X264:X267"/>
    <mergeCell ref="X235:X236"/>
    <mergeCell ref="L204:L205"/>
    <mergeCell ref="T235:T236"/>
    <mergeCell ref="O204:O205"/>
    <mergeCell ref="W273:W274"/>
    <mergeCell ref="V268:V269"/>
    <mergeCell ref="W279:W282"/>
    <mergeCell ref="A339:A342"/>
    <mergeCell ref="A193:A194"/>
    <mergeCell ref="A199:A200"/>
    <mergeCell ref="A205:A207"/>
    <mergeCell ref="A222:A223"/>
    <mergeCell ref="A178:A180"/>
    <mergeCell ref="D177:D178"/>
    <mergeCell ref="F177:F178"/>
    <mergeCell ref="G177:G178"/>
    <mergeCell ref="H177:H178"/>
    <mergeCell ref="I177:I178"/>
    <mergeCell ref="J177:J178"/>
    <mergeCell ref="K177:K178"/>
    <mergeCell ref="A269:A270"/>
    <mergeCell ref="A279:B282"/>
    <mergeCell ref="A283:A286"/>
    <mergeCell ref="A304:B307"/>
    <mergeCell ref="I204:I205"/>
    <mergeCell ref="J204:J205"/>
    <mergeCell ref="K204:K205"/>
    <mergeCell ref="D235:D236"/>
    <mergeCell ref="F212:F213"/>
    <mergeCell ref="D243:D244"/>
    <mergeCell ref="D257:D258"/>
    <mergeCell ref="F257:F258"/>
    <mergeCell ref="D264:D267"/>
    <mergeCell ref="F264:F267"/>
    <mergeCell ref="F308:F311"/>
    <mergeCell ref="D304:D307"/>
    <mergeCell ref="F304:F307"/>
    <mergeCell ref="K332:K333"/>
    <mergeCell ref="D221:D222"/>
    <mergeCell ref="Q192:Q193"/>
    <mergeCell ref="R192:R193"/>
    <mergeCell ref="S192:S193"/>
    <mergeCell ref="T192:T193"/>
    <mergeCell ref="U192:U193"/>
    <mergeCell ref="D192:D193"/>
    <mergeCell ref="F192:F193"/>
    <mergeCell ref="G192:G193"/>
    <mergeCell ref="H192:H193"/>
    <mergeCell ref="I192:I193"/>
    <mergeCell ref="J192:J193"/>
    <mergeCell ref="A308:A311"/>
    <mergeCell ref="A332:A337"/>
    <mergeCell ref="A326:A331"/>
    <mergeCell ref="D198:D199"/>
    <mergeCell ref="T221:T222"/>
    <mergeCell ref="P204:P205"/>
    <mergeCell ref="Q204:Q205"/>
    <mergeCell ref="R204:R205"/>
    <mergeCell ref="S204:S205"/>
    <mergeCell ref="T204:T205"/>
    <mergeCell ref="G212:G213"/>
    <mergeCell ref="T212:T213"/>
    <mergeCell ref="L198:L199"/>
    <mergeCell ref="D204:D205"/>
    <mergeCell ref="F204:F205"/>
    <mergeCell ref="G204:G205"/>
    <mergeCell ref="H204:H205"/>
    <mergeCell ref="H268:H269"/>
    <mergeCell ref="G38:G39"/>
    <mergeCell ref="H38:H39"/>
    <mergeCell ref="I38:I39"/>
    <mergeCell ref="U154:U155"/>
    <mergeCell ref="D154:D155"/>
    <mergeCell ref="F154:F155"/>
    <mergeCell ref="N142:N143"/>
    <mergeCell ref="O142:O143"/>
    <mergeCell ref="P142:P143"/>
    <mergeCell ref="Q142:Q143"/>
    <mergeCell ref="R142:R143"/>
    <mergeCell ref="S142:S143"/>
    <mergeCell ref="U142:U143"/>
    <mergeCell ref="P38:P39"/>
    <mergeCell ref="Q38:Q39"/>
    <mergeCell ref="R38:R39"/>
    <mergeCell ref="S38:S39"/>
    <mergeCell ref="T38:T39"/>
    <mergeCell ref="M52:M55"/>
    <mergeCell ref="M60:M63"/>
    <mergeCell ref="L52:L55"/>
    <mergeCell ref="U76:U79"/>
    <mergeCell ref="O52:O55"/>
    <mergeCell ref="E76:E79"/>
    <mergeCell ref="E80:E83"/>
    <mergeCell ref="E84:E87"/>
    <mergeCell ref="F38:F39"/>
    <mergeCell ref="N134:N137"/>
    <mergeCell ref="O134:O137"/>
    <mergeCell ref="P134:P137"/>
    <mergeCell ref="P165:P166"/>
    <mergeCell ref="Q165:Q166"/>
    <mergeCell ref="I228:I229"/>
    <mergeCell ref="J221:J222"/>
    <mergeCell ref="K221:K222"/>
    <mergeCell ref="L228:L229"/>
    <mergeCell ref="Q134:Q137"/>
    <mergeCell ref="R134:R137"/>
    <mergeCell ref="X268:X269"/>
    <mergeCell ref="Y268:Y269"/>
    <mergeCell ref="V235:V236"/>
    <mergeCell ref="W235:W236"/>
    <mergeCell ref="V228:V229"/>
    <mergeCell ref="W228:W229"/>
    <mergeCell ref="U165:U166"/>
    <mergeCell ref="V165:V166"/>
    <mergeCell ref="W165:W166"/>
    <mergeCell ref="M154:M155"/>
    <mergeCell ref="N154:N155"/>
    <mergeCell ref="O154:O155"/>
    <mergeCell ref="P154:P155"/>
    <mergeCell ref="Q154:Q155"/>
    <mergeCell ref="R154:R155"/>
    <mergeCell ref="S154:S155"/>
    <mergeCell ref="U268:U269"/>
    <mergeCell ref="U235:U236"/>
    <mergeCell ref="U221:U222"/>
    <mergeCell ref="T228:T229"/>
    <mergeCell ref="U228:U229"/>
    <mergeCell ref="M204:M205"/>
    <mergeCell ref="N204:N205"/>
    <mergeCell ref="W268:W269"/>
    <mergeCell ref="M212:M213"/>
    <mergeCell ref="N212:N213"/>
    <mergeCell ref="O212:O213"/>
    <mergeCell ref="P212:P213"/>
    <mergeCell ref="Q212:Q213"/>
    <mergeCell ref="R212:R213"/>
    <mergeCell ref="S212:S213"/>
    <mergeCell ref="P221:P222"/>
    <mergeCell ref="Q221:Q222"/>
    <mergeCell ref="R221:R222"/>
    <mergeCell ref="S221:S222"/>
    <mergeCell ref="M228:M229"/>
    <mergeCell ref="N228:N229"/>
    <mergeCell ref="H257:H258"/>
    <mergeCell ref="S243:S244"/>
    <mergeCell ref="T243:T244"/>
    <mergeCell ref="M221:M222"/>
    <mergeCell ref="S228:S229"/>
    <mergeCell ref="O228:O229"/>
    <mergeCell ref="O257:O258"/>
    <mergeCell ref="P257:P258"/>
    <mergeCell ref="Q257:Q258"/>
    <mergeCell ref="R257:R258"/>
    <mergeCell ref="S235:S236"/>
    <mergeCell ref="O235:O236"/>
    <mergeCell ref="P235:P236"/>
    <mergeCell ref="Q235:Q236"/>
    <mergeCell ref="R235:R236"/>
    <mergeCell ref="M243:M244"/>
    <mergeCell ref="W295:W296"/>
    <mergeCell ref="U287:U288"/>
    <mergeCell ref="U295:U296"/>
    <mergeCell ref="P308:P311"/>
    <mergeCell ref="P283:P286"/>
    <mergeCell ref="Q283:Q286"/>
    <mergeCell ref="R283:R286"/>
    <mergeCell ref="P295:P296"/>
    <mergeCell ref="D319:D320"/>
    <mergeCell ref="F319:F320"/>
    <mergeCell ref="G319:G320"/>
    <mergeCell ref="H319:H320"/>
    <mergeCell ref="I319:I320"/>
    <mergeCell ref="J319:J320"/>
    <mergeCell ref="K319:K320"/>
    <mergeCell ref="L319:L320"/>
    <mergeCell ref="V319:V320"/>
    <mergeCell ref="W319:W320"/>
    <mergeCell ref="M319:M320"/>
    <mergeCell ref="N319:N320"/>
    <mergeCell ref="O319:O320"/>
    <mergeCell ref="P319:P320"/>
    <mergeCell ref="Q319:Q320"/>
    <mergeCell ref="R319:R320"/>
    <mergeCell ref="S319:S320"/>
    <mergeCell ref="S273:S274"/>
    <mergeCell ref="T273:T274"/>
    <mergeCell ref="S268:S269"/>
    <mergeCell ref="H243:H244"/>
    <mergeCell ref="I243:I244"/>
    <mergeCell ref="W312:W313"/>
    <mergeCell ref="X312:X313"/>
    <mergeCell ref="X310:Z310"/>
    <mergeCell ref="X287:X288"/>
    <mergeCell ref="Y287:Y288"/>
    <mergeCell ref="W192:W193"/>
    <mergeCell ref="V243:V244"/>
    <mergeCell ref="W243:W244"/>
    <mergeCell ref="N235:N236"/>
    <mergeCell ref="U243:U244"/>
    <mergeCell ref="X210:Y210"/>
    <mergeCell ref="X196:Y196"/>
    <mergeCell ref="N221:N222"/>
    <mergeCell ref="P228:P229"/>
    <mergeCell ref="Q228:Q229"/>
    <mergeCell ref="R228:R229"/>
    <mergeCell ref="U264:U267"/>
    <mergeCell ref="N257:N258"/>
    <mergeCell ref="T257:T258"/>
    <mergeCell ref="P251:P252"/>
    <mergeCell ref="Q251:Q252"/>
    <mergeCell ref="N251:N252"/>
    <mergeCell ref="O251:O252"/>
    <mergeCell ref="Z221:Z222"/>
    <mergeCell ref="U279:U282"/>
    <mergeCell ref="V279:V282"/>
    <mergeCell ref="Y312:Y313"/>
    <mergeCell ref="Z312:Z313"/>
    <mergeCell ref="S308:S311"/>
    <mergeCell ref="P304:P307"/>
    <mergeCell ref="R304:R307"/>
    <mergeCell ref="V192:V193"/>
    <mergeCell ref="U1:W1"/>
    <mergeCell ref="X1:Y1"/>
    <mergeCell ref="U5:U8"/>
    <mergeCell ref="V5:V8"/>
    <mergeCell ref="W5:W8"/>
    <mergeCell ref="W60:W63"/>
    <mergeCell ref="U64:U67"/>
    <mergeCell ref="V64:V67"/>
    <mergeCell ref="W64:W67"/>
    <mergeCell ref="U52:U55"/>
    <mergeCell ref="V52:V55"/>
    <mergeCell ref="W52:W55"/>
    <mergeCell ref="W31:W32"/>
    <mergeCell ref="X31:X32"/>
    <mergeCell ref="Y31:Y32"/>
    <mergeCell ref="R52:R55"/>
    <mergeCell ref="V60:V63"/>
    <mergeCell ref="X2:Y2"/>
    <mergeCell ref="U3:W3"/>
    <mergeCell ref="X3:Y3"/>
    <mergeCell ref="R17:R20"/>
    <mergeCell ref="S17:S20"/>
    <mergeCell ref="W38:W39"/>
    <mergeCell ref="U2:W2"/>
    <mergeCell ref="X29:Z29"/>
    <mergeCell ref="T2:T4"/>
    <mergeCell ref="R60:R63"/>
    <mergeCell ref="U9:U12"/>
    <mergeCell ref="S13:S16"/>
    <mergeCell ref="T13:T16"/>
    <mergeCell ref="T60:T63"/>
    <mergeCell ref="S60:S63"/>
    <mergeCell ref="Y138:Y141"/>
    <mergeCell ref="T5:T8"/>
    <mergeCell ref="R13:R16"/>
    <mergeCell ref="S52:S55"/>
    <mergeCell ref="T52:T55"/>
    <mergeCell ref="W13:W16"/>
    <mergeCell ref="U60:U63"/>
    <mergeCell ref="T64:T67"/>
    <mergeCell ref="R64:R67"/>
    <mergeCell ref="S64:S67"/>
    <mergeCell ref="V9:V12"/>
    <mergeCell ref="W9:W12"/>
    <mergeCell ref="W17:W20"/>
    <mergeCell ref="U38:U39"/>
    <mergeCell ref="V38:V39"/>
    <mergeCell ref="R9:R12"/>
    <mergeCell ref="S9:S12"/>
    <mergeCell ref="T9:T12"/>
    <mergeCell ref="S84:S87"/>
    <mergeCell ref="W80:W83"/>
    <mergeCell ref="R80:R83"/>
    <mergeCell ref="U13:U16"/>
    <mergeCell ref="V13:V16"/>
    <mergeCell ref="U80:U83"/>
    <mergeCell ref="U84:U87"/>
    <mergeCell ref="R84:R87"/>
    <mergeCell ref="U138:U141"/>
    <mergeCell ref="W138:W141"/>
    <mergeCell ref="T84:T87"/>
    <mergeCell ref="T134:T137"/>
    <mergeCell ref="O2:O4"/>
    <mergeCell ref="P2:P4"/>
    <mergeCell ref="Q2:Q4"/>
    <mergeCell ref="R2:R4"/>
    <mergeCell ref="S2:S4"/>
    <mergeCell ref="N5:N8"/>
    <mergeCell ref="C5:C8"/>
    <mergeCell ref="D5:D8"/>
    <mergeCell ref="F5:F8"/>
    <mergeCell ref="G5:G8"/>
    <mergeCell ref="H5:H8"/>
    <mergeCell ref="Q5:Q8"/>
    <mergeCell ref="R5:R8"/>
    <mergeCell ref="S5:S8"/>
    <mergeCell ref="G2:G4"/>
    <mergeCell ref="H2:H4"/>
    <mergeCell ref="M2:M4"/>
    <mergeCell ref="E5:E8"/>
    <mergeCell ref="I2:I4"/>
    <mergeCell ref="J2:J4"/>
    <mergeCell ref="K2:K4"/>
    <mergeCell ref="L2:L4"/>
    <mergeCell ref="I5:I8"/>
    <mergeCell ref="J5:J8"/>
    <mergeCell ref="K5:K8"/>
    <mergeCell ref="L5:L8"/>
    <mergeCell ref="M5:M8"/>
    <mergeCell ref="N2:N4"/>
    <mergeCell ref="O5:O8"/>
    <mergeCell ref="P5:P8"/>
    <mergeCell ref="P9:P12"/>
    <mergeCell ref="J9:J12"/>
    <mergeCell ref="K9:K12"/>
    <mergeCell ref="L9:L12"/>
    <mergeCell ref="M9:M12"/>
    <mergeCell ref="N9:N12"/>
    <mergeCell ref="O9:O12"/>
    <mergeCell ref="C9:C12"/>
    <mergeCell ref="D9:D12"/>
    <mergeCell ref="F9:F12"/>
    <mergeCell ref="G9:G12"/>
    <mergeCell ref="H9:H12"/>
    <mergeCell ref="C13:C16"/>
    <mergeCell ref="D13:D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E9:E12"/>
    <mergeCell ref="E13:E16"/>
    <mergeCell ref="C17:C20"/>
    <mergeCell ref="G17:G20"/>
    <mergeCell ref="L17:L20"/>
    <mergeCell ref="M17:M20"/>
    <mergeCell ref="O17:O20"/>
    <mergeCell ref="N17:N20"/>
    <mergeCell ref="P17:P20"/>
    <mergeCell ref="Q17:Q20"/>
    <mergeCell ref="H17:H20"/>
    <mergeCell ref="I17:I20"/>
    <mergeCell ref="J17:J20"/>
    <mergeCell ref="K17:K20"/>
    <mergeCell ref="G60:G63"/>
    <mergeCell ref="F60:F63"/>
    <mergeCell ref="D60:D63"/>
    <mergeCell ref="C60:C63"/>
    <mergeCell ref="I9:I12"/>
    <mergeCell ref="J52:J55"/>
    <mergeCell ref="K52:K55"/>
    <mergeCell ref="Q9:Q12"/>
    <mergeCell ref="Q60:Q63"/>
    <mergeCell ref="P52:P55"/>
    <mergeCell ref="Q52:Q55"/>
    <mergeCell ref="N52:N55"/>
    <mergeCell ref="E17:E20"/>
    <mergeCell ref="E31:E32"/>
    <mergeCell ref="E60:E63"/>
    <mergeCell ref="E52:E55"/>
    <mergeCell ref="F31:F32"/>
    <mergeCell ref="G31:G32"/>
    <mergeCell ref="H31:H32"/>
    <mergeCell ref="D38:D39"/>
    <mergeCell ref="D31:D32"/>
    <mergeCell ref="O13:O16"/>
    <mergeCell ref="P13:P16"/>
    <mergeCell ref="Q13:Q16"/>
    <mergeCell ref="T17:T20"/>
    <mergeCell ref="U17:U20"/>
    <mergeCell ref="V17:V20"/>
    <mergeCell ref="I31:I32"/>
    <mergeCell ref="J31:J32"/>
    <mergeCell ref="K31:K32"/>
    <mergeCell ref="L31:L32"/>
    <mergeCell ref="M31:M32"/>
    <mergeCell ref="D17:D20"/>
    <mergeCell ref="F17:F20"/>
    <mergeCell ref="C64:C67"/>
    <mergeCell ref="D64:D67"/>
    <mergeCell ref="F64:F67"/>
    <mergeCell ref="G64:G67"/>
    <mergeCell ref="H64:H67"/>
    <mergeCell ref="I64:I67"/>
    <mergeCell ref="J64:J67"/>
    <mergeCell ref="M64:M67"/>
    <mergeCell ref="K64:K67"/>
    <mergeCell ref="N31:N32"/>
    <mergeCell ref="O31:O32"/>
    <mergeCell ref="P31:P32"/>
    <mergeCell ref="Q31:Q32"/>
    <mergeCell ref="R31:R32"/>
    <mergeCell ref="T31:T32"/>
    <mergeCell ref="S31:S32"/>
    <mergeCell ref="M38:M39"/>
    <mergeCell ref="N38:N39"/>
    <mergeCell ref="D148:D149"/>
    <mergeCell ref="V80:V83"/>
    <mergeCell ref="K80:K83"/>
    <mergeCell ref="L80:L83"/>
    <mergeCell ref="C80:C83"/>
    <mergeCell ref="D80:D83"/>
    <mergeCell ref="F80:F83"/>
    <mergeCell ref="G80:G83"/>
    <mergeCell ref="H80:H83"/>
    <mergeCell ref="I80:I83"/>
    <mergeCell ref="J80:J83"/>
    <mergeCell ref="M80:M83"/>
    <mergeCell ref="N80:N83"/>
    <mergeCell ref="A103:C103"/>
    <mergeCell ref="C84:C87"/>
    <mergeCell ref="L76:L79"/>
    <mergeCell ref="M76:M79"/>
    <mergeCell ref="P76:P79"/>
    <mergeCell ref="N76:N79"/>
    <mergeCell ref="O76:O79"/>
    <mergeCell ref="H142:H143"/>
    <mergeCell ref="I142:I143"/>
    <mergeCell ref="J142:J143"/>
    <mergeCell ref="K142:K143"/>
    <mergeCell ref="L142:L143"/>
    <mergeCell ref="P148:P149"/>
    <mergeCell ref="O148:O149"/>
    <mergeCell ref="Q148:Q149"/>
    <mergeCell ref="R148:R149"/>
    <mergeCell ref="S148:S149"/>
    <mergeCell ref="T148:T149"/>
    <mergeCell ref="V142:V143"/>
    <mergeCell ref="O84:O87"/>
    <mergeCell ref="I84:I87"/>
    <mergeCell ref="J84:J87"/>
    <mergeCell ref="K84:K87"/>
    <mergeCell ref="L84:L87"/>
    <mergeCell ref="M84:M87"/>
    <mergeCell ref="N84:N87"/>
    <mergeCell ref="D84:D87"/>
    <mergeCell ref="F84:F87"/>
    <mergeCell ref="G84:G87"/>
    <mergeCell ref="H84:H87"/>
    <mergeCell ref="A45:B45"/>
    <mergeCell ref="C52:C55"/>
    <mergeCell ref="D52:D55"/>
    <mergeCell ref="F52:F55"/>
    <mergeCell ref="G52:G55"/>
    <mergeCell ref="H52:H55"/>
    <mergeCell ref="I52:I55"/>
    <mergeCell ref="L64:L67"/>
    <mergeCell ref="L60:L63"/>
    <mergeCell ref="K60:K63"/>
    <mergeCell ref="J60:J63"/>
    <mergeCell ref="I60:I63"/>
    <mergeCell ref="H60:H63"/>
    <mergeCell ref="F198:F199"/>
    <mergeCell ref="G198:G199"/>
    <mergeCell ref="H198:H199"/>
    <mergeCell ref="I198:I199"/>
    <mergeCell ref="Q184:Q185"/>
    <mergeCell ref="R184:R185"/>
    <mergeCell ref="S184:S185"/>
    <mergeCell ref="H171:H172"/>
    <mergeCell ref="J184:J185"/>
    <mergeCell ref="I171:I172"/>
    <mergeCell ref="F184:F185"/>
    <mergeCell ref="G154:G155"/>
    <mergeCell ref="V138:V141"/>
    <mergeCell ref="C76:C79"/>
    <mergeCell ref="D76:D79"/>
    <mergeCell ref="F76:F79"/>
    <mergeCell ref="G76:G79"/>
    <mergeCell ref="H76:H79"/>
    <mergeCell ref="I76:I79"/>
    <mergeCell ref="Q80:Q83"/>
    <mergeCell ref="O80:O83"/>
    <mergeCell ref="P80:P83"/>
    <mergeCell ref="Q84:Q87"/>
    <mergeCell ref="D142:D143"/>
    <mergeCell ref="F142:F143"/>
    <mergeCell ref="D134:D137"/>
    <mergeCell ref="F134:F137"/>
    <mergeCell ref="G134:G137"/>
    <mergeCell ref="D138:D141"/>
    <mergeCell ref="F138:F141"/>
    <mergeCell ref="G138:G141"/>
    <mergeCell ref="H138:H141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W198:W199"/>
    <mergeCell ref="K138:K141"/>
    <mergeCell ref="L138:L141"/>
    <mergeCell ref="M138:M141"/>
    <mergeCell ref="N138:N141"/>
    <mergeCell ref="O138:O141"/>
    <mergeCell ref="P138:P141"/>
    <mergeCell ref="Q138:Q141"/>
    <mergeCell ref="R138:R141"/>
    <mergeCell ref="S138:S141"/>
    <mergeCell ref="I138:I141"/>
    <mergeCell ref="J138:J141"/>
    <mergeCell ref="R165:R166"/>
    <mergeCell ref="H184:H185"/>
    <mergeCell ref="T177:T178"/>
    <mergeCell ref="T198:T199"/>
    <mergeCell ref="I184:I185"/>
    <mergeCell ref="S165:S166"/>
    <mergeCell ref="L192:L193"/>
    <mergeCell ref="O159:O160"/>
    <mergeCell ref="S177:S178"/>
    <mergeCell ref="M165:M166"/>
    <mergeCell ref="N165:N166"/>
    <mergeCell ref="O165:O166"/>
    <mergeCell ref="M142:M143"/>
    <mergeCell ref="L221:L222"/>
    <mergeCell ref="G142:G143"/>
    <mergeCell ref="F159:F160"/>
    <mergeCell ref="G159:G160"/>
    <mergeCell ref="G184:G185"/>
    <mergeCell ref="V221:V222"/>
    <mergeCell ref="M159:M160"/>
    <mergeCell ref="U198:U199"/>
    <mergeCell ref="O221:O222"/>
    <mergeCell ref="M177:M178"/>
    <mergeCell ref="T165:T166"/>
    <mergeCell ref="N159:N160"/>
    <mergeCell ref="H228:H229"/>
    <mergeCell ref="J251:J252"/>
    <mergeCell ref="K251:K252"/>
    <mergeCell ref="L251:L252"/>
    <mergeCell ref="T251:T252"/>
    <mergeCell ref="U251:U252"/>
    <mergeCell ref="F243:F244"/>
    <mergeCell ref="G243:G244"/>
    <mergeCell ref="F235:F236"/>
    <mergeCell ref="G235:G236"/>
    <mergeCell ref="H235:H236"/>
    <mergeCell ref="S159:S160"/>
    <mergeCell ref="T159:T160"/>
    <mergeCell ref="T154:T155"/>
    <mergeCell ref="H159:H160"/>
    <mergeCell ref="I159:I160"/>
    <mergeCell ref="J159:J160"/>
    <mergeCell ref="G221:G222"/>
    <mergeCell ref="F148:F149"/>
    <mergeCell ref="Q76:Q79"/>
    <mergeCell ref="S80:S83"/>
    <mergeCell ref="T80:T83"/>
    <mergeCell ref="N64:N67"/>
    <mergeCell ref="O64:O67"/>
    <mergeCell ref="P64:P67"/>
    <mergeCell ref="P60:P63"/>
    <mergeCell ref="O177:O178"/>
    <mergeCell ref="P177:P178"/>
    <mergeCell ref="Q177:Q178"/>
    <mergeCell ref="R177:R178"/>
    <mergeCell ref="J198:J199"/>
    <mergeCell ref="M198:M199"/>
    <mergeCell ref="N198:N199"/>
    <mergeCell ref="O198:O199"/>
    <mergeCell ref="P198:P199"/>
    <mergeCell ref="Q198:Q199"/>
    <mergeCell ref="K184:K185"/>
    <mergeCell ref="L184:L185"/>
    <mergeCell ref="R76:R79"/>
    <mergeCell ref="Q64:Q67"/>
    <mergeCell ref="O60:O63"/>
    <mergeCell ref="N60:N63"/>
    <mergeCell ref="P84:P87"/>
    <mergeCell ref="S76:S79"/>
    <mergeCell ref="T76:T79"/>
    <mergeCell ref="T138:T141"/>
    <mergeCell ref="K159:K160"/>
    <mergeCell ref="L159:L160"/>
    <mergeCell ref="L165:L166"/>
    <mergeCell ref="K192:K193"/>
    <mergeCell ref="S134:S137"/>
    <mergeCell ref="I134:I137"/>
    <mergeCell ref="J134:J137"/>
    <mergeCell ref="K134:K137"/>
    <mergeCell ref="O184:O185"/>
    <mergeCell ref="P184:P185"/>
    <mergeCell ref="G257:G258"/>
    <mergeCell ref="I235:I236"/>
    <mergeCell ref="J235:J236"/>
    <mergeCell ref="K235:K236"/>
    <mergeCell ref="L235:L236"/>
    <mergeCell ref="N243:N244"/>
    <mergeCell ref="O243:O244"/>
    <mergeCell ref="P243:P244"/>
    <mergeCell ref="Q243:Q244"/>
    <mergeCell ref="K257:K258"/>
    <mergeCell ref="R159:R160"/>
    <mergeCell ref="I154:I155"/>
    <mergeCell ref="J154:J155"/>
    <mergeCell ref="K154:K155"/>
    <mergeCell ref="L154:L155"/>
    <mergeCell ref="L134:L137"/>
    <mergeCell ref="M134:M137"/>
    <mergeCell ref="M184:M185"/>
    <mergeCell ref="N184:N185"/>
    <mergeCell ref="N171:N172"/>
    <mergeCell ref="O171:O172"/>
    <mergeCell ref="L177:L178"/>
    <mergeCell ref="H212:H213"/>
    <mergeCell ref="J243:J244"/>
    <mergeCell ref="K243:K244"/>
    <mergeCell ref="M251:M252"/>
    <mergeCell ref="H154:H155"/>
    <mergeCell ref="O38:O39"/>
    <mergeCell ref="J76:J79"/>
    <mergeCell ref="K76:K79"/>
    <mergeCell ref="J38:J39"/>
    <mergeCell ref="K38:K39"/>
    <mergeCell ref="L38:L39"/>
    <mergeCell ref="Z184:Z185"/>
    <mergeCell ref="D184:D185"/>
    <mergeCell ref="Y171:Y172"/>
    <mergeCell ref="T184:T185"/>
    <mergeCell ref="U184:U185"/>
    <mergeCell ref="V184:V185"/>
    <mergeCell ref="W184:W185"/>
    <mergeCell ref="X184:X185"/>
    <mergeCell ref="Y184:Y185"/>
    <mergeCell ref="U159:U160"/>
    <mergeCell ref="V159:V160"/>
    <mergeCell ref="W159:W160"/>
    <mergeCell ref="F171:F172"/>
    <mergeCell ref="G171:G172"/>
    <mergeCell ref="P171:P172"/>
    <mergeCell ref="Q171:Q172"/>
    <mergeCell ref="P159:P160"/>
    <mergeCell ref="Q159:Q160"/>
    <mergeCell ref="V171:V172"/>
    <mergeCell ref="J171:J172"/>
    <mergeCell ref="K171:K172"/>
    <mergeCell ref="L171:L172"/>
    <mergeCell ref="M171:M172"/>
    <mergeCell ref="Y148:Y149"/>
    <mergeCell ref="Z148:Z149"/>
    <mergeCell ref="V154:V155"/>
    <mergeCell ref="Z279:Z282"/>
    <mergeCell ref="D279:D282"/>
    <mergeCell ref="F279:F282"/>
    <mergeCell ref="G279:G282"/>
    <mergeCell ref="H279:H282"/>
    <mergeCell ref="I279:I282"/>
    <mergeCell ref="J279:J282"/>
    <mergeCell ref="K279:K282"/>
    <mergeCell ref="L279:L282"/>
    <mergeCell ref="M279:M282"/>
    <mergeCell ref="N279:N282"/>
    <mergeCell ref="O279:O282"/>
    <mergeCell ref="P279:P282"/>
    <mergeCell ref="G264:G267"/>
    <mergeCell ref="H264:H267"/>
    <mergeCell ref="I264:I267"/>
    <mergeCell ref="J273:J274"/>
    <mergeCell ref="K273:K274"/>
    <mergeCell ref="M264:M267"/>
    <mergeCell ref="N264:N267"/>
    <mergeCell ref="O264:O267"/>
    <mergeCell ref="J264:J267"/>
    <mergeCell ref="K264:K267"/>
    <mergeCell ref="U273:U274"/>
    <mergeCell ref="W264:W267"/>
    <mergeCell ref="Q279:Q282"/>
    <mergeCell ref="R279:R282"/>
    <mergeCell ref="S279:S282"/>
    <mergeCell ref="T279:T282"/>
    <mergeCell ref="W257:W258"/>
    <mergeCell ref="V251:V252"/>
    <mergeCell ref="W251:W252"/>
    <mergeCell ref="D251:D252"/>
    <mergeCell ref="F251:F252"/>
    <mergeCell ref="X324:Z324"/>
    <mergeCell ref="Z198:Z199"/>
    <mergeCell ref="Z212:Z213"/>
    <mergeCell ref="U31:U32"/>
    <mergeCell ref="V31:V32"/>
    <mergeCell ref="X138:X141"/>
    <mergeCell ref="U134:U137"/>
    <mergeCell ref="V134:V137"/>
    <mergeCell ref="W134:W137"/>
    <mergeCell ref="W76:W79"/>
    <mergeCell ref="W84:W87"/>
    <mergeCell ref="V198:V199"/>
    <mergeCell ref="V76:V79"/>
    <mergeCell ref="V84:V87"/>
    <mergeCell ref="W142:W143"/>
    <mergeCell ref="U212:U213"/>
    <mergeCell ref="U171:U172"/>
    <mergeCell ref="Z235:Z236"/>
    <mergeCell ref="X249:Z249"/>
    <mergeCell ref="Z251:Z252"/>
    <mergeCell ref="W171:W172"/>
    <mergeCell ref="X251:X252"/>
    <mergeCell ref="Y251:Y252"/>
    <mergeCell ref="X171:X172"/>
    <mergeCell ref="X279:X282"/>
    <mergeCell ref="Y279:Y282"/>
    <mergeCell ref="W154:W155"/>
    <mergeCell ref="V283:V286"/>
    <mergeCell ref="X159:X160"/>
    <mergeCell ref="Z138:Z141"/>
    <mergeCell ref="Z31:Z32"/>
    <mergeCell ref="Z159:Z160"/>
    <mergeCell ref="X148:X149"/>
    <mergeCell ref="Y159:Y160"/>
    <mergeCell ref="Z171:Z172"/>
    <mergeCell ref="X182:Z182"/>
    <mergeCell ref="V212:V213"/>
    <mergeCell ref="W212:W213"/>
    <mergeCell ref="I212:I213"/>
    <mergeCell ref="J212:J213"/>
    <mergeCell ref="P264:P267"/>
    <mergeCell ref="Q264:Q267"/>
    <mergeCell ref="R264:R267"/>
    <mergeCell ref="S264:S267"/>
    <mergeCell ref="T264:T267"/>
    <mergeCell ref="I257:I258"/>
    <mergeCell ref="J257:J258"/>
    <mergeCell ref="S257:S258"/>
    <mergeCell ref="V264:V267"/>
    <mergeCell ref="X218:Z218"/>
    <mergeCell ref="L264:L267"/>
    <mergeCell ref="X233:Z233"/>
    <mergeCell ref="R198:R199"/>
    <mergeCell ref="X261:Z261"/>
    <mergeCell ref="J228:J229"/>
    <mergeCell ref="K228:K229"/>
    <mergeCell ref="L243:L244"/>
    <mergeCell ref="R243:R244"/>
    <mergeCell ref="N177:N178"/>
    <mergeCell ref="R171:R172"/>
    <mergeCell ref="S171:S172"/>
    <mergeCell ref="T171:T172"/>
    <mergeCell ref="G251:G252"/>
    <mergeCell ref="H251:H252"/>
    <mergeCell ref="I251:I252"/>
    <mergeCell ref="L273:L274"/>
    <mergeCell ref="M273:M274"/>
    <mergeCell ref="N273:N274"/>
    <mergeCell ref="O273:O274"/>
    <mergeCell ref="P273:P274"/>
    <mergeCell ref="Q273:Q274"/>
    <mergeCell ref="R273:R274"/>
    <mergeCell ref="Q268:Q269"/>
    <mergeCell ref="R268:R269"/>
    <mergeCell ref="L257:L258"/>
    <mergeCell ref="M257:M258"/>
    <mergeCell ref="R251:R252"/>
    <mergeCell ref="S251:S252"/>
    <mergeCell ref="K212:K213"/>
    <mergeCell ref="I268:I269"/>
    <mergeCell ref="J268:J269"/>
    <mergeCell ref="K268:K269"/>
    <mergeCell ref="L268:L269"/>
    <mergeCell ref="M235:M236"/>
    <mergeCell ref="M192:M193"/>
    <mergeCell ref="N192:N193"/>
    <mergeCell ref="O192:O193"/>
    <mergeCell ref="P192:P193"/>
    <mergeCell ref="I221:I222"/>
    <mergeCell ref="L212:L213"/>
    <mergeCell ref="H221:H222"/>
    <mergeCell ref="M283:M286"/>
    <mergeCell ref="N283:N286"/>
    <mergeCell ref="O283:O286"/>
    <mergeCell ref="U283:U286"/>
    <mergeCell ref="T308:T311"/>
    <mergeCell ref="T295:T296"/>
    <mergeCell ref="D283:D286"/>
    <mergeCell ref="F283:F286"/>
    <mergeCell ref="G283:G286"/>
    <mergeCell ref="H283:H286"/>
    <mergeCell ref="I283:I286"/>
    <mergeCell ref="H295:H296"/>
    <mergeCell ref="I295:I296"/>
    <mergeCell ref="J295:J296"/>
    <mergeCell ref="K295:K296"/>
    <mergeCell ref="L295:L296"/>
    <mergeCell ref="M295:M296"/>
    <mergeCell ref="N295:N296"/>
    <mergeCell ref="O295:O296"/>
    <mergeCell ref="D287:D288"/>
    <mergeCell ref="F287:F288"/>
    <mergeCell ref="G287:G288"/>
    <mergeCell ref="H287:H288"/>
    <mergeCell ref="L287:L288"/>
    <mergeCell ref="G295:G296"/>
    <mergeCell ref="S295:S296"/>
    <mergeCell ref="D295:D296"/>
    <mergeCell ref="F295:F296"/>
    <mergeCell ref="Q339:Q342"/>
    <mergeCell ref="R339:R342"/>
    <mergeCell ref="U339:U342"/>
    <mergeCell ref="S339:S342"/>
    <mergeCell ref="T339:T342"/>
    <mergeCell ref="P312:P313"/>
    <mergeCell ref="Q312:Q313"/>
    <mergeCell ref="R312:R313"/>
    <mergeCell ref="S312:S313"/>
    <mergeCell ref="T312:T313"/>
    <mergeCell ref="U312:U313"/>
    <mergeCell ref="G304:G307"/>
    <mergeCell ref="H304:H307"/>
    <mergeCell ref="I304:I307"/>
    <mergeCell ref="J304:J307"/>
    <mergeCell ref="D308:D311"/>
    <mergeCell ref="D312:D313"/>
    <mergeCell ref="F312:F313"/>
    <mergeCell ref="K304:K307"/>
    <mergeCell ref="G312:G313"/>
    <mergeCell ref="W304:W307"/>
    <mergeCell ref="V287:V288"/>
    <mergeCell ref="W287:W288"/>
    <mergeCell ref="W283:W286"/>
    <mergeCell ref="O304:O307"/>
    <mergeCell ref="V332:V333"/>
    <mergeCell ref="W332:W333"/>
    <mergeCell ref="M326:M327"/>
    <mergeCell ref="N326:N327"/>
    <mergeCell ref="Q308:Q311"/>
    <mergeCell ref="R308:R311"/>
    <mergeCell ref="W308:W311"/>
    <mergeCell ref="O308:O311"/>
    <mergeCell ref="M287:M288"/>
    <mergeCell ref="N287:N288"/>
    <mergeCell ref="O287:O288"/>
    <mergeCell ref="V295:V296"/>
    <mergeCell ref="Q295:Q296"/>
    <mergeCell ref="R295:R296"/>
    <mergeCell ref="V304:V307"/>
    <mergeCell ref="U308:U311"/>
    <mergeCell ref="V308:V311"/>
    <mergeCell ref="S287:S288"/>
    <mergeCell ref="T287:T288"/>
    <mergeCell ref="J283:J286"/>
    <mergeCell ref="K283:K286"/>
    <mergeCell ref="P287:P288"/>
    <mergeCell ref="Q287:Q288"/>
    <mergeCell ref="T283:T286"/>
    <mergeCell ref="P326:P327"/>
    <mergeCell ref="M308:M311"/>
    <mergeCell ref="N308:N311"/>
    <mergeCell ref="S304:S307"/>
    <mergeCell ref="T304:T307"/>
    <mergeCell ref="U304:U307"/>
    <mergeCell ref="S283:S286"/>
    <mergeCell ref="U319:U320"/>
    <mergeCell ref="Q304:Q307"/>
    <mergeCell ref="O312:O313"/>
    <mergeCell ref="G332:G333"/>
    <mergeCell ref="O326:O327"/>
    <mergeCell ref="S332:S333"/>
    <mergeCell ref="T332:T333"/>
    <mergeCell ref="N332:N333"/>
    <mergeCell ref="O332:O333"/>
    <mergeCell ref="P332:P333"/>
    <mergeCell ref="G326:G327"/>
    <mergeCell ref="H326:H327"/>
    <mergeCell ref="I326:I327"/>
    <mergeCell ref="J326:J327"/>
    <mergeCell ref="M332:M333"/>
    <mergeCell ref="L312:L313"/>
    <mergeCell ref="M312:M313"/>
    <mergeCell ref="J312:J313"/>
    <mergeCell ref="K312:K313"/>
    <mergeCell ref="M304:M307"/>
    <mergeCell ref="N304:N307"/>
    <mergeCell ref="K308:K311"/>
    <mergeCell ref="L308:L311"/>
    <mergeCell ref="R287:R288"/>
    <mergeCell ref="V326:V327"/>
    <mergeCell ref="W326:W327"/>
    <mergeCell ref="Q332:Q333"/>
    <mergeCell ref="R332:R333"/>
    <mergeCell ref="V312:V313"/>
    <mergeCell ref="T319:T320"/>
    <mergeCell ref="F379:F380"/>
    <mergeCell ref="G379:G380"/>
    <mergeCell ref="H379:H380"/>
    <mergeCell ref="I379:I380"/>
    <mergeCell ref="J379:J380"/>
    <mergeCell ref="K379:K380"/>
    <mergeCell ref="P379:P380"/>
    <mergeCell ref="Q379:Q380"/>
    <mergeCell ref="R379:R380"/>
    <mergeCell ref="S379:S380"/>
    <mergeCell ref="T379:T380"/>
    <mergeCell ref="U379:U380"/>
    <mergeCell ref="P370:P374"/>
    <mergeCell ref="Q370:Q374"/>
    <mergeCell ref="R370:R374"/>
    <mergeCell ref="S370:S374"/>
    <mergeCell ref="T370:T374"/>
    <mergeCell ref="U370:U374"/>
    <mergeCell ref="O379:O380"/>
    <mergeCell ref="F370:F374"/>
    <mergeCell ref="G370:G374"/>
    <mergeCell ref="H370:H374"/>
    <mergeCell ref="I370:I374"/>
    <mergeCell ref="J370:J374"/>
    <mergeCell ref="K370:K374"/>
    <mergeCell ref="L370:L374"/>
    <mergeCell ref="N370:N374"/>
    <mergeCell ref="O370:O374"/>
    <mergeCell ref="A369:B369"/>
    <mergeCell ref="A220:W220"/>
    <mergeCell ref="X219:X220"/>
    <mergeCell ref="Y219:Y220"/>
    <mergeCell ref="Z219:Z220"/>
    <mergeCell ref="X262:X263"/>
    <mergeCell ref="Y262:Y263"/>
    <mergeCell ref="Z262:Z263"/>
    <mergeCell ref="X277:X278"/>
    <mergeCell ref="Y277:Y278"/>
    <mergeCell ref="Z277:Z278"/>
    <mergeCell ref="C278:K278"/>
    <mergeCell ref="J339:J342"/>
    <mergeCell ref="K339:K342"/>
    <mergeCell ref="L339:L342"/>
    <mergeCell ref="V339:V342"/>
    <mergeCell ref="X359:X360"/>
    <mergeCell ref="Y359:Y360"/>
    <mergeCell ref="Z359:Z360"/>
    <mergeCell ref="W339:W342"/>
    <mergeCell ref="M339:M342"/>
    <mergeCell ref="N339:N342"/>
    <mergeCell ref="O339:O342"/>
    <mergeCell ref="P339:P342"/>
    <mergeCell ref="Q326:Q327"/>
    <mergeCell ref="R326:R327"/>
    <mergeCell ref="S326:S327"/>
    <mergeCell ref="T326:T327"/>
    <mergeCell ref="U326:U327"/>
    <mergeCell ref="U332:U333"/>
    <mergeCell ref="A353:A354"/>
    <mergeCell ref="E343:E344"/>
    <mergeCell ref="E351:E352"/>
    <mergeCell ref="L332:L333"/>
    <mergeCell ref="A278:B278"/>
    <mergeCell ref="E326:E327"/>
    <mergeCell ref="E332:E333"/>
    <mergeCell ref="E312:E313"/>
    <mergeCell ref="E319:E320"/>
    <mergeCell ref="E304:E307"/>
    <mergeCell ref="X357:Z357"/>
    <mergeCell ref="X343:X344"/>
    <mergeCell ref="Y343:Y344"/>
    <mergeCell ref="Z343:Z344"/>
    <mergeCell ref="X339:X342"/>
    <mergeCell ref="Y339:Y342"/>
    <mergeCell ref="Z339:Z342"/>
    <mergeCell ref="H338:J338"/>
    <mergeCell ref="X302:X303"/>
    <mergeCell ref="Y302:Y303"/>
    <mergeCell ref="Z302:Z303"/>
    <mergeCell ref="H312:H313"/>
    <mergeCell ref="I312:I313"/>
    <mergeCell ref="H332:H333"/>
    <mergeCell ref="I332:I333"/>
    <mergeCell ref="J332:J333"/>
    <mergeCell ref="I287:I288"/>
    <mergeCell ref="J287:J288"/>
    <mergeCell ref="K287:K288"/>
    <mergeCell ref="D326:D327"/>
    <mergeCell ref="F326:F327"/>
    <mergeCell ref="N312:N313"/>
    <mergeCell ref="A133:B133"/>
    <mergeCell ref="A75:B75"/>
    <mergeCell ref="A68:B68"/>
    <mergeCell ref="A303:B303"/>
    <mergeCell ref="A338:B338"/>
    <mergeCell ref="E308:E311"/>
    <mergeCell ref="E279:E282"/>
    <mergeCell ref="E283:E286"/>
    <mergeCell ref="E339:E342"/>
    <mergeCell ref="E264:E267"/>
    <mergeCell ref="D339:D342"/>
    <mergeCell ref="F339:F342"/>
    <mergeCell ref="G339:G342"/>
    <mergeCell ref="H339:H342"/>
    <mergeCell ref="I339:I342"/>
    <mergeCell ref="L304:L307"/>
    <mergeCell ref="G308:G311"/>
    <mergeCell ref="H308:H311"/>
    <mergeCell ref="I308:I311"/>
    <mergeCell ref="J308:J311"/>
    <mergeCell ref="E134:E137"/>
    <mergeCell ref="E138:E141"/>
    <mergeCell ref="K326:K327"/>
    <mergeCell ref="L326:L327"/>
    <mergeCell ref="D332:D333"/>
    <mergeCell ref="F332:F333"/>
    <mergeCell ref="A164:B164"/>
    <mergeCell ref="L283:L286"/>
    <mergeCell ref="D159:D160"/>
    <mergeCell ref="D171:D172"/>
    <mergeCell ref="F221:F222"/>
    <mergeCell ref="H134:H137"/>
  </mergeCells>
  <hyperlinks>
    <hyperlink ref="C221" r:id="rId1" location="/1-volume-whole_set/10-colour-black_ral9005" xr:uid="{00000000-0004-0000-0000-000000000000}"/>
    <hyperlink ref="C235" r:id="rId2" location="/1-volume-whole_set/10-colour-black_ral9005" xr:uid="{00000000-0004-0000-0000-000001000000}"/>
    <hyperlink ref="C251" r:id="rId3" location="/1-volume-whole_set/4-colour-yellow_ral1021" xr:uid="{00000000-0004-0000-0000-000002000000}"/>
    <hyperlink ref="C5:C8" r:id="rId4" location="/1-volume-whole_set/2-colour-blue_ral5015" display="SHELLS / V.001" xr:uid="{421601F6-7B1A-4E49-92C0-0D41293FEEDC}"/>
    <hyperlink ref="C9:C12" r:id="rId5" location="/1-volume-whole_set/2-colour-blue_ral5015" display="VACUUMS / V.002" xr:uid="{3A18EBD5-77F0-4D2F-950B-19812995F618}"/>
    <hyperlink ref="C13:C16" r:id="rId6" location="/1-volume-whole_set/2-colour-blue_ral5015" display="HYBRIDS / V.004" xr:uid="{DF633518-3EA8-4EAC-A403-C32D51267D5C}"/>
    <hyperlink ref="C17" r:id="rId7" location="/1-volume-whole_set/2-colour-blue_ral5015" xr:uid="{FAA4C401-3DAE-4666-A6E1-45F43B08CA1A}"/>
    <hyperlink ref="C21" r:id="rId8" location="/1-volume-whole_set/2-colour-blue_ral5015" xr:uid="{7F21A890-1D4D-4692-B60A-E78674C20F85}"/>
    <hyperlink ref="C27" r:id="rId9" location="/1-volume-whole_set/2-colour-blue_ral5015" xr:uid="{AE1BA77E-45CE-429C-9F93-FE7E657B482C}"/>
    <hyperlink ref="C198" r:id="rId10" location="/1-volume-whole_set/10-colour-black_ral9005" xr:uid="{55AA8F2B-D6D4-4FFE-9B48-D3D6C107883E}"/>
    <hyperlink ref="C31" r:id="rId11" location="/1-volume-whole_set/2-colour-blue_ral5015" xr:uid="{9176AF5C-F8D7-428E-A8E0-03A940F151B5}"/>
    <hyperlink ref="C38" r:id="rId12" location="/1-volume-whole_set/2-colour-blue_ral5015" display="THE SHIELDS / V.014" xr:uid="{0D1F5418-CB51-402E-8464-5F5C87D2CC98}"/>
    <hyperlink ref="C46" r:id="rId13" location="/1-volume-whole_set/2-colour-blue_ral5015" xr:uid="{00190E7A-3DC1-4ABC-9CF9-C478B4CE9BD8}"/>
    <hyperlink ref="C52:C55" r:id="rId14" location="/1-volume-whole_set/2-colour-blue_ral5015" display="BALLS / V.017" xr:uid="{5F2F6986-8DD2-417A-ADE9-B62AD513D67E}"/>
    <hyperlink ref="C56" r:id="rId15" location="/1-volume-whole_set/2-colour-blue_ral5015" xr:uid="{E3415812-9605-4B97-A2BA-DF0028CD011D}"/>
    <hyperlink ref="C64:C67" r:id="rId16" location="/2-colour-blue_ral5015" display="HEMISPHERE / V.020" xr:uid="{DFD27F66-187B-4A69-B04B-61CEA98BCE22}"/>
    <hyperlink ref="C69" r:id="rId17" location="/1-volume-whole_set/2-colour-blue_ral5015" xr:uid="{72FC8F44-3A28-47DE-A8FF-577233173A8C}"/>
    <hyperlink ref="C76:C79" r:id="rId18" location="/1-volume-whole_set/2-colour-blue_ral5015" display="PRISMS / V.025" xr:uid="{76A6408D-D0E7-4844-9A02-30B62FE0A314}"/>
    <hyperlink ref="C80:C83" r:id="rId19" location="/1-volume-whole_set/2-colour-blue_ral5015" display="DELTOIDS / V.026" xr:uid="{B0F34EEA-A4D5-4E8D-AD67-5B1B0F0770AA}"/>
    <hyperlink ref="C84:C87" r:id="rId20" location="/1-volume-whole_set/2-colour-blue_ral5015" display="TRAPEZIUS / V.028" xr:uid="{2C06CB1C-DF97-4EEF-A90F-5DA2D77EDFED}"/>
    <hyperlink ref="C88" r:id="rId21" location="/1-volume-whole_set/2-colour-blue_ral5015" xr:uid="{11E968B5-45F5-498D-AC97-C24BDA926938}"/>
    <hyperlink ref="C93" r:id="rId22" location="/1-volume-whole_set/2-colour-blue_ral5015" xr:uid="{AD4EC505-63F7-4A38-9965-44A75A9F11B9}"/>
    <hyperlink ref="C98" r:id="rId23" location="/1-volume-whole_set/2-colour-blue_ral5015" xr:uid="{4B2D88C9-44A3-48DC-BC12-2165F4238626}"/>
    <hyperlink ref="C104" r:id="rId24" location="/1-volume-whole_set/10-colour-black_ral9005" xr:uid="{4DFD2BC5-BDC2-479F-A549-EB7C00669EB4}"/>
    <hyperlink ref="C110" r:id="rId25" location="/1-volume-whole_set/13-colour-fluorescent_pink" xr:uid="{F925266B-1BAB-4247-BF31-40EBD9BF9372}"/>
    <hyperlink ref="C115" r:id="rId26" location="/1-volume-whole_set/2-colour-blue_ral5015" xr:uid="{F2595709-0B6C-4B53-899E-BFA900309F09}"/>
    <hyperlink ref="C121" r:id="rId27" location="/1-volume-whole_set/3-colour-red_ral3020" display="CONES 01 - M/ V.045  " xr:uid="{00A30696-24C7-492F-8795-437BD8EC699B}"/>
    <hyperlink ref="C127" r:id="rId28" location="/1-volume-whole_set/3-colour-red_ral3020" xr:uid="{31100CA0-DFE7-4633-BFAC-10923FEA93C8}"/>
    <hyperlink ref="C139" r:id="rId29" location="/2-colour-blue_ral5015" xr:uid="{4E1EA416-DCDB-4523-A632-689FA57E27C4}"/>
    <hyperlink ref="C142" r:id="rId30" location="/1-volume-whole_set/2-colour-blue_ral5015" display="BLADES 02 / V.050  " xr:uid="{EFFFAC5B-4D3A-4B7E-9A25-9AD165246111}"/>
    <hyperlink ref="C148" r:id="rId31" location="/1-volume-whole_set/2-colour-blue_ral5015" xr:uid="{100D43E3-EEE9-4986-997E-2A9C55A88A8A}"/>
    <hyperlink ref="C154" r:id="rId32" location="/1-volume-whole_set/2-colour-blue_ral5015" display="BLADES 03 / V.052  " xr:uid="{4AD44EA4-B304-4593-BF54-26C6887EE80D}"/>
    <hyperlink ref="C159" r:id="rId33" location="/1-volume-whole_set/2-colour-blue_ral5015" xr:uid="{7EC5F1EA-5BC2-4808-A8D4-B0EFF156C4FB}"/>
    <hyperlink ref="C165" r:id="rId34" location="/1-volume-whole_set/6-colour-green_ral6037" display="EDGIES 01 / V.054  " xr:uid="{4A116A89-5E52-4361-A20A-154F7C3D3BD2}"/>
    <hyperlink ref="C171" r:id="rId35" location="/1-volume-whole_set/2-colour-blue_ral5015" xr:uid="{6A3FACF6-BAAD-4915-9680-1F0FA2F66F4A}"/>
    <hyperlink ref="C177" r:id="rId36" location="/1-volume-whole_set/6-colour-green_ral6037" display="EDGIES 02/ V.056   " xr:uid="{491EF25C-5E6F-48B7-B55A-1800073796FF}"/>
    <hyperlink ref="C184" r:id="rId37" location="/1-volume-whole_set/6-colour-green_ral6037" xr:uid="{9C610508-8EC2-40E9-934E-9FA0CB7DAE68}"/>
    <hyperlink ref="C192" r:id="rId38" location="/1-volume-whole_set/10-colour-black_ral9005" display="SPLITTERS / V.058  " xr:uid="{83BBA49D-573E-473B-B3BD-3ABB71B4B280}"/>
    <hyperlink ref="C204" r:id="rId39" location="/1-volume-whole_set/8-colour-dark_blue_ral5002" display="WAVES/ V.060   " xr:uid="{DD894A9A-C0DB-47D7-98CE-8FCF1A631C08}"/>
    <hyperlink ref="C212" r:id="rId40" location="/1-volume-whole_set/8-colour-dark_blue_ral5002" display="SPLITTERS " xr:uid="{FF6AACAF-47CC-4B9D-8258-6DBF188B73FE}"/>
    <hyperlink ref="C265" r:id="rId41" location="/2-colour-blue_ral5015" xr:uid="{67169342-0FB9-4BA8-9B60-4C1F15F24E25}"/>
    <hyperlink ref="C287" r:id="rId42" location="/1-volume-whole_set/2-colour-blue_ral5015" display="RAILS" xr:uid="{F5C8E03B-58F0-4652-8A24-E77269F35A9F}"/>
    <hyperlink ref="C312" r:id="rId43" location="/1-volume-whole_set/6-colour-green_ral6037" display="BEANS" xr:uid="{858BCCD8-3B59-4F6B-84A2-88A16D53F046}"/>
    <hyperlink ref="C60:C63" r:id="rId44" location="/2-colour-blue_ral5015" display="3-GLOBE / V.019" xr:uid="{E35C88CB-B161-446D-871E-CD98E49C31B0}"/>
    <hyperlink ref="C268" r:id="rId45" location="/1-volume-whole_set/10-colour-black_ral9005" xr:uid="{658D3579-3B27-406B-8DCA-1D55F17D092F}"/>
    <hyperlink ref="C340" r:id="rId46" location="/10-colour-black_ral9005" display="CLINCH    NEW!" xr:uid="{1CD05F7C-2CF3-4436-9AE2-6170A14E93B7}"/>
    <hyperlink ref="C280" r:id="rId47" location="/2-colour-blue_ral5015" display="RAILS 01    NEW!" xr:uid="{D4E7113B-14CD-4F16-BCD2-5A6D85671955}"/>
    <hyperlink ref="C305" r:id="rId48" location="/6-colour-green_ral6037" display="BEANS 01    NEW!" xr:uid="{59B4CF2B-06BD-44A4-A7A7-14AE9E42ABA0}"/>
    <hyperlink ref="C326" r:id="rId49" location="/1-volume-whole_set/6-colour-green_ral6037" display="BEANS 03    NEW!" xr:uid="{93C231E1-9BF2-43C6-AAE8-9499A4D12932}"/>
    <hyperlink ref="C343" r:id="rId50" location="/1-volume-whole_set/7-colour-orange_ral2004" xr:uid="{C8A84DF4-75F0-461E-95D4-B901AFC62BF3}"/>
    <hyperlink ref="C359" r:id="rId51" location="/1-volume-whole_set/10-colour-black_ral9005" xr:uid="{69047AEA-B9C5-4E9B-ABE1-A679DA18E1E0}"/>
    <hyperlink ref="C371" r:id="rId52" location="/2-colour-blue_ral5015" xr:uid="{A26BAB94-376A-43EA-92B2-8BD620D940D2}"/>
    <hyperlink ref="C379" r:id="rId53" location="/1-volume-whole_set/2-colour-blue_ral5015" xr:uid="{FB0DC084-6B4B-4DBA-A04C-51F087FEA879}"/>
  </hyperlinks>
  <pageMargins left="0.7" right="0.7" top="0.75" bottom="0.75" header="0.3" footer="0.3"/>
  <pageSetup paperSize="9" orientation="portrait" r:id="rId54"/>
  <drawing r:id="rId55"/>
  <legacyDrawing r:id="rId56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Y300"/>
  <sheetViews>
    <sheetView tabSelected="1" topLeftCell="D1" zoomScaleNormal="100" workbookViewId="0">
      <pane ySplit="4" topLeftCell="A5" activePane="bottomLeft" state="frozen"/>
      <selection pane="bottomLeft" activeCell="I6" sqref="I6:I9"/>
    </sheetView>
  </sheetViews>
  <sheetFormatPr defaultColWidth="9.109375" defaultRowHeight="14.4" x14ac:dyDescent="0.3"/>
  <cols>
    <col min="1" max="1" width="17.33203125" style="86" customWidth="1"/>
    <col min="2" max="2" width="3" style="86" customWidth="1"/>
    <col min="3" max="3" width="16.5546875" style="86" customWidth="1"/>
    <col min="4" max="4" width="12.109375" style="86" customWidth="1"/>
    <col min="5" max="5" width="15.88671875" style="924" customWidth="1"/>
    <col min="6" max="19" width="7.6640625" style="86" customWidth="1"/>
    <col min="20" max="21" width="9.109375" style="86"/>
    <col min="22" max="22" width="9.109375" style="924"/>
    <col min="23" max="23" width="13.33203125" style="86" customWidth="1"/>
    <col min="24" max="16384" width="9.109375" style="86"/>
  </cols>
  <sheetData>
    <row r="1" spans="1:25" ht="19.2" customHeight="1" x14ac:dyDescent="0.3">
      <c r="A1" s="417" t="s">
        <v>315</v>
      </c>
      <c r="B1" s="417"/>
      <c r="C1" s="417"/>
      <c r="D1" s="422"/>
      <c r="E1" s="957" t="s">
        <v>0</v>
      </c>
      <c r="F1" s="416">
        <f>F6*D6+F10*D10+F14*D14+F19*D19+F23*D23+F27*D27+F31*D31+F35*D35+F39*D39+F44*D44+F48*D48+F52*D52+F57*D57+F61*D61+F65*D65+F69*D69+F73*D73+F77*D77+F82*D82+F86*D86+F90*D90+F95*D95+F99*D99+F103*D103+F107*D107+F111*D111+F116*D116+F120*D120+F124*D124+F129*D129+F133*D133+F138*D138+F142*D142+F146*D146+F150*D150+F154*D154+F158*D158+F162*D162+F166*D166+F171*D171+F175*D175+F179*D179+F183*D183+F187*D187+F191*D191+F195*D195+F199*D199+F203*D203+F290*D290+F208*D208+F212*D212+F216*D216+F220*D220+F224*D224+F228*D228+F232*D232+F236*D236+F240*D240+F244*D244+F248*D248+F252*D252+F256*D256+F260*D260+F264*D264+F268*D268+F273*D273+F277*D277+F281*D281+F285*D285+F294*D294</f>
        <v>0</v>
      </c>
      <c r="G1" s="416">
        <f>G6*D6+G10*D10+G14*D14+G19*D19+G23*D23+G27*D27+G31*D31+G35*D35+G39*D39+G44*D44+G48*D48+G52*D52+G57*D57+G61*D61+G65*D65+G69*D69+G73*D73+G77*D77+G82*D82+G86*D86+G90*D90+G95*D95+G99*D99+G103*D103+G107*D107+G111*D111+G116*D116+G120*D120+G124*D124+G129*D129+G133*D133+G138*D138+G142*D142+G146*D146+G150*D150+G154*D154+G158*D158+G162*D162+G166*D166+G171*D171+G175*D175+G179*D179+G183*D183+G187*D187+G191*D191+G195*D195+G199*D199+G203*D203+G290*D290+G208*D208+G212*D212+G216*D216+G220*D220+G224*D224+G228*D228+G232*D232+G236*D236+G240*D240+G244*D244+G248*D248+G252*D252+G256*D256+G260*D260+G264*D264+G268*D268+G273*D273+G277*D277+G281*D281+G285*D285+G294*D294</f>
        <v>0</v>
      </c>
      <c r="H1" s="416">
        <f>H6*D6+H10*D10+H14*D14+H19*D19+H23*D23+H27*D27+H31*D31+H35*D35+H39*D39+H44*D44+H48*D48+H52*D52+H57*D57+H61*D61+H65*D65+H69*D69+H73*D73+H77*D77+H82*D82+H86*D86+H90*D90+H95*D95+H99*D99+H103*D103+H107*D107+H111*D111+H116*D116+H120*D120+H124*D124+H129*D129+H133*D133+H138*D138+H142*D142+H146*D146+H150*D150+H154*D154+H158*D158+H162*D162+H166*D166+H171*D171+H175*D175+H179*D179+H183*D183+H187*D187+H191*D191+H195*D195+H199*D199+H203*D203+H290*D290+H208*D208+H212*D212+H216*D216+H220*D220+H224*D224+H228*D228+H232*D232+H236*D236+H240*D240+H244*D244+H248*D248+H252*D252+H256*D256+H260*D260+H264*D264+H268*D268+H273*D273+H277*D277+H281*D281+H285*D285+H294*D294</f>
        <v>0</v>
      </c>
      <c r="I1" s="416">
        <f>I6*D6+I10*D10+I14*D14+I19*D19+I23*D23+I27*D27+I31*D31+I35*D35+I39*D39+I44*D44+I48*D48+I52*D52+I57*D57+I61*D61+I65*D65+I69*D69+I73*D73+I77*D77+I82*D82+I86*D86+I90*D90+I95*D95+I99*D99+I103*D103+I107*D107+I111*D111+I116*D116+I120*D120+I124*D124+I129*D129+I133*D133+I138*D138+I142*D142+I146*D146+I150*D150+I154*D154+I158*D158+I162*D162+I166*D166+I171*D171+I175*D175+I179*D179+I183*D183+I187*D187+I191*D191+I195*D195+I199*D199+I203*D203+I290*D290+I208*D208+I212*D212+I216*D216+I220*D220+I224*D224+I228*D228+I232*D232+I236*D236+I240*D240+I244*D244+I248*D248+I252*D252+I256*D256+I260*D260+I264*D264+I268*D268+I273*D273+I277*D277+I281*D281+I285*D285+I294*D294</f>
        <v>0</v>
      </c>
      <c r="J1" s="416">
        <f>J6*D6+J10*D10+J14*D14+J19*D19+J23*D23+J27*D27+J31*D31+J35*D35+J39*D39+J44*D44+J48*D48+J52*D52+J57*D57+J61*D61+J65*D65+J69*D69+J73*D73+J77*D77+J82*D82+J86*D86+J90*D90+J95*D95+J99*D99+J103*D103+J107*D107+J111*D111+J116*D116+J120*D120+J124*D124+J129*D129+J133*D133+J138*D138+J142*D142+J146*D146+J150*D150+J154*D154+J158*D158+J162*D162+J166*D166+J171*D171+J175*D175+J179*D179+J183*D183+J187*D187+J191*D191+J195*D195+J199*D199+J203*D203+J290*D290+J208*D208+J212*D212+J216*D216+J220*D220+J224*D224+J228*D228+J232*D232+J236*D236+J240*D240+J244*D244+J248*D248+J252*D252+J256*D256+J260*D260+J264*D264+J268*D268+J273*D273+J277*D277+J281*D281+J285*D285+J294*D294</f>
        <v>0</v>
      </c>
      <c r="K1" s="416">
        <f>K6*D6+K10*D10+K14*D14+K19*D19+K23*D23+K27*D27+K31*D31+K35*D35+K39*D39+K44*D44+K48*D48+K52*D52+K57*D57+K61*D61+K65*D65+K69*D69+K73*D73+K77*D77+K82*D82+K86*D86+K90*D90+K95*D95+K99*D99+K103*D103+K107*D107+K111*D111+K116*D116+K120*D120+K124*D124+K129*D129+K133*D133+K138*D138+K142*D142+K146*D146+K150*D150+K154*D154+K158*D158+K162*D162+K166*D166+K171*D171+K175*D175+K179*D179+K183*D183+K187*D187+K191*D191+K195*D195+K199*D199+K203*D203+K290*D290+K208*D208+K212*D212+K216*D216+K220*D220+K224*D224+K228*D228+K232*D232+K236*D236+K240*D240+K244*D244+K248*D248+K252*D252+K256*D256+K260*D260+K264*D264+K268*D268+K273*D273+K277*D277+K281*D281+K285*D285+K294*D294</f>
        <v>0</v>
      </c>
      <c r="L1" s="416">
        <f>L6*D6+L10*D10+L14*D14+L19*D19+L23*D23+L27*D27+L31*D31+L35*D35+L39*D39+L44*D44+L48*D48+L52*D52+L57*D57+L61*D61+L65*D65+L69*D69+L73*D73+L77*D77+L82*D82+L86*D86+L90*D90+L95*D95+L99*D99+L103*D103+L107*D107+L111*D111+L116*D116+L120*D120+L124*D124+L129*D129+L133*D133+L138*D138+L142*D142+L146*D146+L150*D150+L154*D154+L158*D158+L162*D162+L166*D166+L171*D171+L175*D175+L179*D179+L183*D183+L187*D187+L191*D191+L195*D195+L199*D199+L203*D203+L290*D290+L208*D208+L212*D212+L216*D216+L220*D220+L224*D224+L228*D228+L232*D232+L236*D236+L240*D240+L244*D244+L248*D248+L252*D252+L256*D256+L260*D260+L264*D264+L268*D268+L273*D273+L277*D277+L281*D281+L285*D285+L294*D294</f>
        <v>0</v>
      </c>
      <c r="M1" s="416">
        <f>M6*D6+M10*D10+M14*D14+M19*D19+M23*D23+M27*D27+M31*D31+M35*D35+M39*D39+M44*D44+M48*D48+M52*D52+M57*D57+M61*D61+M65*D65+M69*D69+M73*D73+M77*D77+M82*D82+M86*D86+M90*D90+M95*D95+M99*D99+M103*D103+M107*D107+M111*D111+M116*D116+M120*D120+M124*D124+M129*D129+M133*D133+M138*D138+M142*D142+M146*D146+M150*D150+M154*D154+M158*D158+M162*D162+M166*D166+M171*D171+M175*D175+M179*D179+M183*D183+M187*D187+M191*D191+M195*D195+M199*D199+M203*D203+M290*D290+M208*D208+M212*D212+M216*D216+M220*D220+M224*D224+M228*D228+M232*D232+M236*D236+M240*D240+M244*D244+M248*D248+M252*D252+M256*D256+M260*D260+M264*D264+M268*D268+M273*D273+M277*D277+M281*D281+M285*D285+M294*D294</f>
        <v>0</v>
      </c>
      <c r="N1" s="416">
        <f>N6*D6+N10*D10+N14*D14+N19*D19+N23*D23+N27*D27+N31*D31+N35*D35+N39*D39+N44*D44+N48*D48+N52*D52+N57*D57+N61*D61+N65*D65+N69*D69+N73*D73+N77*D77+N82*D82+N86*D86+N90*D90+N95*D95+N99*D99+N103*D103+N107*D107+N111*D111+N116*D116+N120*D120+N124*D124+N129*D129+N133*D133+N138*D138+N142*D142+N146*D146+N150*D150+N154*D154+N158*D158+N162*D162+N166*D166+N171*D171+N175*D175+N179*D179+N183*D183+N187*D187+N191*D191+N195*D195+N199*D199+N203*D203+N290*D290+N208*D208+N212*D212+N216*D216+N220*D220+N224*D224+N228*D228+N232*D232+N236*D236+N240*D240+N244*D244+N248*D248+N252*D252+N256*D256+N260*D260+N264*D264+N268*D268+N273*D273+N277*D277+N281*D281+N285*D285+N294*D294</f>
        <v>0</v>
      </c>
      <c r="O1" s="416">
        <f>O6*D6+O10*D10+O14*D14+O19*D19+O23*D23+O27*D27+O31*D31+O35*D35+O39*D39+O44*D44+O48*D48+O52*D52+O57*D57+O61*D61+O65*D65+O69*D69+O73*D73+O77*D77+O82*D82+O86*D86+O90*D90+O95*D95+O99*D99+O103*D103+O107*D107+O111*D111+O116*D116+O120*D120+O124*D124+O129*D129+O133*D133+O138*D138+O142*D142+O146*D146+O150*D150+O154*D154+O158*D158+O162*D162+O166*D166+O171*D171+O175*D175+O179*D179+O183*D183+O187*D187+O191*D191+O195*D195+O199*D199+O203*D203+O290*D290+O208*D208+O212*D212+O216*D216+O220*D220+O224*D224+O228*D228+O232*D232+O236*D236+O240*D240+O244*D244+O248*D248+O252*D252+O256*D256+O260*D260+O264*D264+O268*D268+O273*D273+O277*D277+O281*D281+O285*D285+O294*D294</f>
        <v>0</v>
      </c>
      <c r="P1" s="416">
        <f>P6*D6+P10*D10+P14*D14+P19*D19+P23*D23+P27*D27+P31*D31+P35*D35+P39*D39+P44*D44+P48*D48+P52*D52+P57*D57+P61*D61+P65*D65+P69*D69+P73*D73+P77*D77+P82*D82+P86*D86+P90*D90+P95*D95+P99*D99+P103*D103+P107*D107+P111*D111+P116*D116+P120*D120+P124*D124+P129*D129+P133*D133+P138*D138+P142*D142+P146*D146+P150*D150+P154*D154+P158*D158+P162*D162+P166*D166+P171*D171+P175*D175+P179*D179+P183*D183+P187*D187+P191*D191+P195*D195+P199*D199+P203*D203+P290*D290+P208*D208+P212*D212+P216*D216+P220*D220+P224*D224+P228*D228+P232*D232+P236*D236+P240*D240+P244*D244+P248*D248+P252*D252+P256*D256+P260*D260+P264*D264+P268*D268+P273*D273+P277*D277+P281*D281+P285*D285+P294*D294</f>
        <v>0</v>
      </c>
      <c r="Q1" s="416">
        <f>Q6*D6+Q10*D10+Q14*D14+Q19*D19+Q23*D23+Q27*D27+Q31*D31+Q35*D35+Q39*D39+Q44*D44+Q48*D48+Q52*D52+Q57*D57+Q61*D61+Q65*D65+Q69*D69+Q73*D73+Q77*D77+Q82*D82+Q86*D86+Q90*D90+Q95*D95+Q99*D99+Q103*D103+Q107*D107+Q111*D111+Q116*D116+Q120*D120+Q124*D124+Q129*D129+Q133*D133+Q138*D138+Q142*D142+Q146*D146+Q150*D150+Q154*D154+Q158*D158+Q162*D162+Q166*D166+Q171*D171+Q175*D175+Q179*D179+Q183*D183+Q187*D187+Q191*D191+Q195*D195+Q199*D199+Q203*D203+Q290*D290+Q208*D208+Q212*D212+Q216*D216+Q220*D220+Q224*D224+Q228*D228+Q232*D232+Q236*D236+Q240*D240+Q244*D244+Q248*D248+Q252*D252+Q256*D256+Q260*D260+Q264*D264+Q268*D268+Q273*D273+Q277*D277+Q281*D281+Q285*D285+Q294*D294</f>
        <v>0</v>
      </c>
      <c r="R1" s="416">
        <f>R6*D6+R10*D10+R14*D14+R19*D19+R23*D23+R27*D27+R31*D31+R35*D35+R39*D39+R44*D44+R48*D48+R52*D52+R57*D57+R61*D61+R65*D65+R69*D69+R73*D73+R77*D77+R82*D82+R86*D86+R90*D90+R95*D95+R99*D99+R103*D103+R107*D107+R111*D111+R116*D116+R120*D120+R124*D124+R129*D129+R133*D133+R138*D138+R142*D142+R146*D146+R150*D150+R154*D154+R158*D158+R162*D162+R166*D162+R171*D171+R175*D175+R179*D179+R183*D183+R187*D187+R191*D191+R195*D195+R199*D199+R203*D203+R290*D290+R208*D208+R212*D212+R216*D216+R220*D220+R224*D224+R228*D228+R232*D232+R236*D236+R240*D240+R244*D244+R248*D248+R252*D252+R256*D256+R260*D260+R264*D264+R268*D268+R273*D273+R277*D277+R281*D281+R285*D285+R294*D294</f>
        <v>0</v>
      </c>
      <c r="S1" s="416">
        <f>S6*D6+S10*D10+S14*D14+S19*D19+S23*D23+S27*D27+S31*D31+S35*D35+S39*D39+S44*D44+S48*D48+S52*D52+S57*D57+S61*D61+S65*D65+S69*D69+S73*D73+S77*D77+S82*D82+S86*D86+S90*D90+S95*D95+S99*D99+S103*D103+S107*D107+S111*D111+S116*D116+S120*D120+S124*D124+S129*D129+S133*D133+S138*D138+S142*D142+S146*D146+S150*D150+S154*D154+S158*D158+S162*D162+S166*D166+S171*D171+S175*D175+S179*D179+S183*D183+S187*D187+S191*D191+S195*D195+S199*D199+S203*D203+S290*D290+S208*D208+S212*D212+S216*D216+S220*D220+S224*D224+S228*D228+S232*D232+S236*D236+S240*D240+S244*D244+S248*D248+S252*D252+S256*D256+S260*D260+S264*D264+S268*D268+S273*D273+S277*D277+S281*D281+S285*D285+S294*D294</f>
        <v>0</v>
      </c>
      <c r="T1" s="730" t="s">
        <v>312</v>
      </c>
      <c r="U1" s="730"/>
      <c r="V1" s="731"/>
      <c r="W1" s="327">
        <f>SUM(U6:U297)</f>
        <v>0</v>
      </c>
      <c r="X1" s="315"/>
      <c r="Y1" s="1"/>
    </row>
    <row r="2" spans="1:25" ht="15" customHeight="1" x14ac:dyDescent="0.3">
      <c r="A2" s="84"/>
      <c r="B2" s="84"/>
      <c r="C2" s="84"/>
      <c r="D2" s="1"/>
      <c r="E2" s="958"/>
      <c r="F2" s="842" t="s">
        <v>389</v>
      </c>
      <c r="G2" s="844" t="s">
        <v>390</v>
      </c>
      <c r="H2" s="715" t="s">
        <v>391</v>
      </c>
      <c r="I2" s="718" t="s">
        <v>392</v>
      </c>
      <c r="J2" s="721" t="s">
        <v>393</v>
      </c>
      <c r="K2" s="723" t="s">
        <v>394</v>
      </c>
      <c r="L2" s="711" t="s">
        <v>387</v>
      </c>
      <c r="M2" s="727" t="s">
        <v>395</v>
      </c>
      <c r="N2" s="691" t="s">
        <v>1</v>
      </c>
      <c r="O2" s="694" t="s">
        <v>2</v>
      </c>
      <c r="P2" s="697" t="s">
        <v>3</v>
      </c>
      <c r="Q2" s="700" t="s">
        <v>4</v>
      </c>
      <c r="R2" s="715" t="s">
        <v>5</v>
      </c>
      <c r="S2" s="846" t="s">
        <v>6</v>
      </c>
      <c r="T2" s="733" t="s">
        <v>313</v>
      </c>
      <c r="U2" s="744"/>
      <c r="V2" s="734"/>
      <c r="W2" s="328">
        <f>SUM(T6:T297)</f>
        <v>0</v>
      </c>
      <c r="X2" s="316"/>
      <c r="Y2" s="1"/>
    </row>
    <row r="3" spans="1:25" ht="20.25" customHeight="1" x14ac:dyDescent="0.35">
      <c r="A3" s="19"/>
      <c r="B3" s="19"/>
      <c r="C3" s="19"/>
      <c r="D3" s="151"/>
      <c r="E3" s="900"/>
      <c r="F3" s="842"/>
      <c r="G3" s="844"/>
      <c r="H3" s="715"/>
      <c r="I3" s="718"/>
      <c r="J3" s="721"/>
      <c r="K3" s="724"/>
      <c r="L3" s="712"/>
      <c r="M3" s="727"/>
      <c r="N3" s="691"/>
      <c r="O3" s="694"/>
      <c r="P3" s="697"/>
      <c r="Q3" s="700"/>
      <c r="R3" s="715"/>
      <c r="S3" s="846"/>
      <c r="T3" s="735" t="s">
        <v>314</v>
      </c>
      <c r="U3" s="736"/>
      <c r="V3" s="737"/>
      <c r="W3" s="971">
        <f>SUM(V6:V297)</f>
        <v>0</v>
      </c>
      <c r="X3" s="193"/>
      <c r="Y3" s="1"/>
    </row>
    <row r="4" spans="1:25" ht="27" customHeight="1" x14ac:dyDescent="0.35">
      <c r="A4" s="161"/>
      <c r="B4" s="162"/>
      <c r="C4" s="163" t="s">
        <v>238</v>
      </c>
      <c r="D4" s="163" t="s">
        <v>9</v>
      </c>
      <c r="E4" s="959" t="s">
        <v>240</v>
      </c>
      <c r="F4" s="843"/>
      <c r="G4" s="845"/>
      <c r="H4" s="716"/>
      <c r="I4" s="719"/>
      <c r="J4" s="722"/>
      <c r="K4" s="725"/>
      <c r="L4" s="713"/>
      <c r="M4" s="728"/>
      <c r="N4" s="692"/>
      <c r="O4" s="695"/>
      <c r="P4" s="698"/>
      <c r="Q4" s="701"/>
      <c r="R4" s="716"/>
      <c r="S4" s="847"/>
      <c r="T4" s="163" t="s">
        <v>8</v>
      </c>
      <c r="U4" s="163" t="s">
        <v>9</v>
      </c>
      <c r="V4" s="927" t="s">
        <v>241</v>
      </c>
      <c r="W4" s="1"/>
      <c r="X4" s="1"/>
      <c r="Y4" s="1"/>
    </row>
    <row r="5" spans="1:25" s="166" customFormat="1" ht="15" customHeight="1" x14ac:dyDescent="0.5">
      <c r="A5" s="848" t="s">
        <v>42</v>
      </c>
      <c r="B5" s="849"/>
      <c r="C5" s="850"/>
      <c r="D5" s="165"/>
      <c r="E5" s="960"/>
      <c r="F5" s="194"/>
      <c r="G5" s="195"/>
      <c r="H5" s="195"/>
      <c r="I5" s="196"/>
      <c r="J5" s="194"/>
      <c r="K5" s="194"/>
      <c r="L5" s="196"/>
      <c r="M5" s="194"/>
      <c r="N5" s="197"/>
      <c r="O5" s="195"/>
      <c r="P5" s="195"/>
      <c r="Q5" s="195"/>
      <c r="R5" s="195"/>
      <c r="S5" s="197"/>
      <c r="T5" s="319"/>
      <c r="U5" s="319"/>
      <c r="V5" s="972"/>
    </row>
    <row r="6" spans="1:25" ht="18" customHeight="1" x14ac:dyDescent="0.3">
      <c r="A6"/>
      <c r="B6" s="408"/>
      <c r="C6" s="851" t="s">
        <v>235</v>
      </c>
      <c r="D6" s="609">
        <v>20</v>
      </c>
      <c r="E6" s="961">
        <v>40</v>
      </c>
      <c r="F6" s="794"/>
      <c r="G6" s="797"/>
      <c r="H6" s="800"/>
      <c r="I6" s="803"/>
      <c r="J6" s="806"/>
      <c r="K6" s="797"/>
      <c r="L6" s="794"/>
      <c r="M6" s="809"/>
      <c r="N6" s="812"/>
      <c r="O6" s="815"/>
      <c r="P6" s="818"/>
      <c r="Q6" s="821"/>
      <c r="R6" s="824"/>
      <c r="S6" s="797"/>
      <c r="T6" s="568">
        <f>SUM(F6:S9)</f>
        <v>0</v>
      </c>
      <c r="U6" s="568">
        <f>T6*D6</f>
        <v>0</v>
      </c>
      <c r="V6" s="928">
        <f>T6*E6</f>
        <v>0</v>
      </c>
    </row>
    <row r="7" spans="1:25" ht="18" customHeight="1" x14ac:dyDescent="0.35">
      <c r="A7" s="151"/>
      <c r="B7" s="409"/>
      <c r="C7" s="688"/>
      <c r="D7" s="491"/>
      <c r="E7" s="962"/>
      <c r="F7" s="795"/>
      <c r="G7" s="798"/>
      <c r="H7" s="801"/>
      <c r="I7" s="804"/>
      <c r="J7" s="807"/>
      <c r="K7" s="798"/>
      <c r="L7" s="795"/>
      <c r="M7" s="810"/>
      <c r="N7" s="813"/>
      <c r="O7" s="816"/>
      <c r="P7" s="819"/>
      <c r="Q7" s="822"/>
      <c r="R7" s="825"/>
      <c r="S7" s="798"/>
      <c r="T7" s="568"/>
      <c r="U7" s="568"/>
      <c r="V7" s="928"/>
    </row>
    <row r="8" spans="1:25" ht="18" customHeight="1" x14ac:dyDescent="0.35">
      <c r="A8" s="151"/>
      <c r="B8" s="409"/>
      <c r="C8" s="688"/>
      <c r="D8" s="491"/>
      <c r="E8" s="962"/>
      <c r="F8" s="795"/>
      <c r="G8" s="798"/>
      <c r="H8" s="801"/>
      <c r="I8" s="804"/>
      <c r="J8" s="807"/>
      <c r="K8" s="798"/>
      <c r="L8" s="795"/>
      <c r="M8" s="810"/>
      <c r="N8" s="813"/>
      <c r="O8" s="816"/>
      <c r="P8" s="819"/>
      <c r="Q8" s="822"/>
      <c r="R8" s="825"/>
      <c r="S8" s="798"/>
      <c r="T8" s="568"/>
      <c r="U8" s="568"/>
      <c r="V8" s="928"/>
    </row>
    <row r="9" spans="1:25" ht="18" customHeight="1" thickBot="1" x14ac:dyDescent="0.4">
      <c r="A9" s="153"/>
      <c r="B9" s="410"/>
      <c r="C9" s="689"/>
      <c r="D9" s="492"/>
      <c r="E9" s="963"/>
      <c r="F9" s="796"/>
      <c r="G9" s="799"/>
      <c r="H9" s="802"/>
      <c r="I9" s="805"/>
      <c r="J9" s="808"/>
      <c r="K9" s="799"/>
      <c r="L9" s="796"/>
      <c r="M9" s="811"/>
      <c r="N9" s="814"/>
      <c r="O9" s="817"/>
      <c r="P9" s="820"/>
      <c r="Q9" s="823"/>
      <c r="R9" s="826"/>
      <c r="S9" s="799"/>
      <c r="T9" s="569"/>
      <c r="U9" s="569"/>
      <c r="V9" s="929"/>
    </row>
    <row r="10" spans="1:25" ht="18" customHeight="1" x14ac:dyDescent="0.35">
      <c r="A10" s="149"/>
      <c r="B10" s="150"/>
      <c r="C10" s="688" t="s">
        <v>236</v>
      </c>
      <c r="D10" s="491">
        <v>30</v>
      </c>
      <c r="E10" s="962">
        <v>65</v>
      </c>
      <c r="F10" s="834"/>
      <c r="G10" s="833"/>
      <c r="H10" s="835"/>
      <c r="I10" s="836"/>
      <c r="J10" s="837"/>
      <c r="K10" s="833"/>
      <c r="L10" s="834"/>
      <c r="M10" s="827"/>
      <c r="N10" s="828"/>
      <c r="O10" s="829"/>
      <c r="P10" s="830"/>
      <c r="Q10" s="831"/>
      <c r="R10" s="832"/>
      <c r="S10" s="833"/>
      <c r="T10" s="568">
        <f>SUM(F10:S13)</f>
        <v>0</v>
      </c>
      <c r="U10" s="786">
        <f>T10*D10</f>
        <v>0</v>
      </c>
      <c r="V10" s="973">
        <f>T10*E10</f>
        <v>0</v>
      </c>
    </row>
    <row r="11" spans="1:25" ht="18" customHeight="1" x14ac:dyDescent="0.35">
      <c r="A11"/>
      <c r="B11" s="152"/>
      <c r="C11" s="688"/>
      <c r="D11" s="491"/>
      <c r="E11" s="962"/>
      <c r="F11" s="795"/>
      <c r="G11" s="798"/>
      <c r="H11" s="801"/>
      <c r="I11" s="804"/>
      <c r="J11" s="807"/>
      <c r="K11" s="798"/>
      <c r="L11" s="795"/>
      <c r="M11" s="810"/>
      <c r="N11" s="813"/>
      <c r="O11" s="816"/>
      <c r="P11" s="819"/>
      <c r="Q11" s="822"/>
      <c r="R11" s="825"/>
      <c r="S11" s="798"/>
      <c r="T11" s="568"/>
      <c r="U11" s="786"/>
      <c r="V11" s="973"/>
    </row>
    <row r="12" spans="1:25" ht="18" customHeight="1" x14ac:dyDescent="0.35">
      <c r="A12" s="151"/>
      <c r="B12" s="152"/>
      <c r="C12" s="688"/>
      <c r="D12" s="491"/>
      <c r="E12" s="962"/>
      <c r="F12" s="795"/>
      <c r="G12" s="798"/>
      <c r="H12" s="801"/>
      <c r="I12" s="804"/>
      <c r="J12" s="807"/>
      <c r="K12" s="798"/>
      <c r="L12" s="795"/>
      <c r="M12" s="810"/>
      <c r="N12" s="813"/>
      <c r="O12" s="816"/>
      <c r="P12" s="819"/>
      <c r="Q12" s="822"/>
      <c r="R12" s="825"/>
      <c r="S12" s="798"/>
      <c r="T12" s="568"/>
      <c r="U12" s="786"/>
      <c r="V12" s="973"/>
    </row>
    <row r="13" spans="1:25" ht="18" customHeight="1" thickBot="1" x14ac:dyDescent="0.4">
      <c r="A13" s="153"/>
      <c r="B13" s="154"/>
      <c r="C13" s="689"/>
      <c r="D13" s="492"/>
      <c r="E13" s="963"/>
      <c r="F13" s="796"/>
      <c r="G13" s="799"/>
      <c r="H13" s="802"/>
      <c r="I13" s="805"/>
      <c r="J13" s="808"/>
      <c r="K13" s="799"/>
      <c r="L13" s="796"/>
      <c r="M13" s="811"/>
      <c r="N13" s="814"/>
      <c r="O13" s="817"/>
      <c r="P13" s="820"/>
      <c r="Q13" s="823"/>
      <c r="R13" s="826"/>
      <c r="S13" s="799"/>
      <c r="T13" s="569"/>
      <c r="U13" s="787"/>
      <c r="V13" s="974"/>
    </row>
    <row r="14" spans="1:25" ht="18" customHeight="1" x14ac:dyDescent="0.35">
      <c r="A14" s="149"/>
      <c r="B14" s="150"/>
      <c r="C14" s="688" t="s">
        <v>237</v>
      </c>
      <c r="D14" s="491">
        <v>30</v>
      </c>
      <c r="E14" s="962">
        <v>65</v>
      </c>
      <c r="F14" s="834"/>
      <c r="G14" s="833"/>
      <c r="H14" s="835"/>
      <c r="I14" s="836"/>
      <c r="J14" s="837"/>
      <c r="K14" s="833"/>
      <c r="L14" s="834"/>
      <c r="M14" s="827"/>
      <c r="N14" s="828"/>
      <c r="O14" s="829"/>
      <c r="P14" s="830"/>
      <c r="Q14" s="831"/>
      <c r="R14" s="832"/>
      <c r="S14" s="833"/>
      <c r="T14" s="568">
        <f>SUM(F14:S17)</f>
        <v>0</v>
      </c>
      <c r="U14" s="786">
        <f>T14*D14</f>
        <v>0</v>
      </c>
      <c r="V14" s="973">
        <f>T14*E14</f>
        <v>0</v>
      </c>
    </row>
    <row r="15" spans="1:25" ht="18" customHeight="1" x14ac:dyDescent="0.35">
      <c r="A15"/>
      <c r="B15" s="152"/>
      <c r="C15" s="688"/>
      <c r="D15" s="491"/>
      <c r="E15" s="962"/>
      <c r="F15" s="795"/>
      <c r="G15" s="798"/>
      <c r="H15" s="801"/>
      <c r="I15" s="804"/>
      <c r="J15" s="807"/>
      <c r="K15" s="798"/>
      <c r="L15" s="795"/>
      <c r="M15" s="810"/>
      <c r="N15" s="813"/>
      <c r="O15" s="816"/>
      <c r="P15" s="819"/>
      <c r="Q15" s="822"/>
      <c r="R15" s="825"/>
      <c r="S15" s="798"/>
      <c r="T15" s="568"/>
      <c r="U15" s="786"/>
      <c r="V15" s="973"/>
    </row>
    <row r="16" spans="1:25" ht="18" customHeight="1" x14ac:dyDescent="0.35">
      <c r="A16" s="151"/>
      <c r="B16" s="152"/>
      <c r="C16" s="688"/>
      <c r="D16" s="491"/>
      <c r="E16" s="962"/>
      <c r="F16" s="795"/>
      <c r="G16" s="798"/>
      <c r="H16" s="801"/>
      <c r="I16" s="804"/>
      <c r="J16" s="807"/>
      <c r="K16" s="798"/>
      <c r="L16" s="795"/>
      <c r="M16" s="810"/>
      <c r="N16" s="813"/>
      <c r="O16" s="816"/>
      <c r="P16" s="819"/>
      <c r="Q16" s="822"/>
      <c r="R16" s="825"/>
      <c r="S16" s="798"/>
      <c r="T16" s="568"/>
      <c r="U16" s="786"/>
      <c r="V16" s="973"/>
    </row>
    <row r="17" spans="1:22" ht="18" customHeight="1" thickBot="1" x14ac:dyDescent="0.4">
      <c r="A17" s="153"/>
      <c r="B17" s="154"/>
      <c r="C17" s="689"/>
      <c r="D17" s="492"/>
      <c r="E17" s="963"/>
      <c r="F17" s="796"/>
      <c r="G17" s="799"/>
      <c r="H17" s="802"/>
      <c r="I17" s="805"/>
      <c r="J17" s="808"/>
      <c r="K17" s="799"/>
      <c r="L17" s="796"/>
      <c r="M17" s="811"/>
      <c r="N17" s="814"/>
      <c r="O17" s="817"/>
      <c r="P17" s="820"/>
      <c r="Q17" s="823"/>
      <c r="R17" s="826"/>
      <c r="S17" s="799"/>
      <c r="T17" s="569"/>
      <c r="U17" s="787"/>
      <c r="V17" s="974"/>
    </row>
    <row r="18" spans="1:22" s="166" customFormat="1" ht="15" customHeight="1" x14ac:dyDescent="0.5">
      <c r="A18" s="852" t="s">
        <v>43</v>
      </c>
      <c r="B18" s="853"/>
      <c r="C18" s="854"/>
      <c r="D18" s="167"/>
      <c r="E18" s="964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414"/>
      <c r="U18" s="414"/>
      <c r="V18" s="975"/>
    </row>
    <row r="19" spans="1:22" ht="18" customHeight="1" x14ac:dyDescent="0.35">
      <c r="A19"/>
      <c r="B19" s="150"/>
      <c r="C19" s="688" t="s">
        <v>242</v>
      </c>
      <c r="D19" s="491">
        <v>10</v>
      </c>
      <c r="E19" s="965">
        <v>55</v>
      </c>
      <c r="F19" s="794"/>
      <c r="G19" s="797"/>
      <c r="H19" s="800"/>
      <c r="I19" s="803"/>
      <c r="J19" s="806"/>
      <c r="K19" s="797"/>
      <c r="L19" s="794"/>
      <c r="M19" s="809"/>
      <c r="N19" s="812"/>
      <c r="O19" s="815"/>
      <c r="P19" s="818"/>
      <c r="Q19" s="821"/>
      <c r="R19" s="824"/>
      <c r="S19" s="797"/>
      <c r="T19" s="786">
        <f>SUM(F19:S22)</f>
        <v>0</v>
      </c>
      <c r="U19" s="786">
        <f>T19*D19</f>
        <v>0</v>
      </c>
      <c r="V19" s="973">
        <f>T19*E19</f>
        <v>0</v>
      </c>
    </row>
    <row r="20" spans="1:22" ht="18" customHeight="1" x14ac:dyDescent="0.35">
      <c r="A20" s="151"/>
      <c r="B20" s="152"/>
      <c r="C20" s="688"/>
      <c r="D20" s="491"/>
      <c r="E20" s="965"/>
      <c r="F20" s="795"/>
      <c r="G20" s="798"/>
      <c r="H20" s="801"/>
      <c r="I20" s="804"/>
      <c r="J20" s="807"/>
      <c r="K20" s="798"/>
      <c r="L20" s="795"/>
      <c r="M20" s="810"/>
      <c r="N20" s="813"/>
      <c r="O20" s="816"/>
      <c r="P20" s="819"/>
      <c r="Q20" s="822"/>
      <c r="R20" s="825"/>
      <c r="S20" s="798"/>
      <c r="T20" s="786"/>
      <c r="U20" s="786"/>
      <c r="V20" s="973"/>
    </row>
    <row r="21" spans="1:22" ht="18" customHeight="1" x14ac:dyDescent="0.35">
      <c r="A21" s="151"/>
      <c r="B21" s="152"/>
      <c r="C21" s="688"/>
      <c r="D21" s="491"/>
      <c r="E21" s="965"/>
      <c r="F21" s="795"/>
      <c r="G21" s="798"/>
      <c r="H21" s="801"/>
      <c r="I21" s="804"/>
      <c r="J21" s="807"/>
      <c r="K21" s="798"/>
      <c r="L21" s="795"/>
      <c r="M21" s="810"/>
      <c r="N21" s="813"/>
      <c r="O21" s="816"/>
      <c r="P21" s="819"/>
      <c r="Q21" s="822"/>
      <c r="R21" s="825"/>
      <c r="S21" s="798"/>
      <c r="T21" s="786"/>
      <c r="U21" s="786"/>
      <c r="V21" s="973"/>
    </row>
    <row r="22" spans="1:22" ht="18" customHeight="1" thickBot="1" x14ac:dyDescent="0.4">
      <c r="A22" s="153"/>
      <c r="B22" s="154"/>
      <c r="C22" s="689"/>
      <c r="D22" s="492"/>
      <c r="E22" s="966"/>
      <c r="F22" s="796"/>
      <c r="G22" s="799"/>
      <c r="H22" s="802"/>
      <c r="I22" s="805"/>
      <c r="J22" s="808"/>
      <c r="K22" s="799"/>
      <c r="L22" s="796"/>
      <c r="M22" s="811"/>
      <c r="N22" s="814"/>
      <c r="O22" s="817"/>
      <c r="P22" s="820"/>
      <c r="Q22" s="823"/>
      <c r="R22" s="826"/>
      <c r="S22" s="799"/>
      <c r="T22" s="787"/>
      <c r="U22" s="787"/>
      <c r="V22" s="974"/>
    </row>
    <row r="23" spans="1:22" ht="18" customHeight="1" x14ac:dyDescent="0.35">
      <c r="A23"/>
      <c r="B23" s="150"/>
      <c r="C23" s="688" t="s">
        <v>243</v>
      </c>
      <c r="D23" s="491">
        <v>10</v>
      </c>
      <c r="E23" s="965">
        <v>60</v>
      </c>
      <c r="F23" s="834"/>
      <c r="G23" s="833"/>
      <c r="H23" s="835"/>
      <c r="I23" s="836"/>
      <c r="J23" s="837"/>
      <c r="K23" s="833"/>
      <c r="L23" s="834"/>
      <c r="M23" s="827"/>
      <c r="N23" s="828"/>
      <c r="O23" s="829"/>
      <c r="P23" s="830"/>
      <c r="Q23" s="831"/>
      <c r="R23" s="832"/>
      <c r="S23" s="833"/>
      <c r="T23" s="786">
        <f>SUM(F23:S26)</f>
        <v>0</v>
      </c>
      <c r="U23" s="786">
        <f>T23*D23</f>
        <v>0</v>
      </c>
      <c r="V23" s="973">
        <f>T23*E23</f>
        <v>0</v>
      </c>
    </row>
    <row r="24" spans="1:22" ht="18" customHeight="1" x14ac:dyDescent="0.35">
      <c r="A24" s="151"/>
      <c r="B24" s="152"/>
      <c r="C24" s="688"/>
      <c r="D24" s="491"/>
      <c r="E24" s="965"/>
      <c r="F24" s="795"/>
      <c r="G24" s="798"/>
      <c r="H24" s="801"/>
      <c r="I24" s="804"/>
      <c r="J24" s="807"/>
      <c r="K24" s="798"/>
      <c r="L24" s="795"/>
      <c r="M24" s="810"/>
      <c r="N24" s="813"/>
      <c r="O24" s="816"/>
      <c r="P24" s="819"/>
      <c r="Q24" s="822"/>
      <c r="R24" s="825"/>
      <c r="S24" s="798"/>
      <c r="T24" s="786"/>
      <c r="U24" s="786"/>
      <c r="V24" s="973"/>
    </row>
    <row r="25" spans="1:22" ht="18" customHeight="1" x14ac:dyDescent="0.35">
      <c r="A25" s="151"/>
      <c r="B25" s="152"/>
      <c r="C25" s="688"/>
      <c r="D25" s="491"/>
      <c r="E25" s="965"/>
      <c r="F25" s="795"/>
      <c r="G25" s="798"/>
      <c r="H25" s="801"/>
      <c r="I25" s="804"/>
      <c r="J25" s="807"/>
      <c r="K25" s="798"/>
      <c r="L25" s="795"/>
      <c r="M25" s="810"/>
      <c r="N25" s="813"/>
      <c r="O25" s="816"/>
      <c r="P25" s="819"/>
      <c r="Q25" s="822"/>
      <c r="R25" s="825"/>
      <c r="S25" s="798"/>
      <c r="T25" s="786"/>
      <c r="U25" s="786"/>
      <c r="V25" s="973"/>
    </row>
    <row r="26" spans="1:22" ht="18" customHeight="1" thickBot="1" x14ac:dyDescent="0.4">
      <c r="A26" s="153"/>
      <c r="B26" s="154"/>
      <c r="C26" s="689"/>
      <c r="D26" s="492"/>
      <c r="E26" s="966"/>
      <c r="F26" s="796"/>
      <c r="G26" s="799"/>
      <c r="H26" s="802"/>
      <c r="I26" s="805"/>
      <c r="J26" s="808"/>
      <c r="K26" s="799"/>
      <c r="L26" s="796"/>
      <c r="M26" s="811"/>
      <c r="N26" s="814"/>
      <c r="O26" s="817"/>
      <c r="P26" s="820"/>
      <c r="Q26" s="823"/>
      <c r="R26" s="826"/>
      <c r="S26" s="799"/>
      <c r="T26" s="787"/>
      <c r="U26" s="787"/>
      <c r="V26" s="974"/>
    </row>
    <row r="27" spans="1:22" ht="18" customHeight="1" x14ac:dyDescent="0.35">
      <c r="A27"/>
      <c r="B27" s="150"/>
      <c r="C27" s="688" t="s">
        <v>244</v>
      </c>
      <c r="D27" s="491">
        <v>10</v>
      </c>
      <c r="E27" s="965">
        <v>90</v>
      </c>
      <c r="F27" s="834"/>
      <c r="G27" s="833"/>
      <c r="H27" s="835"/>
      <c r="I27" s="836"/>
      <c r="J27" s="837"/>
      <c r="K27" s="833"/>
      <c r="L27" s="834"/>
      <c r="M27" s="827"/>
      <c r="N27" s="828"/>
      <c r="O27" s="829"/>
      <c r="P27" s="830"/>
      <c r="Q27" s="831"/>
      <c r="R27" s="832"/>
      <c r="S27" s="833"/>
      <c r="T27" s="786">
        <f>SUM(F27:S30)</f>
        <v>0</v>
      </c>
      <c r="U27" s="786">
        <f>T27*D27</f>
        <v>0</v>
      </c>
      <c r="V27" s="973">
        <f>T27*E27</f>
        <v>0</v>
      </c>
    </row>
    <row r="28" spans="1:22" ht="18" customHeight="1" x14ac:dyDescent="0.35">
      <c r="A28" s="151"/>
      <c r="B28" s="152"/>
      <c r="C28" s="688"/>
      <c r="D28" s="491"/>
      <c r="E28" s="965"/>
      <c r="F28" s="795"/>
      <c r="G28" s="798"/>
      <c r="H28" s="801"/>
      <c r="I28" s="804"/>
      <c r="J28" s="807"/>
      <c r="K28" s="798"/>
      <c r="L28" s="795"/>
      <c r="M28" s="810"/>
      <c r="N28" s="813"/>
      <c r="O28" s="816"/>
      <c r="P28" s="819"/>
      <c r="Q28" s="822"/>
      <c r="R28" s="825"/>
      <c r="S28" s="798"/>
      <c r="T28" s="786"/>
      <c r="U28" s="786"/>
      <c r="V28" s="973"/>
    </row>
    <row r="29" spans="1:22" ht="18" customHeight="1" x14ac:dyDescent="0.35">
      <c r="A29" s="151"/>
      <c r="B29" s="152"/>
      <c r="C29" s="688"/>
      <c r="D29" s="491"/>
      <c r="E29" s="965"/>
      <c r="F29" s="795"/>
      <c r="G29" s="798"/>
      <c r="H29" s="801"/>
      <c r="I29" s="804"/>
      <c r="J29" s="807"/>
      <c r="K29" s="798"/>
      <c r="L29" s="795"/>
      <c r="M29" s="810"/>
      <c r="N29" s="813"/>
      <c r="O29" s="816"/>
      <c r="P29" s="819"/>
      <c r="Q29" s="822"/>
      <c r="R29" s="825"/>
      <c r="S29" s="798"/>
      <c r="T29" s="786"/>
      <c r="U29" s="786"/>
      <c r="V29" s="973"/>
    </row>
    <row r="30" spans="1:22" ht="18" customHeight="1" thickBot="1" x14ac:dyDescent="0.4">
      <c r="A30" s="153"/>
      <c r="B30" s="154"/>
      <c r="C30" s="689"/>
      <c r="D30" s="492"/>
      <c r="E30" s="966"/>
      <c r="F30" s="796"/>
      <c r="G30" s="799"/>
      <c r="H30" s="802"/>
      <c r="I30" s="805"/>
      <c r="J30" s="808"/>
      <c r="K30" s="799"/>
      <c r="L30" s="796"/>
      <c r="M30" s="811"/>
      <c r="N30" s="814"/>
      <c r="O30" s="817"/>
      <c r="P30" s="820"/>
      <c r="Q30" s="823"/>
      <c r="R30" s="826"/>
      <c r="S30" s="799"/>
      <c r="T30" s="787"/>
      <c r="U30" s="787"/>
      <c r="V30" s="974"/>
    </row>
    <row r="31" spans="1:22" ht="18" customHeight="1" x14ac:dyDescent="0.35">
      <c r="A31"/>
      <c r="B31" s="150"/>
      <c r="C31" s="688" t="s">
        <v>245</v>
      </c>
      <c r="D31" s="491">
        <v>15</v>
      </c>
      <c r="E31" s="965">
        <v>130</v>
      </c>
      <c r="F31" s="834"/>
      <c r="G31" s="833"/>
      <c r="H31" s="835"/>
      <c r="I31" s="836"/>
      <c r="J31" s="837"/>
      <c r="K31" s="833"/>
      <c r="L31" s="834"/>
      <c r="M31" s="827"/>
      <c r="N31" s="828"/>
      <c r="O31" s="829"/>
      <c r="P31" s="830"/>
      <c r="Q31" s="831"/>
      <c r="R31" s="832"/>
      <c r="S31" s="833"/>
      <c r="T31" s="786">
        <f>SUM(F31:S34)</f>
        <v>0</v>
      </c>
      <c r="U31" s="786">
        <f>T31*D31</f>
        <v>0</v>
      </c>
      <c r="V31" s="973">
        <f>T31*E31</f>
        <v>0</v>
      </c>
    </row>
    <row r="32" spans="1:22" ht="18" customHeight="1" x14ac:dyDescent="0.35">
      <c r="A32" s="151"/>
      <c r="B32" s="152"/>
      <c r="C32" s="688"/>
      <c r="D32" s="491"/>
      <c r="E32" s="965"/>
      <c r="F32" s="795"/>
      <c r="G32" s="798"/>
      <c r="H32" s="801"/>
      <c r="I32" s="804"/>
      <c r="J32" s="807"/>
      <c r="K32" s="798"/>
      <c r="L32" s="795"/>
      <c r="M32" s="810"/>
      <c r="N32" s="813"/>
      <c r="O32" s="816"/>
      <c r="P32" s="819"/>
      <c r="Q32" s="822"/>
      <c r="R32" s="825"/>
      <c r="S32" s="798"/>
      <c r="T32" s="786"/>
      <c r="U32" s="786"/>
      <c r="V32" s="973"/>
    </row>
    <row r="33" spans="1:22" ht="18" customHeight="1" x14ac:dyDescent="0.35">
      <c r="A33" s="151"/>
      <c r="B33" s="152"/>
      <c r="C33" s="688"/>
      <c r="D33" s="491"/>
      <c r="E33" s="965"/>
      <c r="F33" s="795"/>
      <c r="G33" s="798"/>
      <c r="H33" s="801"/>
      <c r="I33" s="804"/>
      <c r="J33" s="807"/>
      <c r="K33" s="798"/>
      <c r="L33" s="795"/>
      <c r="M33" s="810"/>
      <c r="N33" s="813"/>
      <c r="O33" s="816"/>
      <c r="P33" s="819"/>
      <c r="Q33" s="822"/>
      <c r="R33" s="825"/>
      <c r="S33" s="798"/>
      <c r="T33" s="786"/>
      <c r="U33" s="786"/>
      <c r="V33" s="973"/>
    </row>
    <row r="34" spans="1:22" ht="18" customHeight="1" thickBot="1" x14ac:dyDescent="0.4">
      <c r="A34" s="153"/>
      <c r="B34" s="154"/>
      <c r="C34" s="689"/>
      <c r="D34" s="492"/>
      <c r="E34" s="966"/>
      <c r="F34" s="796"/>
      <c r="G34" s="799"/>
      <c r="H34" s="802"/>
      <c r="I34" s="805"/>
      <c r="J34" s="808"/>
      <c r="K34" s="799"/>
      <c r="L34" s="796"/>
      <c r="M34" s="811"/>
      <c r="N34" s="814"/>
      <c r="O34" s="817"/>
      <c r="P34" s="820"/>
      <c r="Q34" s="823"/>
      <c r="R34" s="826"/>
      <c r="S34" s="799"/>
      <c r="T34" s="787"/>
      <c r="U34" s="787"/>
      <c r="V34" s="974"/>
    </row>
    <row r="35" spans="1:22" ht="18" customHeight="1" x14ac:dyDescent="0.35">
      <c r="A35"/>
      <c r="B35" s="150"/>
      <c r="C35" s="688" t="s">
        <v>246</v>
      </c>
      <c r="D35" s="491">
        <v>6</v>
      </c>
      <c r="E35" s="965">
        <v>130</v>
      </c>
      <c r="F35" s="834"/>
      <c r="G35" s="833"/>
      <c r="H35" s="835"/>
      <c r="I35" s="836"/>
      <c r="J35" s="837"/>
      <c r="K35" s="833"/>
      <c r="L35" s="834"/>
      <c r="M35" s="827"/>
      <c r="N35" s="828"/>
      <c r="O35" s="829"/>
      <c r="P35" s="830"/>
      <c r="Q35" s="831"/>
      <c r="R35" s="832"/>
      <c r="S35" s="833"/>
      <c r="T35" s="786">
        <f>SUM(F35:S38)</f>
        <v>0</v>
      </c>
      <c r="U35" s="786">
        <f>T35*D35</f>
        <v>0</v>
      </c>
      <c r="V35" s="973">
        <f>T35*E35</f>
        <v>0</v>
      </c>
    </row>
    <row r="36" spans="1:22" ht="18" customHeight="1" x14ac:dyDescent="0.35">
      <c r="A36" s="151"/>
      <c r="B36" s="152"/>
      <c r="C36" s="688"/>
      <c r="D36" s="491"/>
      <c r="E36" s="965"/>
      <c r="F36" s="795"/>
      <c r="G36" s="798"/>
      <c r="H36" s="801"/>
      <c r="I36" s="804"/>
      <c r="J36" s="807"/>
      <c r="K36" s="798"/>
      <c r="L36" s="795"/>
      <c r="M36" s="810"/>
      <c r="N36" s="813"/>
      <c r="O36" s="816"/>
      <c r="P36" s="819"/>
      <c r="Q36" s="822"/>
      <c r="R36" s="825"/>
      <c r="S36" s="798"/>
      <c r="T36" s="786"/>
      <c r="U36" s="786"/>
      <c r="V36" s="973"/>
    </row>
    <row r="37" spans="1:22" ht="18" customHeight="1" x14ac:dyDescent="0.35">
      <c r="A37" s="151"/>
      <c r="B37" s="152"/>
      <c r="C37" s="688"/>
      <c r="D37" s="491"/>
      <c r="E37" s="965"/>
      <c r="F37" s="795"/>
      <c r="G37" s="798"/>
      <c r="H37" s="801"/>
      <c r="I37" s="804"/>
      <c r="J37" s="807"/>
      <c r="K37" s="798"/>
      <c r="L37" s="795"/>
      <c r="M37" s="810"/>
      <c r="N37" s="813"/>
      <c r="O37" s="816"/>
      <c r="P37" s="819"/>
      <c r="Q37" s="822"/>
      <c r="R37" s="825"/>
      <c r="S37" s="798"/>
      <c r="T37" s="786"/>
      <c r="U37" s="786"/>
      <c r="V37" s="973"/>
    </row>
    <row r="38" spans="1:22" ht="18" customHeight="1" thickBot="1" x14ac:dyDescent="0.4">
      <c r="A38" s="153"/>
      <c r="B38" s="154"/>
      <c r="C38" s="689"/>
      <c r="D38" s="492"/>
      <c r="E38" s="966"/>
      <c r="F38" s="796"/>
      <c r="G38" s="799"/>
      <c r="H38" s="802"/>
      <c r="I38" s="805"/>
      <c r="J38" s="808"/>
      <c r="K38" s="799"/>
      <c r="L38" s="796"/>
      <c r="M38" s="811"/>
      <c r="N38" s="814"/>
      <c r="O38" s="817"/>
      <c r="P38" s="820"/>
      <c r="Q38" s="823"/>
      <c r="R38" s="826"/>
      <c r="S38" s="799"/>
      <c r="T38" s="787"/>
      <c r="U38" s="787"/>
      <c r="V38" s="974"/>
    </row>
    <row r="39" spans="1:22" ht="18" customHeight="1" x14ac:dyDescent="0.35">
      <c r="A39"/>
      <c r="B39" s="150"/>
      <c r="C39" s="688" t="s">
        <v>247</v>
      </c>
      <c r="D39" s="491">
        <v>6</v>
      </c>
      <c r="E39" s="965">
        <v>50</v>
      </c>
      <c r="F39" s="834"/>
      <c r="G39" s="833"/>
      <c r="H39" s="835"/>
      <c r="I39" s="836"/>
      <c r="J39" s="837"/>
      <c r="K39" s="833"/>
      <c r="L39" s="834"/>
      <c r="M39" s="827"/>
      <c r="N39" s="828"/>
      <c r="O39" s="829"/>
      <c r="P39" s="830"/>
      <c r="Q39" s="831"/>
      <c r="R39" s="832"/>
      <c r="S39" s="833"/>
      <c r="T39" s="786">
        <f>SUM(F39:S42)</f>
        <v>0</v>
      </c>
      <c r="U39" s="786">
        <f>T39*D39</f>
        <v>0</v>
      </c>
      <c r="V39" s="973">
        <f>T39*E39</f>
        <v>0</v>
      </c>
    </row>
    <row r="40" spans="1:22" ht="18" customHeight="1" x14ac:dyDescent="0.35">
      <c r="A40" s="151"/>
      <c r="B40" s="152"/>
      <c r="C40" s="688"/>
      <c r="D40" s="491"/>
      <c r="E40" s="965"/>
      <c r="F40" s="795"/>
      <c r="G40" s="798"/>
      <c r="H40" s="801"/>
      <c r="I40" s="804"/>
      <c r="J40" s="807"/>
      <c r="K40" s="798"/>
      <c r="L40" s="795"/>
      <c r="M40" s="810"/>
      <c r="N40" s="813"/>
      <c r="O40" s="816"/>
      <c r="P40" s="819"/>
      <c r="Q40" s="822"/>
      <c r="R40" s="825"/>
      <c r="S40" s="798"/>
      <c r="T40" s="786"/>
      <c r="U40" s="786"/>
      <c r="V40" s="973"/>
    </row>
    <row r="41" spans="1:22" ht="18" customHeight="1" x14ac:dyDescent="0.35">
      <c r="A41" s="151"/>
      <c r="B41" s="152"/>
      <c r="C41" s="688"/>
      <c r="D41" s="491"/>
      <c r="E41" s="965"/>
      <c r="F41" s="795"/>
      <c r="G41" s="798"/>
      <c r="H41" s="801"/>
      <c r="I41" s="804"/>
      <c r="J41" s="807"/>
      <c r="K41" s="798"/>
      <c r="L41" s="795"/>
      <c r="M41" s="810"/>
      <c r="N41" s="813"/>
      <c r="O41" s="816"/>
      <c r="P41" s="819"/>
      <c r="Q41" s="822"/>
      <c r="R41" s="825"/>
      <c r="S41" s="798"/>
      <c r="T41" s="786"/>
      <c r="U41" s="786"/>
      <c r="V41" s="973"/>
    </row>
    <row r="42" spans="1:22" ht="18" customHeight="1" thickBot="1" x14ac:dyDescent="0.4">
      <c r="A42" s="153"/>
      <c r="B42" s="154"/>
      <c r="C42" s="689"/>
      <c r="D42" s="492"/>
      <c r="E42" s="966"/>
      <c r="F42" s="796"/>
      <c r="G42" s="799"/>
      <c r="H42" s="802"/>
      <c r="I42" s="805"/>
      <c r="J42" s="808"/>
      <c r="K42" s="799"/>
      <c r="L42" s="796"/>
      <c r="M42" s="811"/>
      <c r="N42" s="814"/>
      <c r="O42" s="817"/>
      <c r="P42" s="820"/>
      <c r="Q42" s="823"/>
      <c r="R42" s="826"/>
      <c r="S42" s="799"/>
      <c r="T42" s="787"/>
      <c r="U42" s="787"/>
      <c r="V42" s="974"/>
    </row>
    <row r="43" spans="1:22" s="166" customFormat="1" ht="15" customHeight="1" x14ac:dyDescent="0.5">
      <c r="A43" s="852" t="s">
        <v>44</v>
      </c>
      <c r="B43" s="853"/>
      <c r="C43" s="854"/>
      <c r="D43" s="167"/>
      <c r="E43" s="964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414"/>
      <c r="U43" s="414"/>
      <c r="V43" s="975"/>
    </row>
    <row r="44" spans="1:22" ht="18" customHeight="1" x14ac:dyDescent="0.35">
      <c r="A44"/>
      <c r="B44" s="150"/>
      <c r="C44" s="688" t="s">
        <v>248</v>
      </c>
      <c r="D44" s="491">
        <v>12</v>
      </c>
      <c r="E44" s="965">
        <v>105</v>
      </c>
      <c r="F44" s="794"/>
      <c r="G44" s="797"/>
      <c r="H44" s="800"/>
      <c r="I44" s="803"/>
      <c r="J44" s="806"/>
      <c r="K44" s="797"/>
      <c r="L44" s="794"/>
      <c r="M44" s="809"/>
      <c r="N44" s="812"/>
      <c r="O44" s="815"/>
      <c r="P44" s="818"/>
      <c r="Q44" s="821"/>
      <c r="R44" s="824"/>
      <c r="S44" s="797"/>
      <c r="T44" s="786">
        <f>SUM(F44:S47)</f>
        <v>0</v>
      </c>
      <c r="U44" s="786">
        <f>T44*D44</f>
        <v>0</v>
      </c>
      <c r="V44" s="973">
        <f>T44*E44</f>
        <v>0</v>
      </c>
    </row>
    <row r="45" spans="1:22" ht="18" customHeight="1" x14ac:dyDescent="0.35">
      <c r="A45" s="151"/>
      <c r="B45" s="152"/>
      <c r="C45" s="688"/>
      <c r="D45" s="491"/>
      <c r="E45" s="965"/>
      <c r="F45" s="795"/>
      <c r="G45" s="798"/>
      <c r="H45" s="801"/>
      <c r="I45" s="804"/>
      <c r="J45" s="807"/>
      <c r="K45" s="798"/>
      <c r="L45" s="795"/>
      <c r="M45" s="810"/>
      <c r="N45" s="813"/>
      <c r="O45" s="816"/>
      <c r="P45" s="819"/>
      <c r="Q45" s="822"/>
      <c r="R45" s="825"/>
      <c r="S45" s="798"/>
      <c r="T45" s="786"/>
      <c r="U45" s="786"/>
      <c r="V45" s="973"/>
    </row>
    <row r="46" spans="1:22" ht="18" customHeight="1" x14ac:dyDescent="0.35">
      <c r="A46" s="151"/>
      <c r="B46" s="152"/>
      <c r="C46" s="688"/>
      <c r="D46" s="491"/>
      <c r="E46" s="965"/>
      <c r="F46" s="795"/>
      <c r="G46" s="798"/>
      <c r="H46" s="801"/>
      <c r="I46" s="804"/>
      <c r="J46" s="807"/>
      <c r="K46" s="798"/>
      <c r="L46" s="795"/>
      <c r="M46" s="810"/>
      <c r="N46" s="813"/>
      <c r="O46" s="816"/>
      <c r="P46" s="819"/>
      <c r="Q46" s="822"/>
      <c r="R46" s="825"/>
      <c r="S46" s="798"/>
      <c r="T46" s="786"/>
      <c r="U46" s="786"/>
      <c r="V46" s="973"/>
    </row>
    <row r="47" spans="1:22" ht="18" customHeight="1" thickBot="1" x14ac:dyDescent="0.4">
      <c r="A47" s="153"/>
      <c r="B47" s="154"/>
      <c r="C47" s="689"/>
      <c r="D47" s="492"/>
      <c r="E47" s="966"/>
      <c r="F47" s="796"/>
      <c r="G47" s="799"/>
      <c r="H47" s="802"/>
      <c r="I47" s="805"/>
      <c r="J47" s="808"/>
      <c r="K47" s="799"/>
      <c r="L47" s="796"/>
      <c r="M47" s="811"/>
      <c r="N47" s="814"/>
      <c r="O47" s="817"/>
      <c r="P47" s="820"/>
      <c r="Q47" s="823"/>
      <c r="R47" s="826"/>
      <c r="S47" s="799"/>
      <c r="T47" s="787"/>
      <c r="U47" s="787"/>
      <c r="V47" s="974"/>
    </row>
    <row r="48" spans="1:22" ht="18" customHeight="1" x14ac:dyDescent="0.35">
      <c r="A48" s="149"/>
      <c r="B48" s="150"/>
      <c r="C48" s="688" t="s">
        <v>249</v>
      </c>
      <c r="D48" s="491">
        <v>15</v>
      </c>
      <c r="E48" s="965">
        <v>68</v>
      </c>
      <c r="F48" s="834"/>
      <c r="G48" s="833"/>
      <c r="H48" s="835"/>
      <c r="I48" s="836"/>
      <c r="J48" s="837"/>
      <c r="K48" s="833"/>
      <c r="L48" s="834"/>
      <c r="M48" s="827"/>
      <c r="N48" s="828"/>
      <c r="O48" s="829"/>
      <c r="P48" s="830"/>
      <c r="Q48" s="831"/>
      <c r="R48" s="832"/>
      <c r="S48" s="833"/>
      <c r="T48" s="786">
        <f>SUM(F48:S51)</f>
        <v>0</v>
      </c>
      <c r="U48" s="786">
        <f>T48*D48</f>
        <v>0</v>
      </c>
      <c r="V48" s="973">
        <f>T48*E48</f>
        <v>0</v>
      </c>
    </row>
    <row r="49" spans="1:22" ht="18" customHeight="1" x14ac:dyDescent="0.35">
      <c r="A49"/>
      <c r="B49" s="152"/>
      <c r="C49" s="688"/>
      <c r="D49" s="491"/>
      <c r="E49" s="965"/>
      <c r="F49" s="795"/>
      <c r="G49" s="798"/>
      <c r="H49" s="801"/>
      <c r="I49" s="804"/>
      <c r="J49" s="807"/>
      <c r="K49" s="798"/>
      <c r="L49" s="795"/>
      <c r="M49" s="810"/>
      <c r="N49" s="813"/>
      <c r="O49" s="816"/>
      <c r="P49" s="819"/>
      <c r="Q49" s="822"/>
      <c r="R49" s="825"/>
      <c r="S49" s="798"/>
      <c r="T49" s="786"/>
      <c r="U49" s="786"/>
      <c r="V49" s="973"/>
    </row>
    <row r="50" spans="1:22" ht="18" customHeight="1" x14ac:dyDescent="0.35">
      <c r="A50" s="151"/>
      <c r="B50" s="152"/>
      <c r="C50" s="688"/>
      <c r="D50" s="491"/>
      <c r="E50" s="965"/>
      <c r="F50" s="795"/>
      <c r="G50" s="798"/>
      <c r="H50" s="801"/>
      <c r="I50" s="804"/>
      <c r="J50" s="807"/>
      <c r="K50" s="798"/>
      <c r="L50" s="795"/>
      <c r="M50" s="810"/>
      <c r="N50" s="813"/>
      <c r="O50" s="816"/>
      <c r="P50" s="819"/>
      <c r="Q50" s="822"/>
      <c r="R50" s="825"/>
      <c r="S50" s="798"/>
      <c r="T50" s="786"/>
      <c r="U50" s="786"/>
      <c r="V50" s="973"/>
    </row>
    <row r="51" spans="1:22" ht="18" customHeight="1" thickBot="1" x14ac:dyDescent="0.4">
      <c r="A51" s="153"/>
      <c r="B51" s="154"/>
      <c r="C51" s="689"/>
      <c r="D51" s="492"/>
      <c r="E51" s="966"/>
      <c r="F51" s="796"/>
      <c r="G51" s="799"/>
      <c r="H51" s="802"/>
      <c r="I51" s="805"/>
      <c r="J51" s="808"/>
      <c r="K51" s="799"/>
      <c r="L51" s="796"/>
      <c r="M51" s="811"/>
      <c r="N51" s="814"/>
      <c r="O51" s="817"/>
      <c r="P51" s="820"/>
      <c r="Q51" s="823"/>
      <c r="R51" s="826"/>
      <c r="S51" s="799"/>
      <c r="T51" s="787"/>
      <c r="U51" s="787"/>
      <c r="V51" s="974"/>
    </row>
    <row r="52" spans="1:22" ht="18" customHeight="1" x14ac:dyDescent="0.35">
      <c r="A52"/>
      <c r="B52" s="150"/>
      <c r="C52" s="688" t="s">
        <v>250</v>
      </c>
      <c r="D52" s="491">
        <v>10</v>
      </c>
      <c r="E52" s="965">
        <v>90</v>
      </c>
      <c r="F52" s="834"/>
      <c r="G52" s="833"/>
      <c r="H52" s="835"/>
      <c r="I52" s="836"/>
      <c r="J52" s="837"/>
      <c r="K52" s="833"/>
      <c r="L52" s="834"/>
      <c r="M52" s="827"/>
      <c r="N52" s="828"/>
      <c r="O52" s="829"/>
      <c r="P52" s="830"/>
      <c r="Q52" s="831"/>
      <c r="R52" s="832"/>
      <c r="S52" s="833"/>
      <c r="T52" s="786">
        <f>SUM(F52:S55)</f>
        <v>0</v>
      </c>
      <c r="U52" s="786">
        <f>T52*D52</f>
        <v>0</v>
      </c>
      <c r="V52" s="973">
        <f>T52*E52</f>
        <v>0</v>
      </c>
    </row>
    <row r="53" spans="1:22" ht="18" customHeight="1" x14ac:dyDescent="0.35">
      <c r="A53" s="151"/>
      <c r="B53" s="152"/>
      <c r="C53" s="688"/>
      <c r="D53" s="491"/>
      <c r="E53" s="965"/>
      <c r="F53" s="795"/>
      <c r="G53" s="798"/>
      <c r="H53" s="801"/>
      <c r="I53" s="804"/>
      <c r="J53" s="807"/>
      <c r="K53" s="798"/>
      <c r="L53" s="795"/>
      <c r="M53" s="810"/>
      <c r="N53" s="813"/>
      <c r="O53" s="816"/>
      <c r="P53" s="819"/>
      <c r="Q53" s="822"/>
      <c r="R53" s="825"/>
      <c r="S53" s="798"/>
      <c r="T53" s="786"/>
      <c r="U53" s="786"/>
      <c r="V53" s="973"/>
    </row>
    <row r="54" spans="1:22" ht="18" customHeight="1" x14ac:dyDescent="0.35">
      <c r="A54" s="151"/>
      <c r="B54" s="152"/>
      <c r="C54" s="688"/>
      <c r="D54" s="491"/>
      <c r="E54" s="965"/>
      <c r="F54" s="795"/>
      <c r="G54" s="798"/>
      <c r="H54" s="801"/>
      <c r="I54" s="804"/>
      <c r="J54" s="807"/>
      <c r="K54" s="798"/>
      <c r="L54" s="795"/>
      <c r="M54" s="810"/>
      <c r="N54" s="813"/>
      <c r="O54" s="816"/>
      <c r="P54" s="819"/>
      <c r="Q54" s="822"/>
      <c r="R54" s="825"/>
      <c r="S54" s="798"/>
      <c r="T54" s="786"/>
      <c r="U54" s="786"/>
      <c r="V54" s="973"/>
    </row>
    <row r="55" spans="1:22" ht="18" customHeight="1" thickBot="1" x14ac:dyDescent="0.4">
      <c r="A55" s="153"/>
      <c r="B55" s="154"/>
      <c r="C55" s="689"/>
      <c r="D55" s="492"/>
      <c r="E55" s="966"/>
      <c r="F55" s="796"/>
      <c r="G55" s="799"/>
      <c r="H55" s="802"/>
      <c r="I55" s="805"/>
      <c r="J55" s="808"/>
      <c r="K55" s="799"/>
      <c r="L55" s="796"/>
      <c r="M55" s="811"/>
      <c r="N55" s="814"/>
      <c r="O55" s="817"/>
      <c r="P55" s="820"/>
      <c r="Q55" s="823"/>
      <c r="R55" s="826"/>
      <c r="S55" s="799"/>
      <c r="T55" s="787"/>
      <c r="U55" s="787"/>
      <c r="V55" s="974"/>
    </row>
    <row r="56" spans="1:22" s="166" customFormat="1" ht="15" customHeight="1" x14ac:dyDescent="0.5">
      <c r="A56" s="852" t="s">
        <v>45</v>
      </c>
      <c r="B56" s="853"/>
      <c r="C56" s="854"/>
      <c r="D56" s="167"/>
      <c r="E56" s="964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414"/>
      <c r="U56" s="414"/>
      <c r="V56" s="975"/>
    </row>
    <row r="57" spans="1:22" ht="18" customHeight="1" x14ac:dyDescent="0.35">
      <c r="A57"/>
      <c r="B57" s="150"/>
      <c r="C57" s="688" t="s">
        <v>251</v>
      </c>
      <c r="D57" s="491">
        <v>10</v>
      </c>
      <c r="E57" s="965">
        <v>70</v>
      </c>
      <c r="F57" s="794"/>
      <c r="G57" s="797"/>
      <c r="H57" s="800"/>
      <c r="I57" s="803"/>
      <c r="J57" s="806"/>
      <c r="K57" s="797"/>
      <c r="L57" s="794"/>
      <c r="M57" s="809"/>
      <c r="N57" s="812"/>
      <c r="O57" s="815"/>
      <c r="P57" s="818"/>
      <c r="Q57" s="821"/>
      <c r="R57" s="824"/>
      <c r="S57" s="797"/>
      <c r="T57" s="785">
        <f>SUM(F57:S60)</f>
        <v>0</v>
      </c>
      <c r="U57" s="786">
        <f>T57*D57</f>
        <v>0</v>
      </c>
      <c r="V57" s="973">
        <f>T57*E57</f>
        <v>0</v>
      </c>
    </row>
    <row r="58" spans="1:22" ht="18" customHeight="1" x14ac:dyDescent="0.35">
      <c r="A58" s="151"/>
      <c r="B58" s="152"/>
      <c r="C58" s="688"/>
      <c r="D58" s="491"/>
      <c r="E58" s="965"/>
      <c r="F58" s="795"/>
      <c r="G58" s="798"/>
      <c r="H58" s="801"/>
      <c r="I58" s="804"/>
      <c r="J58" s="807"/>
      <c r="K58" s="798"/>
      <c r="L58" s="795"/>
      <c r="M58" s="810"/>
      <c r="N58" s="813"/>
      <c r="O58" s="816"/>
      <c r="P58" s="819"/>
      <c r="Q58" s="822"/>
      <c r="R58" s="825"/>
      <c r="S58" s="798"/>
      <c r="T58" s="786"/>
      <c r="U58" s="786"/>
      <c r="V58" s="973"/>
    </row>
    <row r="59" spans="1:22" ht="18" customHeight="1" x14ac:dyDescent="0.35">
      <c r="A59" s="151"/>
      <c r="B59" s="152"/>
      <c r="C59" s="688"/>
      <c r="D59" s="491"/>
      <c r="E59" s="965"/>
      <c r="F59" s="795"/>
      <c r="G59" s="798"/>
      <c r="H59" s="801"/>
      <c r="I59" s="804"/>
      <c r="J59" s="807"/>
      <c r="K59" s="798"/>
      <c r="L59" s="795"/>
      <c r="M59" s="810"/>
      <c r="N59" s="813"/>
      <c r="O59" s="816"/>
      <c r="P59" s="819"/>
      <c r="Q59" s="822"/>
      <c r="R59" s="825"/>
      <c r="S59" s="798"/>
      <c r="T59" s="786"/>
      <c r="U59" s="786"/>
      <c r="V59" s="973"/>
    </row>
    <row r="60" spans="1:22" ht="18" customHeight="1" thickBot="1" x14ac:dyDescent="0.4">
      <c r="A60" s="153"/>
      <c r="B60" s="154"/>
      <c r="C60" s="689"/>
      <c r="D60" s="492"/>
      <c r="E60" s="966"/>
      <c r="F60" s="796"/>
      <c r="G60" s="799"/>
      <c r="H60" s="802"/>
      <c r="I60" s="805"/>
      <c r="J60" s="808"/>
      <c r="K60" s="799"/>
      <c r="L60" s="796"/>
      <c r="M60" s="811"/>
      <c r="N60" s="814"/>
      <c r="O60" s="817"/>
      <c r="P60" s="820"/>
      <c r="Q60" s="823"/>
      <c r="R60" s="826"/>
      <c r="S60" s="799"/>
      <c r="T60" s="787"/>
      <c r="U60" s="787"/>
      <c r="V60" s="974"/>
    </row>
    <row r="61" spans="1:22" ht="18" customHeight="1" x14ac:dyDescent="0.35">
      <c r="A61" s="149"/>
      <c r="B61" s="150"/>
      <c r="C61" s="688" t="s">
        <v>252</v>
      </c>
      <c r="D61" s="491">
        <v>10</v>
      </c>
      <c r="E61" s="965">
        <v>80</v>
      </c>
      <c r="F61" s="834"/>
      <c r="G61" s="833"/>
      <c r="H61" s="835"/>
      <c r="I61" s="836"/>
      <c r="J61" s="837"/>
      <c r="K61" s="833"/>
      <c r="L61" s="834"/>
      <c r="M61" s="827"/>
      <c r="N61" s="828"/>
      <c r="O61" s="829"/>
      <c r="P61" s="830"/>
      <c r="Q61" s="831"/>
      <c r="R61" s="832"/>
      <c r="S61" s="833"/>
      <c r="T61" s="855">
        <f>SUM(F61:S64)</f>
        <v>0</v>
      </c>
      <c r="U61" s="786">
        <f>T61*D61</f>
        <v>0</v>
      </c>
      <c r="V61" s="973">
        <f>T61*E61</f>
        <v>0</v>
      </c>
    </row>
    <row r="62" spans="1:22" ht="18" customHeight="1" x14ac:dyDescent="0.35">
      <c r="A62"/>
      <c r="B62" s="152"/>
      <c r="C62" s="688"/>
      <c r="D62" s="491"/>
      <c r="E62" s="965"/>
      <c r="F62" s="795"/>
      <c r="G62" s="798"/>
      <c r="H62" s="801"/>
      <c r="I62" s="804"/>
      <c r="J62" s="807"/>
      <c r="K62" s="798"/>
      <c r="L62" s="795"/>
      <c r="M62" s="810"/>
      <c r="N62" s="813"/>
      <c r="O62" s="816"/>
      <c r="P62" s="819"/>
      <c r="Q62" s="822"/>
      <c r="R62" s="825"/>
      <c r="S62" s="798"/>
      <c r="T62" s="786"/>
      <c r="U62" s="786"/>
      <c r="V62" s="973"/>
    </row>
    <row r="63" spans="1:22" ht="18" customHeight="1" x14ac:dyDescent="0.35">
      <c r="A63" s="151"/>
      <c r="B63" s="152"/>
      <c r="C63" s="688"/>
      <c r="D63" s="491"/>
      <c r="E63" s="965"/>
      <c r="F63" s="795"/>
      <c r="G63" s="798"/>
      <c r="H63" s="801"/>
      <c r="I63" s="804"/>
      <c r="J63" s="807"/>
      <c r="K63" s="798"/>
      <c r="L63" s="795"/>
      <c r="M63" s="810"/>
      <c r="N63" s="813"/>
      <c r="O63" s="816"/>
      <c r="P63" s="819"/>
      <c r="Q63" s="822"/>
      <c r="R63" s="825"/>
      <c r="S63" s="798"/>
      <c r="T63" s="786"/>
      <c r="U63" s="786"/>
      <c r="V63" s="973"/>
    </row>
    <row r="64" spans="1:22" ht="18" customHeight="1" thickBot="1" x14ac:dyDescent="0.4">
      <c r="A64" s="153"/>
      <c r="B64" s="154"/>
      <c r="C64" s="689"/>
      <c r="D64" s="492"/>
      <c r="E64" s="966"/>
      <c r="F64" s="796"/>
      <c r="G64" s="799"/>
      <c r="H64" s="802"/>
      <c r="I64" s="805"/>
      <c r="J64" s="808"/>
      <c r="K64" s="799"/>
      <c r="L64" s="796"/>
      <c r="M64" s="811"/>
      <c r="N64" s="814"/>
      <c r="O64" s="817"/>
      <c r="P64" s="820"/>
      <c r="Q64" s="823"/>
      <c r="R64" s="826"/>
      <c r="S64" s="799"/>
      <c r="T64" s="787"/>
      <c r="U64" s="787"/>
      <c r="V64" s="974"/>
    </row>
    <row r="65" spans="1:22" ht="18" customHeight="1" x14ac:dyDescent="0.35">
      <c r="A65"/>
      <c r="B65" s="150"/>
      <c r="C65" s="688" t="s">
        <v>253</v>
      </c>
      <c r="D65" s="491">
        <v>12</v>
      </c>
      <c r="E65" s="965">
        <v>95</v>
      </c>
      <c r="F65" s="834"/>
      <c r="G65" s="833"/>
      <c r="H65" s="835"/>
      <c r="I65" s="836"/>
      <c r="J65" s="837"/>
      <c r="K65" s="833"/>
      <c r="L65" s="834"/>
      <c r="M65" s="827"/>
      <c r="N65" s="828"/>
      <c r="O65" s="829"/>
      <c r="P65" s="830"/>
      <c r="Q65" s="831"/>
      <c r="R65" s="832"/>
      <c r="S65" s="833"/>
      <c r="T65" s="855">
        <f>SUM(F65:S68)</f>
        <v>0</v>
      </c>
      <c r="U65" s="786">
        <f>T65*D65</f>
        <v>0</v>
      </c>
      <c r="V65" s="973">
        <f>T65*E65</f>
        <v>0</v>
      </c>
    </row>
    <row r="66" spans="1:22" ht="18" customHeight="1" x14ac:dyDescent="0.35">
      <c r="A66" s="151"/>
      <c r="B66" s="152"/>
      <c r="C66" s="688"/>
      <c r="D66" s="491"/>
      <c r="E66" s="965"/>
      <c r="F66" s="795"/>
      <c r="G66" s="798"/>
      <c r="H66" s="801"/>
      <c r="I66" s="804"/>
      <c r="J66" s="807"/>
      <c r="K66" s="798"/>
      <c r="L66" s="795"/>
      <c r="M66" s="810"/>
      <c r="N66" s="813"/>
      <c r="O66" s="816"/>
      <c r="P66" s="819"/>
      <c r="Q66" s="822"/>
      <c r="R66" s="825"/>
      <c r="S66" s="798"/>
      <c r="T66" s="786"/>
      <c r="U66" s="786"/>
      <c r="V66" s="973"/>
    </row>
    <row r="67" spans="1:22" ht="18" customHeight="1" x14ac:dyDescent="0.35">
      <c r="A67" s="151"/>
      <c r="B67" s="152"/>
      <c r="C67" s="688"/>
      <c r="D67" s="491"/>
      <c r="E67" s="965"/>
      <c r="F67" s="795"/>
      <c r="G67" s="798"/>
      <c r="H67" s="801"/>
      <c r="I67" s="804"/>
      <c r="J67" s="807"/>
      <c r="K67" s="798"/>
      <c r="L67" s="795"/>
      <c r="M67" s="810"/>
      <c r="N67" s="813"/>
      <c r="O67" s="816"/>
      <c r="P67" s="819"/>
      <c r="Q67" s="822"/>
      <c r="R67" s="825"/>
      <c r="S67" s="798"/>
      <c r="T67" s="786"/>
      <c r="U67" s="786"/>
      <c r="V67" s="973"/>
    </row>
    <row r="68" spans="1:22" ht="18" customHeight="1" thickBot="1" x14ac:dyDescent="0.4">
      <c r="A68" s="153"/>
      <c r="B68" s="154"/>
      <c r="C68" s="689"/>
      <c r="D68" s="492"/>
      <c r="E68" s="966"/>
      <c r="F68" s="796"/>
      <c r="G68" s="799"/>
      <c r="H68" s="802"/>
      <c r="I68" s="805"/>
      <c r="J68" s="808"/>
      <c r="K68" s="799"/>
      <c r="L68" s="796"/>
      <c r="M68" s="811"/>
      <c r="N68" s="814"/>
      <c r="O68" s="817"/>
      <c r="P68" s="820"/>
      <c r="Q68" s="823"/>
      <c r="R68" s="826"/>
      <c r="S68" s="799"/>
      <c r="T68" s="787"/>
      <c r="U68" s="787"/>
      <c r="V68" s="974"/>
    </row>
    <row r="69" spans="1:22" ht="18" customHeight="1" x14ac:dyDescent="0.35">
      <c r="A69"/>
      <c r="B69" s="150"/>
      <c r="C69" s="688" t="s">
        <v>254</v>
      </c>
      <c r="D69" s="491">
        <v>8</v>
      </c>
      <c r="E69" s="965">
        <v>95</v>
      </c>
      <c r="F69" s="834"/>
      <c r="G69" s="833"/>
      <c r="H69" s="835"/>
      <c r="I69" s="836"/>
      <c r="J69" s="837"/>
      <c r="K69" s="833"/>
      <c r="L69" s="834"/>
      <c r="M69" s="827"/>
      <c r="N69" s="828"/>
      <c r="O69" s="829"/>
      <c r="P69" s="830"/>
      <c r="Q69" s="831"/>
      <c r="R69" s="832"/>
      <c r="S69" s="833"/>
      <c r="T69" s="855">
        <f>SUM(F69:S72)</f>
        <v>0</v>
      </c>
      <c r="U69" s="786">
        <f>T69*D69</f>
        <v>0</v>
      </c>
      <c r="V69" s="973">
        <f>T69*E69</f>
        <v>0</v>
      </c>
    </row>
    <row r="70" spans="1:22" ht="18" customHeight="1" x14ac:dyDescent="0.35">
      <c r="A70" s="151"/>
      <c r="B70" s="152"/>
      <c r="C70" s="688"/>
      <c r="D70" s="491"/>
      <c r="E70" s="965"/>
      <c r="F70" s="795"/>
      <c r="G70" s="798"/>
      <c r="H70" s="801"/>
      <c r="I70" s="804"/>
      <c r="J70" s="807"/>
      <c r="K70" s="798"/>
      <c r="L70" s="795"/>
      <c r="M70" s="810"/>
      <c r="N70" s="813"/>
      <c r="O70" s="816"/>
      <c r="P70" s="819"/>
      <c r="Q70" s="822"/>
      <c r="R70" s="825"/>
      <c r="S70" s="798"/>
      <c r="T70" s="786"/>
      <c r="U70" s="786"/>
      <c r="V70" s="973"/>
    </row>
    <row r="71" spans="1:22" ht="18" customHeight="1" x14ac:dyDescent="0.35">
      <c r="A71" s="151"/>
      <c r="B71" s="152"/>
      <c r="C71" s="688"/>
      <c r="D71" s="491"/>
      <c r="E71" s="965"/>
      <c r="F71" s="795"/>
      <c r="G71" s="798"/>
      <c r="H71" s="801"/>
      <c r="I71" s="804"/>
      <c r="J71" s="807"/>
      <c r="K71" s="798"/>
      <c r="L71" s="795"/>
      <c r="M71" s="810"/>
      <c r="N71" s="813"/>
      <c r="O71" s="816"/>
      <c r="P71" s="819"/>
      <c r="Q71" s="822"/>
      <c r="R71" s="825"/>
      <c r="S71" s="798"/>
      <c r="T71" s="786"/>
      <c r="U71" s="786"/>
      <c r="V71" s="973"/>
    </row>
    <row r="72" spans="1:22" ht="18" customHeight="1" thickBot="1" x14ac:dyDescent="0.4">
      <c r="A72" s="153"/>
      <c r="B72" s="154"/>
      <c r="C72" s="689"/>
      <c r="D72" s="492"/>
      <c r="E72" s="966"/>
      <c r="F72" s="796"/>
      <c r="G72" s="799"/>
      <c r="H72" s="802"/>
      <c r="I72" s="805"/>
      <c r="J72" s="808"/>
      <c r="K72" s="799"/>
      <c r="L72" s="796"/>
      <c r="M72" s="811"/>
      <c r="N72" s="814"/>
      <c r="O72" s="817"/>
      <c r="P72" s="820"/>
      <c r="Q72" s="823"/>
      <c r="R72" s="826"/>
      <c r="S72" s="799"/>
      <c r="T72" s="787"/>
      <c r="U72" s="787"/>
      <c r="V72" s="974"/>
    </row>
    <row r="73" spans="1:22" ht="18" customHeight="1" x14ac:dyDescent="0.35">
      <c r="A73"/>
      <c r="B73" s="150"/>
      <c r="C73" s="688" t="s">
        <v>255</v>
      </c>
      <c r="D73" s="491">
        <v>6</v>
      </c>
      <c r="E73" s="965">
        <v>130</v>
      </c>
      <c r="F73" s="834"/>
      <c r="G73" s="833"/>
      <c r="H73" s="835"/>
      <c r="I73" s="836"/>
      <c r="J73" s="837"/>
      <c r="K73" s="833"/>
      <c r="L73" s="834"/>
      <c r="M73" s="827"/>
      <c r="N73" s="828"/>
      <c r="O73" s="829"/>
      <c r="P73" s="830"/>
      <c r="Q73" s="831"/>
      <c r="R73" s="832"/>
      <c r="S73" s="833"/>
      <c r="T73" s="786">
        <f>SUM(F73:S76)</f>
        <v>0</v>
      </c>
      <c r="U73" s="786">
        <f>T73*D73</f>
        <v>0</v>
      </c>
      <c r="V73" s="973">
        <f>T73*E73</f>
        <v>0</v>
      </c>
    </row>
    <row r="74" spans="1:22" ht="18" customHeight="1" x14ac:dyDescent="0.35">
      <c r="A74" s="151"/>
      <c r="B74" s="152"/>
      <c r="C74" s="688"/>
      <c r="D74" s="491"/>
      <c r="E74" s="965"/>
      <c r="F74" s="795"/>
      <c r="G74" s="798"/>
      <c r="H74" s="801"/>
      <c r="I74" s="804"/>
      <c r="J74" s="807"/>
      <c r="K74" s="798"/>
      <c r="L74" s="795"/>
      <c r="M74" s="810"/>
      <c r="N74" s="813"/>
      <c r="O74" s="816"/>
      <c r="P74" s="819"/>
      <c r="Q74" s="822"/>
      <c r="R74" s="825"/>
      <c r="S74" s="798"/>
      <c r="T74" s="786"/>
      <c r="U74" s="786"/>
      <c r="V74" s="973"/>
    </row>
    <row r="75" spans="1:22" ht="18" customHeight="1" x14ac:dyDescent="0.35">
      <c r="A75" s="151"/>
      <c r="B75" s="152"/>
      <c r="C75" s="688"/>
      <c r="D75" s="491"/>
      <c r="E75" s="965"/>
      <c r="F75" s="795"/>
      <c r="G75" s="798"/>
      <c r="H75" s="801"/>
      <c r="I75" s="804"/>
      <c r="J75" s="807"/>
      <c r="K75" s="798"/>
      <c r="L75" s="795"/>
      <c r="M75" s="810"/>
      <c r="N75" s="813"/>
      <c r="O75" s="816"/>
      <c r="P75" s="819"/>
      <c r="Q75" s="822"/>
      <c r="R75" s="825"/>
      <c r="S75" s="798"/>
      <c r="T75" s="786"/>
      <c r="U75" s="786"/>
      <c r="V75" s="973"/>
    </row>
    <row r="76" spans="1:22" ht="18" customHeight="1" thickBot="1" x14ac:dyDescent="0.4">
      <c r="A76" s="153"/>
      <c r="B76" s="154"/>
      <c r="C76" s="689"/>
      <c r="D76" s="492"/>
      <c r="E76" s="966"/>
      <c r="F76" s="796"/>
      <c r="G76" s="799"/>
      <c r="H76" s="802"/>
      <c r="I76" s="805"/>
      <c r="J76" s="808"/>
      <c r="K76" s="799"/>
      <c r="L76" s="796"/>
      <c r="M76" s="811"/>
      <c r="N76" s="814"/>
      <c r="O76" s="817"/>
      <c r="P76" s="820"/>
      <c r="Q76" s="823"/>
      <c r="R76" s="826"/>
      <c r="S76" s="799"/>
      <c r="T76" s="787"/>
      <c r="U76" s="787"/>
      <c r="V76" s="974"/>
    </row>
    <row r="77" spans="1:22" ht="18" customHeight="1" x14ac:dyDescent="0.35">
      <c r="A77"/>
      <c r="B77" s="150"/>
      <c r="C77" s="688" t="s">
        <v>256</v>
      </c>
      <c r="D77" s="491">
        <v>3</v>
      </c>
      <c r="E77" s="965">
        <v>130</v>
      </c>
      <c r="F77" s="834"/>
      <c r="G77" s="833"/>
      <c r="H77" s="835"/>
      <c r="I77" s="836"/>
      <c r="J77" s="837"/>
      <c r="K77" s="833"/>
      <c r="L77" s="834"/>
      <c r="M77" s="827"/>
      <c r="N77" s="828"/>
      <c r="O77" s="829"/>
      <c r="P77" s="830"/>
      <c r="Q77" s="831"/>
      <c r="R77" s="832"/>
      <c r="S77" s="833"/>
      <c r="T77" s="786">
        <f>SUM(F77:S80)</f>
        <v>0</v>
      </c>
      <c r="U77" s="786">
        <f>T77*D77</f>
        <v>0</v>
      </c>
      <c r="V77" s="973">
        <f>T77*E77</f>
        <v>0</v>
      </c>
    </row>
    <row r="78" spans="1:22" ht="18" customHeight="1" x14ac:dyDescent="0.35">
      <c r="A78" s="151"/>
      <c r="B78" s="152"/>
      <c r="C78" s="688"/>
      <c r="D78" s="491"/>
      <c r="E78" s="965"/>
      <c r="F78" s="795"/>
      <c r="G78" s="798"/>
      <c r="H78" s="801"/>
      <c r="I78" s="804"/>
      <c r="J78" s="807"/>
      <c r="K78" s="798"/>
      <c r="L78" s="795"/>
      <c r="M78" s="810"/>
      <c r="N78" s="813"/>
      <c r="O78" s="816"/>
      <c r="P78" s="819"/>
      <c r="Q78" s="822"/>
      <c r="R78" s="825"/>
      <c r="S78" s="798"/>
      <c r="T78" s="786"/>
      <c r="U78" s="786"/>
      <c r="V78" s="973"/>
    </row>
    <row r="79" spans="1:22" ht="18" customHeight="1" x14ac:dyDescent="0.35">
      <c r="A79" s="151"/>
      <c r="B79" s="152"/>
      <c r="C79" s="688"/>
      <c r="D79" s="491"/>
      <c r="E79" s="965"/>
      <c r="F79" s="795"/>
      <c r="G79" s="798"/>
      <c r="H79" s="801"/>
      <c r="I79" s="804"/>
      <c r="J79" s="807"/>
      <c r="K79" s="798"/>
      <c r="L79" s="795"/>
      <c r="M79" s="810"/>
      <c r="N79" s="813"/>
      <c r="O79" s="816"/>
      <c r="P79" s="819"/>
      <c r="Q79" s="822"/>
      <c r="R79" s="825"/>
      <c r="S79" s="798"/>
      <c r="T79" s="786"/>
      <c r="U79" s="786"/>
      <c r="V79" s="973"/>
    </row>
    <row r="80" spans="1:22" ht="18" customHeight="1" thickBot="1" x14ac:dyDescent="0.4">
      <c r="A80" s="153"/>
      <c r="B80" s="154"/>
      <c r="C80" s="689"/>
      <c r="D80" s="492"/>
      <c r="E80" s="966"/>
      <c r="F80" s="796"/>
      <c r="G80" s="799"/>
      <c r="H80" s="802"/>
      <c r="I80" s="805"/>
      <c r="J80" s="808"/>
      <c r="K80" s="799"/>
      <c r="L80" s="796"/>
      <c r="M80" s="811"/>
      <c r="N80" s="814"/>
      <c r="O80" s="817"/>
      <c r="P80" s="820"/>
      <c r="Q80" s="823"/>
      <c r="R80" s="826"/>
      <c r="S80" s="799"/>
      <c r="T80" s="787"/>
      <c r="U80" s="787"/>
      <c r="V80" s="974"/>
    </row>
    <row r="81" spans="1:22" s="166" customFormat="1" ht="15" customHeight="1" x14ac:dyDescent="0.5">
      <c r="A81" s="852" t="s">
        <v>46</v>
      </c>
      <c r="B81" s="853"/>
      <c r="C81" s="854"/>
      <c r="D81" s="167"/>
      <c r="E81" s="964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414"/>
      <c r="U81" s="414"/>
      <c r="V81" s="975"/>
    </row>
    <row r="82" spans="1:22" ht="18" customHeight="1" x14ac:dyDescent="0.35">
      <c r="A82"/>
      <c r="B82" s="150"/>
      <c r="C82" s="688" t="s">
        <v>257</v>
      </c>
      <c r="D82" s="491">
        <v>10</v>
      </c>
      <c r="E82" s="965">
        <v>145</v>
      </c>
      <c r="F82" s="794"/>
      <c r="G82" s="797"/>
      <c r="H82" s="800"/>
      <c r="I82" s="803"/>
      <c r="J82" s="806"/>
      <c r="K82" s="797"/>
      <c r="L82" s="794"/>
      <c r="M82" s="809"/>
      <c r="N82" s="812"/>
      <c r="O82" s="815"/>
      <c r="P82" s="818"/>
      <c r="Q82" s="821"/>
      <c r="R82" s="824"/>
      <c r="S82" s="797"/>
      <c r="T82" s="786">
        <f>SUM(F82:S85)</f>
        <v>0</v>
      </c>
      <c r="U82" s="786">
        <f>T82*D82</f>
        <v>0</v>
      </c>
      <c r="V82" s="973">
        <f>T82*E82</f>
        <v>0</v>
      </c>
    </row>
    <row r="83" spans="1:22" ht="18" customHeight="1" x14ac:dyDescent="0.35">
      <c r="A83" s="151"/>
      <c r="B83" s="152"/>
      <c r="C83" s="688"/>
      <c r="D83" s="491"/>
      <c r="E83" s="965"/>
      <c r="F83" s="795"/>
      <c r="G83" s="798"/>
      <c r="H83" s="801"/>
      <c r="I83" s="804"/>
      <c r="J83" s="807"/>
      <c r="K83" s="798"/>
      <c r="L83" s="795"/>
      <c r="M83" s="810"/>
      <c r="N83" s="813"/>
      <c r="O83" s="816"/>
      <c r="P83" s="819"/>
      <c r="Q83" s="822"/>
      <c r="R83" s="825"/>
      <c r="S83" s="798"/>
      <c r="T83" s="786"/>
      <c r="U83" s="786"/>
      <c r="V83" s="973"/>
    </row>
    <row r="84" spans="1:22" ht="18" customHeight="1" x14ac:dyDescent="0.35">
      <c r="A84" s="151"/>
      <c r="B84" s="152"/>
      <c r="C84" s="688"/>
      <c r="D84" s="491"/>
      <c r="E84" s="965"/>
      <c r="F84" s="795"/>
      <c r="G84" s="798"/>
      <c r="H84" s="801"/>
      <c r="I84" s="804"/>
      <c r="J84" s="807"/>
      <c r="K84" s="798"/>
      <c r="L84" s="795"/>
      <c r="M84" s="810"/>
      <c r="N84" s="813"/>
      <c r="O84" s="816"/>
      <c r="P84" s="819"/>
      <c r="Q84" s="822"/>
      <c r="R84" s="825"/>
      <c r="S84" s="798"/>
      <c r="T84" s="786"/>
      <c r="U84" s="786"/>
      <c r="V84" s="973"/>
    </row>
    <row r="85" spans="1:22" ht="18" customHeight="1" thickBot="1" x14ac:dyDescent="0.4">
      <c r="A85" s="153"/>
      <c r="B85" s="154"/>
      <c r="C85" s="689"/>
      <c r="D85" s="492"/>
      <c r="E85" s="966"/>
      <c r="F85" s="796"/>
      <c r="G85" s="799"/>
      <c r="H85" s="802"/>
      <c r="I85" s="805"/>
      <c r="J85" s="808"/>
      <c r="K85" s="799"/>
      <c r="L85" s="796"/>
      <c r="M85" s="811"/>
      <c r="N85" s="814"/>
      <c r="O85" s="817"/>
      <c r="P85" s="820"/>
      <c r="Q85" s="823"/>
      <c r="R85" s="826"/>
      <c r="S85" s="799"/>
      <c r="T85" s="787"/>
      <c r="U85" s="787"/>
      <c r="V85" s="974"/>
    </row>
    <row r="86" spans="1:22" ht="18" customHeight="1" x14ac:dyDescent="0.35">
      <c r="A86"/>
      <c r="B86" s="150"/>
      <c r="C86" s="688" t="s">
        <v>258</v>
      </c>
      <c r="D86" s="491">
        <v>5</v>
      </c>
      <c r="E86" s="965">
        <v>110</v>
      </c>
      <c r="F86" s="834"/>
      <c r="G86" s="833"/>
      <c r="H86" s="835"/>
      <c r="I86" s="836"/>
      <c r="J86" s="837"/>
      <c r="K86" s="833"/>
      <c r="L86" s="834"/>
      <c r="M86" s="827"/>
      <c r="N86" s="828"/>
      <c r="O86" s="829"/>
      <c r="P86" s="830"/>
      <c r="Q86" s="831"/>
      <c r="R86" s="832"/>
      <c r="S86" s="833"/>
      <c r="T86" s="786">
        <f>SUM(F86:S89)</f>
        <v>0</v>
      </c>
      <c r="U86" s="786">
        <f>T86*D86</f>
        <v>0</v>
      </c>
      <c r="V86" s="973">
        <f>T86*E86</f>
        <v>0</v>
      </c>
    </row>
    <row r="87" spans="1:22" ht="18" customHeight="1" x14ac:dyDescent="0.35">
      <c r="A87" s="151"/>
      <c r="B87" s="152"/>
      <c r="C87" s="688"/>
      <c r="D87" s="491"/>
      <c r="E87" s="965"/>
      <c r="F87" s="795"/>
      <c r="G87" s="798"/>
      <c r="H87" s="801"/>
      <c r="I87" s="804"/>
      <c r="J87" s="807"/>
      <c r="K87" s="798"/>
      <c r="L87" s="795"/>
      <c r="M87" s="810"/>
      <c r="N87" s="813"/>
      <c r="O87" s="816"/>
      <c r="P87" s="819"/>
      <c r="Q87" s="822"/>
      <c r="R87" s="825"/>
      <c r="S87" s="798"/>
      <c r="T87" s="786"/>
      <c r="U87" s="786"/>
      <c r="V87" s="973"/>
    </row>
    <row r="88" spans="1:22" ht="18" customHeight="1" x14ac:dyDescent="0.35">
      <c r="A88" s="151"/>
      <c r="B88" s="152"/>
      <c r="C88" s="688"/>
      <c r="D88" s="491"/>
      <c r="E88" s="965"/>
      <c r="F88" s="795"/>
      <c r="G88" s="798"/>
      <c r="H88" s="801"/>
      <c r="I88" s="804"/>
      <c r="J88" s="807"/>
      <c r="K88" s="798"/>
      <c r="L88" s="795"/>
      <c r="M88" s="810"/>
      <c r="N88" s="813"/>
      <c r="O88" s="816"/>
      <c r="P88" s="819"/>
      <c r="Q88" s="822"/>
      <c r="R88" s="825"/>
      <c r="S88" s="798"/>
      <c r="T88" s="786"/>
      <c r="U88" s="786"/>
      <c r="V88" s="973"/>
    </row>
    <row r="89" spans="1:22" ht="18" customHeight="1" thickBot="1" x14ac:dyDescent="0.4">
      <c r="A89" s="153"/>
      <c r="B89" s="154"/>
      <c r="C89" s="689"/>
      <c r="D89" s="492"/>
      <c r="E89" s="966"/>
      <c r="F89" s="796"/>
      <c r="G89" s="799"/>
      <c r="H89" s="802"/>
      <c r="I89" s="805"/>
      <c r="J89" s="808"/>
      <c r="K89" s="799"/>
      <c r="L89" s="796"/>
      <c r="M89" s="811"/>
      <c r="N89" s="814"/>
      <c r="O89" s="817"/>
      <c r="P89" s="820"/>
      <c r="Q89" s="823"/>
      <c r="R89" s="826"/>
      <c r="S89" s="799"/>
      <c r="T89" s="787"/>
      <c r="U89" s="787"/>
      <c r="V89" s="974"/>
    </row>
    <row r="90" spans="1:22" ht="18" customHeight="1" x14ac:dyDescent="0.35">
      <c r="A90"/>
      <c r="B90" s="150"/>
      <c r="C90" s="688" t="s">
        <v>259</v>
      </c>
      <c r="D90" s="491">
        <v>3</v>
      </c>
      <c r="E90" s="965">
        <v>140</v>
      </c>
      <c r="F90" s="834"/>
      <c r="G90" s="833"/>
      <c r="H90" s="835"/>
      <c r="I90" s="836"/>
      <c r="J90" s="837"/>
      <c r="K90" s="833"/>
      <c r="L90" s="834"/>
      <c r="M90" s="827"/>
      <c r="N90" s="828"/>
      <c r="O90" s="829"/>
      <c r="P90" s="830"/>
      <c r="Q90" s="831"/>
      <c r="R90" s="832"/>
      <c r="S90" s="833"/>
      <c r="T90" s="786">
        <f>SUM(F90:S93)</f>
        <v>0</v>
      </c>
      <c r="U90" s="786">
        <f>T90*D90</f>
        <v>0</v>
      </c>
      <c r="V90" s="973">
        <f>T90*E90</f>
        <v>0</v>
      </c>
    </row>
    <row r="91" spans="1:22" ht="18" customHeight="1" x14ac:dyDescent="0.35">
      <c r="A91" s="151"/>
      <c r="B91" s="152"/>
      <c r="C91" s="688"/>
      <c r="D91" s="491"/>
      <c r="E91" s="965"/>
      <c r="F91" s="795"/>
      <c r="G91" s="798"/>
      <c r="H91" s="801"/>
      <c r="I91" s="804"/>
      <c r="J91" s="807"/>
      <c r="K91" s="798"/>
      <c r="L91" s="795"/>
      <c r="M91" s="810"/>
      <c r="N91" s="813"/>
      <c r="O91" s="816"/>
      <c r="P91" s="819"/>
      <c r="Q91" s="822"/>
      <c r="R91" s="825"/>
      <c r="S91" s="798"/>
      <c r="T91" s="786"/>
      <c r="U91" s="786"/>
      <c r="V91" s="973"/>
    </row>
    <row r="92" spans="1:22" ht="18" customHeight="1" x14ac:dyDescent="0.35">
      <c r="A92" s="151"/>
      <c r="B92" s="152"/>
      <c r="C92" s="688"/>
      <c r="D92" s="491"/>
      <c r="E92" s="965"/>
      <c r="F92" s="795"/>
      <c r="G92" s="798"/>
      <c r="H92" s="801"/>
      <c r="I92" s="804"/>
      <c r="J92" s="807"/>
      <c r="K92" s="798"/>
      <c r="L92" s="795"/>
      <c r="M92" s="810"/>
      <c r="N92" s="813"/>
      <c r="O92" s="816"/>
      <c r="P92" s="819"/>
      <c r="Q92" s="822"/>
      <c r="R92" s="825"/>
      <c r="S92" s="798"/>
      <c r="T92" s="786"/>
      <c r="U92" s="786"/>
      <c r="V92" s="973"/>
    </row>
    <row r="93" spans="1:22" ht="18" customHeight="1" thickBot="1" x14ac:dyDescent="0.4">
      <c r="A93" s="153"/>
      <c r="B93" s="154"/>
      <c r="C93" s="689"/>
      <c r="D93" s="492"/>
      <c r="E93" s="966"/>
      <c r="F93" s="796"/>
      <c r="G93" s="799"/>
      <c r="H93" s="802"/>
      <c r="I93" s="805"/>
      <c r="J93" s="808"/>
      <c r="K93" s="799"/>
      <c r="L93" s="796"/>
      <c r="M93" s="811"/>
      <c r="N93" s="814"/>
      <c r="O93" s="817"/>
      <c r="P93" s="820"/>
      <c r="Q93" s="823"/>
      <c r="R93" s="826"/>
      <c r="S93" s="799"/>
      <c r="T93" s="787"/>
      <c r="U93" s="787"/>
      <c r="V93" s="974"/>
    </row>
    <row r="94" spans="1:22" s="166" customFormat="1" ht="15" customHeight="1" x14ac:dyDescent="0.5">
      <c r="A94" s="852" t="s">
        <v>47</v>
      </c>
      <c r="B94" s="853"/>
      <c r="C94" s="854"/>
      <c r="D94" s="167"/>
      <c r="E94" s="964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414"/>
      <c r="U94" s="414"/>
      <c r="V94" s="975"/>
    </row>
    <row r="95" spans="1:22" ht="18" customHeight="1" x14ac:dyDescent="0.35">
      <c r="A95"/>
      <c r="B95" s="150"/>
      <c r="C95" s="688" t="s">
        <v>260</v>
      </c>
      <c r="D95" s="491">
        <v>6</v>
      </c>
      <c r="E95" s="965">
        <v>140</v>
      </c>
      <c r="F95" s="795"/>
      <c r="G95" s="798"/>
      <c r="H95" s="801"/>
      <c r="I95" s="804"/>
      <c r="J95" s="807"/>
      <c r="K95" s="798"/>
      <c r="L95" s="795"/>
      <c r="M95" s="810"/>
      <c r="N95" s="813"/>
      <c r="O95" s="816"/>
      <c r="P95" s="819"/>
      <c r="Q95" s="822"/>
      <c r="R95" s="825"/>
      <c r="S95" s="798"/>
      <c r="T95" s="786">
        <f>SUM(F95:S98)</f>
        <v>0</v>
      </c>
      <c r="U95" s="786">
        <f>T95*D95</f>
        <v>0</v>
      </c>
      <c r="V95" s="973">
        <f>T95*E95</f>
        <v>0</v>
      </c>
    </row>
    <row r="96" spans="1:22" ht="18" customHeight="1" x14ac:dyDescent="0.35">
      <c r="A96" s="151"/>
      <c r="B96" s="152"/>
      <c r="C96" s="688"/>
      <c r="D96" s="491"/>
      <c r="E96" s="965"/>
      <c r="F96" s="795"/>
      <c r="G96" s="798"/>
      <c r="H96" s="801"/>
      <c r="I96" s="804"/>
      <c r="J96" s="807"/>
      <c r="K96" s="798"/>
      <c r="L96" s="795"/>
      <c r="M96" s="810"/>
      <c r="N96" s="813"/>
      <c r="O96" s="816"/>
      <c r="P96" s="819"/>
      <c r="Q96" s="822"/>
      <c r="R96" s="825"/>
      <c r="S96" s="798"/>
      <c r="T96" s="786"/>
      <c r="U96" s="786"/>
      <c r="V96" s="973"/>
    </row>
    <row r="97" spans="1:22" ht="18" customHeight="1" x14ac:dyDescent="0.35">
      <c r="A97" s="151"/>
      <c r="B97" s="152"/>
      <c r="C97" s="688"/>
      <c r="D97" s="491"/>
      <c r="E97" s="965"/>
      <c r="F97" s="795"/>
      <c r="G97" s="798"/>
      <c r="H97" s="801"/>
      <c r="I97" s="804"/>
      <c r="J97" s="807"/>
      <c r="K97" s="798"/>
      <c r="L97" s="795"/>
      <c r="M97" s="810"/>
      <c r="N97" s="813"/>
      <c r="O97" s="816"/>
      <c r="P97" s="819"/>
      <c r="Q97" s="822"/>
      <c r="R97" s="825"/>
      <c r="S97" s="798"/>
      <c r="T97" s="786"/>
      <c r="U97" s="786"/>
      <c r="V97" s="973"/>
    </row>
    <row r="98" spans="1:22" ht="18" customHeight="1" thickBot="1" x14ac:dyDescent="0.4">
      <c r="A98" s="153"/>
      <c r="B98" s="154"/>
      <c r="C98" s="689"/>
      <c r="D98" s="492"/>
      <c r="E98" s="966"/>
      <c r="F98" s="796"/>
      <c r="G98" s="799"/>
      <c r="H98" s="802"/>
      <c r="I98" s="805"/>
      <c r="J98" s="808"/>
      <c r="K98" s="799"/>
      <c r="L98" s="796"/>
      <c r="M98" s="811"/>
      <c r="N98" s="814"/>
      <c r="O98" s="817"/>
      <c r="P98" s="820"/>
      <c r="Q98" s="823"/>
      <c r="R98" s="826"/>
      <c r="S98" s="799"/>
      <c r="T98" s="787"/>
      <c r="U98" s="787"/>
      <c r="V98" s="974"/>
    </row>
    <row r="99" spans="1:22" ht="18" customHeight="1" x14ac:dyDescent="0.35">
      <c r="A99"/>
      <c r="B99" s="150"/>
      <c r="C99" s="688" t="s">
        <v>261</v>
      </c>
      <c r="D99" s="491">
        <v>8</v>
      </c>
      <c r="E99" s="965">
        <v>140</v>
      </c>
      <c r="F99" s="834"/>
      <c r="G99" s="833"/>
      <c r="H99" s="835"/>
      <c r="I99" s="836"/>
      <c r="J99" s="837"/>
      <c r="K99" s="833"/>
      <c r="L99" s="834"/>
      <c r="M99" s="827"/>
      <c r="N99" s="828"/>
      <c r="O99" s="829"/>
      <c r="P99" s="830"/>
      <c r="Q99" s="831"/>
      <c r="R99" s="832"/>
      <c r="S99" s="833"/>
      <c r="T99" s="786">
        <f>SUM(F99:S102)</f>
        <v>0</v>
      </c>
      <c r="U99" s="786">
        <f>T99*D99</f>
        <v>0</v>
      </c>
      <c r="V99" s="973">
        <f>T99*E99</f>
        <v>0</v>
      </c>
    </row>
    <row r="100" spans="1:22" ht="18" customHeight="1" x14ac:dyDescent="0.35">
      <c r="A100" s="151"/>
      <c r="B100" s="152"/>
      <c r="C100" s="688"/>
      <c r="D100" s="491"/>
      <c r="E100" s="965"/>
      <c r="F100" s="795"/>
      <c r="G100" s="798"/>
      <c r="H100" s="801"/>
      <c r="I100" s="804"/>
      <c r="J100" s="807"/>
      <c r="K100" s="798"/>
      <c r="L100" s="795"/>
      <c r="M100" s="810"/>
      <c r="N100" s="813"/>
      <c r="O100" s="816"/>
      <c r="P100" s="819"/>
      <c r="Q100" s="822"/>
      <c r="R100" s="825"/>
      <c r="S100" s="798"/>
      <c r="T100" s="786"/>
      <c r="U100" s="786"/>
      <c r="V100" s="973"/>
    </row>
    <row r="101" spans="1:22" ht="18" customHeight="1" x14ac:dyDescent="0.35">
      <c r="A101" s="151"/>
      <c r="B101" s="152"/>
      <c r="C101" s="688"/>
      <c r="D101" s="491"/>
      <c r="E101" s="965"/>
      <c r="F101" s="795"/>
      <c r="G101" s="798"/>
      <c r="H101" s="801"/>
      <c r="I101" s="804"/>
      <c r="J101" s="807"/>
      <c r="K101" s="798"/>
      <c r="L101" s="795"/>
      <c r="M101" s="810"/>
      <c r="N101" s="813"/>
      <c r="O101" s="816"/>
      <c r="P101" s="819"/>
      <c r="Q101" s="822"/>
      <c r="R101" s="825"/>
      <c r="S101" s="798"/>
      <c r="T101" s="786"/>
      <c r="U101" s="786"/>
      <c r="V101" s="973"/>
    </row>
    <row r="102" spans="1:22" ht="18" customHeight="1" thickBot="1" x14ac:dyDescent="0.4">
      <c r="A102" s="153"/>
      <c r="B102" s="154"/>
      <c r="C102" s="689"/>
      <c r="D102" s="492"/>
      <c r="E102" s="966"/>
      <c r="F102" s="796"/>
      <c r="G102" s="799"/>
      <c r="H102" s="802"/>
      <c r="I102" s="805"/>
      <c r="J102" s="808"/>
      <c r="K102" s="799"/>
      <c r="L102" s="796"/>
      <c r="M102" s="811"/>
      <c r="N102" s="814"/>
      <c r="O102" s="817"/>
      <c r="P102" s="820"/>
      <c r="Q102" s="823"/>
      <c r="R102" s="826"/>
      <c r="S102" s="799"/>
      <c r="T102" s="787"/>
      <c r="U102" s="787"/>
      <c r="V102" s="974"/>
    </row>
    <row r="103" spans="1:22" ht="18" customHeight="1" x14ac:dyDescent="0.35">
      <c r="A103"/>
      <c r="B103" s="150"/>
      <c r="C103" s="688" t="s">
        <v>262</v>
      </c>
      <c r="D103" s="491">
        <v>6</v>
      </c>
      <c r="E103" s="965">
        <v>140</v>
      </c>
      <c r="F103" s="834"/>
      <c r="G103" s="833"/>
      <c r="H103" s="835"/>
      <c r="I103" s="836"/>
      <c r="J103" s="837"/>
      <c r="K103" s="833"/>
      <c r="L103" s="834"/>
      <c r="M103" s="827"/>
      <c r="N103" s="828"/>
      <c r="O103" s="829"/>
      <c r="P103" s="830"/>
      <c r="Q103" s="831"/>
      <c r="R103" s="832"/>
      <c r="S103" s="833"/>
      <c r="T103" s="786">
        <f>SUM(F103:S106)</f>
        <v>0</v>
      </c>
      <c r="U103" s="786">
        <f>T103*D103</f>
        <v>0</v>
      </c>
      <c r="V103" s="973">
        <f>T103*E103</f>
        <v>0</v>
      </c>
    </row>
    <row r="104" spans="1:22" ht="18" customHeight="1" x14ac:dyDescent="0.35">
      <c r="A104" s="151"/>
      <c r="B104" s="152"/>
      <c r="C104" s="688"/>
      <c r="D104" s="491"/>
      <c r="E104" s="965"/>
      <c r="F104" s="795"/>
      <c r="G104" s="798"/>
      <c r="H104" s="801"/>
      <c r="I104" s="804"/>
      <c r="J104" s="807"/>
      <c r="K104" s="798"/>
      <c r="L104" s="795"/>
      <c r="M104" s="810"/>
      <c r="N104" s="813"/>
      <c r="O104" s="816"/>
      <c r="P104" s="819"/>
      <c r="Q104" s="822"/>
      <c r="R104" s="825"/>
      <c r="S104" s="798"/>
      <c r="T104" s="786"/>
      <c r="U104" s="786"/>
      <c r="V104" s="973"/>
    </row>
    <row r="105" spans="1:22" ht="18" customHeight="1" x14ac:dyDescent="0.35">
      <c r="A105" s="151"/>
      <c r="B105" s="152"/>
      <c r="C105" s="688"/>
      <c r="D105" s="491"/>
      <c r="E105" s="965"/>
      <c r="F105" s="795"/>
      <c r="G105" s="798"/>
      <c r="H105" s="801"/>
      <c r="I105" s="804"/>
      <c r="J105" s="807"/>
      <c r="K105" s="798"/>
      <c r="L105" s="795"/>
      <c r="M105" s="810"/>
      <c r="N105" s="813"/>
      <c r="O105" s="816"/>
      <c r="P105" s="819"/>
      <c r="Q105" s="822"/>
      <c r="R105" s="825"/>
      <c r="S105" s="798"/>
      <c r="T105" s="786"/>
      <c r="U105" s="786"/>
      <c r="V105" s="973"/>
    </row>
    <row r="106" spans="1:22" ht="18" customHeight="1" thickBot="1" x14ac:dyDescent="0.4">
      <c r="A106" s="153"/>
      <c r="B106" s="154"/>
      <c r="C106" s="689"/>
      <c r="D106" s="492"/>
      <c r="E106" s="966"/>
      <c r="F106" s="796"/>
      <c r="G106" s="799"/>
      <c r="H106" s="802"/>
      <c r="I106" s="805"/>
      <c r="J106" s="808"/>
      <c r="K106" s="799"/>
      <c r="L106" s="796"/>
      <c r="M106" s="811"/>
      <c r="N106" s="814"/>
      <c r="O106" s="817"/>
      <c r="P106" s="820"/>
      <c r="Q106" s="823"/>
      <c r="R106" s="826"/>
      <c r="S106" s="799"/>
      <c r="T106" s="787"/>
      <c r="U106" s="787"/>
      <c r="V106" s="974"/>
    </row>
    <row r="107" spans="1:22" ht="18" customHeight="1" x14ac:dyDescent="0.35">
      <c r="A107"/>
      <c r="B107" s="150"/>
      <c r="C107" s="688" t="s">
        <v>263</v>
      </c>
      <c r="D107" s="491">
        <v>8</v>
      </c>
      <c r="E107" s="965">
        <v>220</v>
      </c>
      <c r="F107" s="834"/>
      <c r="G107" s="833"/>
      <c r="H107" s="835"/>
      <c r="I107" s="836"/>
      <c r="J107" s="837"/>
      <c r="K107" s="833"/>
      <c r="L107" s="834"/>
      <c r="M107" s="827"/>
      <c r="N107" s="828"/>
      <c r="O107" s="829"/>
      <c r="P107" s="830"/>
      <c r="Q107" s="831"/>
      <c r="R107" s="832"/>
      <c r="S107" s="833"/>
      <c r="T107" s="786">
        <f>SUM(F107:S110)</f>
        <v>0</v>
      </c>
      <c r="U107" s="786">
        <f>T107*D107</f>
        <v>0</v>
      </c>
      <c r="V107" s="973">
        <f>T107*E107</f>
        <v>0</v>
      </c>
    </row>
    <row r="108" spans="1:22" ht="18" customHeight="1" x14ac:dyDescent="0.35">
      <c r="A108" s="151"/>
      <c r="B108" s="152"/>
      <c r="C108" s="688"/>
      <c r="D108" s="491"/>
      <c r="E108" s="965"/>
      <c r="F108" s="795"/>
      <c r="G108" s="798"/>
      <c r="H108" s="801"/>
      <c r="I108" s="804"/>
      <c r="J108" s="807"/>
      <c r="K108" s="798"/>
      <c r="L108" s="795"/>
      <c r="M108" s="810"/>
      <c r="N108" s="813"/>
      <c r="O108" s="816"/>
      <c r="P108" s="819"/>
      <c r="Q108" s="822"/>
      <c r="R108" s="825"/>
      <c r="S108" s="798"/>
      <c r="T108" s="786"/>
      <c r="U108" s="786"/>
      <c r="V108" s="973"/>
    </row>
    <row r="109" spans="1:22" ht="18" customHeight="1" x14ac:dyDescent="0.35">
      <c r="A109" s="151"/>
      <c r="B109" s="152"/>
      <c r="C109" s="688"/>
      <c r="D109" s="491"/>
      <c r="E109" s="965"/>
      <c r="F109" s="795"/>
      <c r="G109" s="798"/>
      <c r="H109" s="801"/>
      <c r="I109" s="804"/>
      <c r="J109" s="807"/>
      <c r="K109" s="798"/>
      <c r="L109" s="795"/>
      <c r="M109" s="810"/>
      <c r="N109" s="813"/>
      <c r="O109" s="816"/>
      <c r="P109" s="819"/>
      <c r="Q109" s="822"/>
      <c r="R109" s="825"/>
      <c r="S109" s="798"/>
      <c r="T109" s="786"/>
      <c r="U109" s="786"/>
      <c r="V109" s="973"/>
    </row>
    <row r="110" spans="1:22" ht="18" customHeight="1" thickBot="1" x14ac:dyDescent="0.4">
      <c r="A110" s="153"/>
      <c r="B110" s="154"/>
      <c r="C110" s="689"/>
      <c r="D110" s="492"/>
      <c r="E110" s="966"/>
      <c r="F110" s="796"/>
      <c r="G110" s="799"/>
      <c r="H110" s="802"/>
      <c r="I110" s="805"/>
      <c r="J110" s="808"/>
      <c r="K110" s="799"/>
      <c r="L110" s="796"/>
      <c r="M110" s="811"/>
      <c r="N110" s="814"/>
      <c r="O110" s="817"/>
      <c r="P110" s="820"/>
      <c r="Q110" s="823"/>
      <c r="R110" s="826"/>
      <c r="S110" s="799"/>
      <c r="T110" s="787"/>
      <c r="U110" s="787"/>
      <c r="V110" s="974"/>
    </row>
    <row r="111" spans="1:22" ht="18" customHeight="1" x14ac:dyDescent="0.35">
      <c r="A111"/>
      <c r="B111" s="150"/>
      <c r="C111" s="688" t="s">
        <v>264</v>
      </c>
      <c r="D111" s="491">
        <v>5</v>
      </c>
      <c r="E111" s="965">
        <v>240</v>
      </c>
      <c r="F111" s="834"/>
      <c r="G111" s="833"/>
      <c r="H111" s="835"/>
      <c r="I111" s="836"/>
      <c r="J111" s="837"/>
      <c r="K111" s="833"/>
      <c r="L111" s="834"/>
      <c r="M111" s="827"/>
      <c r="N111" s="828"/>
      <c r="O111" s="829"/>
      <c r="P111" s="830"/>
      <c r="Q111" s="831"/>
      <c r="R111" s="832"/>
      <c r="S111" s="833"/>
      <c r="T111" s="786">
        <f>SUM(F111:S114)</f>
        <v>0</v>
      </c>
      <c r="U111" s="786">
        <f>T111*D111</f>
        <v>0</v>
      </c>
      <c r="V111" s="973">
        <f>T111*E111</f>
        <v>0</v>
      </c>
    </row>
    <row r="112" spans="1:22" ht="18" customHeight="1" x14ac:dyDescent="0.35">
      <c r="A112" s="151"/>
      <c r="B112" s="152"/>
      <c r="C112" s="688"/>
      <c r="D112" s="491"/>
      <c r="E112" s="965"/>
      <c r="F112" s="795"/>
      <c r="G112" s="798"/>
      <c r="H112" s="801"/>
      <c r="I112" s="804"/>
      <c r="J112" s="807"/>
      <c r="K112" s="798"/>
      <c r="L112" s="795"/>
      <c r="M112" s="810"/>
      <c r="N112" s="813"/>
      <c r="O112" s="816"/>
      <c r="P112" s="819"/>
      <c r="Q112" s="822"/>
      <c r="R112" s="825"/>
      <c r="S112" s="798"/>
      <c r="T112" s="786"/>
      <c r="U112" s="786"/>
      <c r="V112" s="973"/>
    </row>
    <row r="113" spans="1:22" ht="18" customHeight="1" x14ac:dyDescent="0.35">
      <c r="A113" s="151"/>
      <c r="B113" s="152"/>
      <c r="C113" s="688"/>
      <c r="D113" s="491"/>
      <c r="E113" s="965"/>
      <c r="F113" s="795"/>
      <c r="G113" s="798"/>
      <c r="H113" s="801"/>
      <c r="I113" s="804"/>
      <c r="J113" s="807"/>
      <c r="K113" s="798"/>
      <c r="L113" s="795"/>
      <c r="M113" s="810"/>
      <c r="N113" s="813"/>
      <c r="O113" s="816"/>
      <c r="P113" s="819"/>
      <c r="Q113" s="822"/>
      <c r="R113" s="825"/>
      <c r="S113" s="798"/>
      <c r="T113" s="786"/>
      <c r="U113" s="786"/>
      <c r="V113" s="973"/>
    </row>
    <row r="114" spans="1:22" ht="18" customHeight="1" thickBot="1" x14ac:dyDescent="0.4">
      <c r="A114" s="153"/>
      <c r="B114" s="154"/>
      <c r="C114" s="689"/>
      <c r="D114" s="492"/>
      <c r="E114" s="966"/>
      <c r="F114" s="796"/>
      <c r="G114" s="799"/>
      <c r="H114" s="802"/>
      <c r="I114" s="805"/>
      <c r="J114" s="808"/>
      <c r="K114" s="799"/>
      <c r="L114" s="796"/>
      <c r="M114" s="811"/>
      <c r="N114" s="814"/>
      <c r="O114" s="817"/>
      <c r="P114" s="820"/>
      <c r="Q114" s="823"/>
      <c r="R114" s="826"/>
      <c r="S114" s="799"/>
      <c r="T114" s="787"/>
      <c r="U114" s="787"/>
      <c r="V114" s="974"/>
    </row>
    <row r="115" spans="1:22" s="166" customFormat="1" ht="15" customHeight="1" x14ac:dyDescent="0.5">
      <c r="A115" s="852" t="s">
        <v>44</v>
      </c>
      <c r="B115" s="853"/>
      <c r="C115" s="854"/>
      <c r="D115" s="167"/>
      <c r="E115" s="964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414"/>
      <c r="U115" s="414"/>
      <c r="V115" s="975"/>
    </row>
    <row r="116" spans="1:22" ht="18" customHeight="1" x14ac:dyDescent="0.35">
      <c r="A116"/>
      <c r="B116" s="150"/>
      <c r="C116" s="688" t="s">
        <v>265</v>
      </c>
      <c r="D116" s="491">
        <v>5</v>
      </c>
      <c r="E116" s="965">
        <v>160</v>
      </c>
      <c r="F116" s="795"/>
      <c r="G116" s="798"/>
      <c r="H116" s="801"/>
      <c r="I116" s="804"/>
      <c r="J116" s="807"/>
      <c r="K116" s="798"/>
      <c r="L116" s="795"/>
      <c r="M116" s="810"/>
      <c r="N116" s="813"/>
      <c r="O116" s="816"/>
      <c r="P116" s="819"/>
      <c r="Q116" s="822"/>
      <c r="R116" s="825"/>
      <c r="S116" s="798"/>
      <c r="T116" s="786">
        <f>SUM(F116:S119)</f>
        <v>0</v>
      </c>
      <c r="U116" s="786">
        <f>T116*D116</f>
        <v>0</v>
      </c>
      <c r="V116" s="973">
        <f>T116*E116</f>
        <v>0</v>
      </c>
    </row>
    <row r="117" spans="1:22" ht="18" customHeight="1" x14ac:dyDescent="0.35">
      <c r="A117" s="151"/>
      <c r="B117" s="152"/>
      <c r="C117" s="688"/>
      <c r="D117" s="491"/>
      <c r="E117" s="965"/>
      <c r="F117" s="795"/>
      <c r="G117" s="798"/>
      <c r="H117" s="801"/>
      <c r="I117" s="804"/>
      <c r="J117" s="807"/>
      <c r="K117" s="798"/>
      <c r="L117" s="795"/>
      <c r="M117" s="810"/>
      <c r="N117" s="813"/>
      <c r="O117" s="816"/>
      <c r="P117" s="819"/>
      <c r="Q117" s="822"/>
      <c r="R117" s="825"/>
      <c r="S117" s="798"/>
      <c r="T117" s="786"/>
      <c r="U117" s="786"/>
      <c r="V117" s="973"/>
    </row>
    <row r="118" spans="1:22" ht="18" customHeight="1" x14ac:dyDescent="0.35">
      <c r="A118" s="151"/>
      <c r="B118" s="152"/>
      <c r="C118" s="688"/>
      <c r="D118" s="491"/>
      <c r="E118" s="965"/>
      <c r="F118" s="795"/>
      <c r="G118" s="798"/>
      <c r="H118" s="801"/>
      <c r="I118" s="804"/>
      <c r="J118" s="807"/>
      <c r="K118" s="798"/>
      <c r="L118" s="795"/>
      <c r="M118" s="810"/>
      <c r="N118" s="813"/>
      <c r="O118" s="816"/>
      <c r="P118" s="819"/>
      <c r="Q118" s="822"/>
      <c r="R118" s="825"/>
      <c r="S118" s="798"/>
      <c r="T118" s="786"/>
      <c r="U118" s="786"/>
      <c r="V118" s="973"/>
    </row>
    <row r="119" spans="1:22" ht="18" customHeight="1" thickBot="1" x14ac:dyDescent="0.4">
      <c r="A119" s="153"/>
      <c r="B119" s="154"/>
      <c r="C119" s="689"/>
      <c r="D119" s="492"/>
      <c r="E119" s="966"/>
      <c r="F119" s="796"/>
      <c r="G119" s="799"/>
      <c r="H119" s="802"/>
      <c r="I119" s="805"/>
      <c r="J119" s="808"/>
      <c r="K119" s="799"/>
      <c r="L119" s="796"/>
      <c r="M119" s="811"/>
      <c r="N119" s="814"/>
      <c r="O119" s="817"/>
      <c r="P119" s="820"/>
      <c r="Q119" s="823"/>
      <c r="R119" s="826"/>
      <c r="S119" s="799"/>
      <c r="T119" s="787"/>
      <c r="U119" s="787"/>
      <c r="V119" s="974"/>
    </row>
    <row r="120" spans="1:22" ht="18" customHeight="1" x14ac:dyDescent="0.35">
      <c r="A120"/>
      <c r="B120" s="150"/>
      <c r="C120" s="688" t="s">
        <v>266</v>
      </c>
      <c r="D120" s="491">
        <v>7</v>
      </c>
      <c r="E120" s="965">
        <v>120</v>
      </c>
      <c r="F120" s="834"/>
      <c r="G120" s="833"/>
      <c r="H120" s="835"/>
      <c r="I120" s="836"/>
      <c r="J120" s="837"/>
      <c r="K120" s="833"/>
      <c r="L120" s="834"/>
      <c r="M120" s="827"/>
      <c r="N120" s="828"/>
      <c r="O120" s="829"/>
      <c r="P120" s="830"/>
      <c r="Q120" s="831"/>
      <c r="R120" s="832"/>
      <c r="S120" s="833"/>
      <c r="T120" s="786">
        <f>SUM(F120:S123)</f>
        <v>0</v>
      </c>
      <c r="U120" s="786">
        <f>T120*D120</f>
        <v>0</v>
      </c>
      <c r="V120" s="973">
        <f>T120*E120</f>
        <v>0</v>
      </c>
    </row>
    <row r="121" spans="1:22" ht="18" customHeight="1" x14ac:dyDescent="0.35">
      <c r="A121" s="151"/>
      <c r="B121" s="152"/>
      <c r="C121" s="688"/>
      <c r="D121" s="491"/>
      <c r="E121" s="965"/>
      <c r="F121" s="795"/>
      <c r="G121" s="798"/>
      <c r="H121" s="801"/>
      <c r="I121" s="804"/>
      <c r="J121" s="807"/>
      <c r="K121" s="798"/>
      <c r="L121" s="795"/>
      <c r="M121" s="810"/>
      <c r="N121" s="813"/>
      <c r="O121" s="816"/>
      <c r="P121" s="819"/>
      <c r="Q121" s="822"/>
      <c r="R121" s="825"/>
      <c r="S121" s="798"/>
      <c r="T121" s="786"/>
      <c r="U121" s="786"/>
      <c r="V121" s="973"/>
    </row>
    <row r="122" spans="1:22" ht="18" customHeight="1" x14ac:dyDescent="0.35">
      <c r="A122" s="151"/>
      <c r="B122" s="152"/>
      <c r="C122" s="688"/>
      <c r="D122" s="491"/>
      <c r="E122" s="965"/>
      <c r="F122" s="795"/>
      <c r="G122" s="798"/>
      <c r="H122" s="801"/>
      <c r="I122" s="804"/>
      <c r="J122" s="807"/>
      <c r="K122" s="798"/>
      <c r="L122" s="795"/>
      <c r="M122" s="810"/>
      <c r="N122" s="813"/>
      <c r="O122" s="816"/>
      <c r="P122" s="819"/>
      <c r="Q122" s="822"/>
      <c r="R122" s="825"/>
      <c r="S122" s="798"/>
      <c r="T122" s="786"/>
      <c r="U122" s="786"/>
      <c r="V122" s="973"/>
    </row>
    <row r="123" spans="1:22" ht="18" customHeight="1" thickBot="1" x14ac:dyDescent="0.4">
      <c r="A123" s="153"/>
      <c r="B123" s="154"/>
      <c r="C123" s="689"/>
      <c r="D123" s="492"/>
      <c r="E123" s="966"/>
      <c r="F123" s="796"/>
      <c r="G123" s="799"/>
      <c r="H123" s="802"/>
      <c r="I123" s="805"/>
      <c r="J123" s="808"/>
      <c r="K123" s="799"/>
      <c r="L123" s="796"/>
      <c r="M123" s="811"/>
      <c r="N123" s="814"/>
      <c r="O123" s="817"/>
      <c r="P123" s="820"/>
      <c r="Q123" s="823"/>
      <c r="R123" s="826"/>
      <c r="S123" s="799"/>
      <c r="T123" s="787"/>
      <c r="U123" s="787"/>
      <c r="V123" s="974"/>
    </row>
    <row r="124" spans="1:22" ht="18" customHeight="1" x14ac:dyDescent="0.35">
      <c r="A124"/>
      <c r="B124" s="150"/>
      <c r="C124" s="688" t="s">
        <v>267</v>
      </c>
      <c r="D124" s="491">
        <v>10</v>
      </c>
      <c r="E124" s="965">
        <v>160</v>
      </c>
      <c r="F124" s="834"/>
      <c r="G124" s="833"/>
      <c r="H124" s="835"/>
      <c r="I124" s="836"/>
      <c r="J124" s="837"/>
      <c r="K124" s="833"/>
      <c r="L124" s="834"/>
      <c r="M124" s="827"/>
      <c r="N124" s="828"/>
      <c r="O124" s="829"/>
      <c r="P124" s="830"/>
      <c r="Q124" s="831"/>
      <c r="R124" s="832"/>
      <c r="S124" s="833"/>
      <c r="T124" s="786">
        <f>SUM(F124:S127)</f>
        <v>0</v>
      </c>
      <c r="U124" s="786">
        <f>T124*D124</f>
        <v>0</v>
      </c>
      <c r="V124" s="973">
        <f>T124*E124</f>
        <v>0</v>
      </c>
    </row>
    <row r="125" spans="1:22" ht="18" customHeight="1" x14ac:dyDescent="0.35">
      <c r="A125" s="151"/>
      <c r="B125" s="152"/>
      <c r="C125" s="688"/>
      <c r="D125" s="491"/>
      <c r="E125" s="965"/>
      <c r="F125" s="795"/>
      <c r="G125" s="798"/>
      <c r="H125" s="801"/>
      <c r="I125" s="804"/>
      <c r="J125" s="807"/>
      <c r="K125" s="798"/>
      <c r="L125" s="795"/>
      <c r="M125" s="810"/>
      <c r="N125" s="813"/>
      <c r="O125" s="816"/>
      <c r="P125" s="819"/>
      <c r="Q125" s="822"/>
      <c r="R125" s="825"/>
      <c r="S125" s="798"/>
      <c r="T125" s="786"/>
      <c r="U125" s="786"/>
      <c r="V125" s="973"/>
    </row>
    <row r="126" spans="1:22" ht="18" customHeight="1" x14ac:dyDescent="0.35">
      <c r="A126" s="151"/>
      <c r="B126" s="152"/>
      <c r="C126" s="688"/>
      <c r="D126" s="491"/>
      <c r="E126" s="965"/>
      <c r="F126" s="795"/>
      <c r="G126" s="798"/>
      <c r="H126" s="801"/>
      <c r="I126" s="804"/>
      <c r="J126" s="807"/>
      <c r="K126" s="798"/>
      <c r="L126" s="795"/>
      <c r="M126" s="810"/>
      <c r="N126" s="813"/>
      <c r="O126" s="816"/>
      <c r="P126" s="819"/>
      <c r="Q126" s="822"/>
      <c r="R126" s="825"/>
      <c r="S126" s="798"/>
      <c r="T126" s="786"/>
      <c r="U126" s="786"/>
      <c r="V126" s="973"/>
    </row>
    <row r="127" spans="1:22" ht="18" customHeight="1" thickBot="1" x14ac:dyDescent="0.4">
      <c r="A127" s="153"/>
      <c r="B127" s="154"/>
      <c r="C127" s="689"/>
      <c r="D127" s="492"/>
      <c r="E127" s="966"/>
      <c r="F127" s="796"/>
      <c r="G127" s="799"/>
      <c r="H127" s="802"/>
      <c r="I127" s="805"/>
      <c r="J127" s="808"/>
      <c r="K127" s="799"/>
      <c r="L127" s="796"/>
      <c r="M127" s="811"/>
      <c r="N127" s="814"/>
      <c r="O127" s="817"/>
      <c r="P127" s="820"/>
      <c r="Q127" s="823"/>
      <c r="R127" s="826"/>
      <c r="S127" s="799"/>
      <c r="T127" s="787"/>
      <c r="U127" s="787"/>
      <c r="V127" s="974"/>
    </row>
    <row r="128" spans="1:22" s="166" customFormat="1" ht="15" customHeight="1" x14ac:dyDescent="0.5">
      <c r="A128" s="852" t="s">
        <v>48</v>
      </c>
      <c r="B128" s="853"/>
      <c r="C128" s="854"/>
      <c r="D128" s="167"/>
      <c r="E128" s="964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414"/>
      <c r="U128" s="414"/>
      <c r="V128" s="975"/>
    </row>
    <row r="129" spans="1:22" ht="18" customHeight="1" x14ac:dyDescent="0.35">
      <c r="A129" s="332"/>
      <c r="B129" s="164"/>
      <c r="C129" s="851" t="s">
        <v>268</v>
      </c>
      <c r="D129" s="609">
        <v>5</v>
      </c>
      <c r="E129" s="967">
        <v>70</v>
      </c>
      <c r="F129" s="794"/>
      <c r="G129" s="797"/>
      <c r="H129" s="800"/>
      <c r="I129" s="803"/>
      <c r="J129" s="806"/>
      <c r="K129" s="797"/>
      <c r="L129" s="794"/>
      <c r="M129" s="809"/>
      <c r="N129" s="812"/>
      <c r="O129" s="815"/>
      <c r="P129" s="818"/>
      <c r="Q129" s="821"/>
      <c r="R129" s="824"/>
      <c r="S129" s="797"/>
      <c r="T129" s="786">
        <f>SUM(F129:S132)</f>
        <v>0</v>
      </c>
      <c r="U129" s="786">
        <f>T129*D129</f>
        <v>0</v>
      </c>
      <c r="V129" s="973">
        <f>T129*E129</f>
        <v>0</v>
      </c>
    </row>
    <row r="130" spans="1:22" ht="18" customHeight="1" x14ac:dyDescent="0.35">
      <c r="A130" s="151"/>
      <c r="B130" s="152"/>
      <c r="C130" s="688"/>
      <c r="D130" s="491"/>
      <c r="E130" s="965"/>
      <c r="F130" s="795"/>
      <c r="G130" s="798"/>
      <c r="H130" s="801"/>
      <c r="I130" s="804"/>
      <c r="J130" s="807"/>
      <c r="K130" s="798"/>
      <c r="L130" s="795"/>
      <c r="M130" s="810"/>
      <c r="N130" s="813"/>
      <c r="O130" s="816"/>
      <c r="P130" s="819"/>
      <c r="Q130" s="822"/>
      <c r="R130" s="825"/>
      <c r="S130" s="798"/>
      <c r="T130" s="786"/>
      <c r="U130" s="786"/>
      <c r="V130" s="973"/>
    </row>
    <row r="131" spans="1:22" ht="18" customHeight="1" x14ac:dyDescent="0.35">
      <c r="A131" s="151"/>
      <c r="B131" s="152"/>
      <c r="C131" s="688"/>
      <c r="D131" s="491"/>
      <c r="E131" s="965"/>
      <c r="F131" s="795"/>
      <c r="G131" s="798"/>
      <c r="H131" s="801"/>
      <c r="I131" s="804"/>
      <c r="J131" s="807"/>
      <c r="K131" s="798"/>
      <c r="L131" s="795"/>
      <c r="M131" s="810"/>
      <c r="N131" s="813"/>
      <c r="O131" s="816"/>
      <c r="P131" s="819"/>
      <c r="Q131" s="822"/>
      <c r="R131" s="825"/>
      <c r="S131" s="798"/>
      <c r="T131" s="786"/>
      <c r="U131" s="786"/>
      <c r="V131" s="973"/>
    </row>
    <row r="132" spans="1:22" ht="18" customHeight="1" thickBot="1" x14ac:dyDescent="0.4">
      <c r="A132" s="153"/>
      <c r="B132" s="154"/>
      <c r="C132" s="689"/>
      <c r="D132" s="492"/>
      <c r="E132" s="966"/>
      <c r="F132" s="795"/>
      <c r="G132" s="798"/>
      <c r="H132" s="801"/>
      <c r="I132" s="804"/>
      <c r="J132" s="807"/>
      <c r="K132" s="798"/>
      <c r="L132" s="795"/>
      <c r="M132" s="810"/>
      <c r="N132" s="813"/>
      <c r="O132" s="816"/>
      <c r="P132" s="819"/>
      <c r="Q132" s="822"/>
      <c r="R132" s="825"/>
      <c r="S132" s="798"/>
      <c r="T132" s="786"/>
      <c r="U132" s="786"/>
      <c r="V132" s="973"/>
    </row>
    <row r="133" spans="1:22" ht="18" customHeight="1" x14ac:dyDescent="0.35">
      <c r="A133"/>
      <c r="B133" s="150"/>
      <c r="C133" s="688" t="s">
        <v>269</v>
      </c>
      <c r="D133" s="491">
        <v>3</v>
      </c>
      <c r="E133" s="965">
        <v>180</v>
      </c>
      <c r="F133" s="834"/>
      <c r="G133" s="833"/>
      <c r="H133" s="835"/>
      <c r="I133" s="836"/>
      <c r="J133" s="837"/>
      <c r="K133" s="833"/>
      <c r="L133" s="834"/>
      <c r="M133" s="827"/>
      <c r="N133" s="828"/>
      <c r="O133" s="829"/>
      <c r="P133" s="830"/>
      <c r="Q133" s="831"/>
      <c r="R133" s="832"/>
      <c r="S133" s="833"/>
      <c r="T133" s="786">
        <f>SUM(F133:S136)</f>
        <v>0</v>
      </c>
      <c r="U133" s="786">
        <f>T133*D133</f>
        <v>0</v>
      </c>
      <c r="V133" s="973">
        <f>T133*E133</f>
        <v>0</v>
      </c>
    </row>
    <row r="134" spans="1:22" ht="18" customHeight="1" x14ac:dyDescent="0.35">
      <c r="A134" s="1"/>
      <c r="B134" s="152"/>
      <c r="C134" s="688"/>
      <c r="D134" s="491"/>
      <c r="E134" s="965"/>
      <c r="F134" s="795"/>
      <c r="G134" s="798"/>
      <c r="H134" s="801"/>
      <c r="I134" s="804"/>
      <c r="J134" s="807"/>
      <c r="K134" s="798"/>
      <c r="L134" s="795"/>
      <c r="M134" s="810"/>
      <c r="N134" s="813"/>
      <c r="O134" s="816"/>
      <c r="P134" s="819"/>
      <c r="Q134" s="822"/>
      <c r="R134" s="825"/>
      <c r="S134" s="798"/>
      <c r="T134" s="786"/>
      <c r="U134" s="786"/>
      <c r="V134" s="973"/>
    </row>
    <row r="135" spans="1:22" ht="18" customHeight="1" x14ac:dyDescent="0.35">
      <c r="A135" s="1"/>
      <c r="B135" s="152"/>
      <c r="C135" s="688"/>
      <c r="D135" s="491"/>
      <c r="E135" s="965"/>
      <c r="F135" s="795"/>
      <c r="G135" s="798"/>
      <c r="H135" s="801"/>
      <c r="I135" s="804"/>
      <c r="J135" s="807"/>
      <c r="K135" s="798"/>
      <c r="L135" s="795"/>
      <c r="M135" s="810"/>
      <c r="N135" s="813"/>
      <c r="O135" s="816"/>
      <c r="P135" s="819"/>
      <c r="Q135" s="822"/>
      <c r="R135" s="825"/>
      <c r="S135" s="798"/>
      <c r="T135" s="786"/>
      <c r="U135" s="786"/>
      <c r="V135" s="973"/>
    </row>
    <row r="136" spans="1:22" ht="18" customHeight="1" thickBot="1" x14ac:dyDescent="0.4">
      <c r="A136" s="82"/>
      <c r="B136" s="154"/>
      <c r="C136" s="689"/>
      <c r="D136" s="492"/>
      <c r="E136" s="966"/>
      <c r="F136" s="796"/>
      <c r="G136" s="799"/>
      <c r="H136" s="802"/>
      <c r="I136" s="805"/>
      <c r="J136" s="808"/>
      <c r="K136" s="799"/>
      <c r="L136" s="796"/>
      <c r="M136" s="811"/>
      <c r="N136" s="814"/>
      <c r="O136" s="817"/>
      <c r="P136" s="820"/>
      <c r="Q136" s="823"/>
      <c r="R136" s="826"/>
      <c r="S136" s="799"/>
      <c r="T136" s="787"/>
      <c r="U136" s="787"/>
      <c r="V136" s="974"/>
    </row>
    <row r="137" spans="1:22" s="203" customFormat="1" ht="15" customHeight="1" x14ac:dyDescent="0.45">
      <c r="A137" s="852" t="s">
        <v>295</v>
      </c>
      <c r="B137" s="853"/>
      <c r="C137" s="854"/>
      <c r="D137" s="202"/>
      <c r="E137" s="968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415"/>
      <c r="U137" s="415"/>
      <c r="V137" s="976"/>
    </row>
    <row r="138" spans="1:22" ht="18" customHeight="1" x14ac:dyDescent="0.35">
      <c r="A138"/>
      <c r="B138" s="150"/>
      <c r="C138" s="688" t="s">
        <v>270</v>
      </c>
      <c r="D138" s="491">
        <v>6</v>
      </c>
      <c r="E138" s="965">
        <v>160</v>
      </c>
      <c r="F138" s="794"/>
      <c r="G138" s="797"/>
      <c r="H138" s="800"/>
      <c r="I138" s="803"/>
      <c r="J138" s="806"/>
      <c r="K138" s="797"/>
      <c r="L138" s="794"/>
      <c r="M138" s="809"/>
      <c r="N138" s="812"/>
      <c r="O138" s="815"/>
      <c r="P138" s="818"/>
      <c r="Q138" s="821"/>
      <c r="R138" s="824"/>
      <c r="S138" s="797"/>
      <c r="T138" s="786">
        <f>SUM(F138:S141)</f>
        <v>0</v>
      </c>
      <c r="U138" s="786">
        <f>T138*D138</f>
        <v>0</v>
      </c>
      <c r="V138" s="973">
        <f>T138*E138</f>
        <v>0</v>
      </c>
    </row>
    <row r="139" spans="1:22" ht="18" customHeight="1" x14ac:dyDescent="0.35">
      <c r="A139" s="1"/>
      <c r="B139" s="152"/>
      <c r="C139" s="688"/>
      <c r="D139" s="491"/>
      <c r="E139" s="965"/>
      <c r="F139" s="795"/>
      <c r="G139" s="798"/>
      <c r="H139" s="801"/>
      <c r="I139" s="804"/>
      <c r="J139" s="807"/>
      <c r="K139" s="798"/>
      <c r="L139" s="795"/>
      <c r="M139" s="810"/>
      <c r="N139" s="813"/>
      <c r="O139" s="816"/>
      <c r="P139" s="819"/>
      <c r="Q139" s="822"/>
      <c r="R139" s="825"/>
      <c r="S139" s="798"/>
      <c r="T139" s="786"/>
      <c r="U139" s="786"/>
      <c r="V139" s="973"/>
    </row>
    <row r="140" spans="1:22" ht="18" customHeight="1" x14ac:dyDescent="0.35">
      <c r="A140" s="1"/>
      <c r="B140" s="152"/>
      <c r="C140" s="688"/>
      <c r="D140" s="491"/>
      <c r="E140" s="965"/>
      <c r="F140" s="795"/>
      <c r="G140" s="798"/>
      <c r="H140" s="801"/>
      <c r="I140" s="804"/>
      <c r="J140" s="807"/>
      <c r="K140" s="798"/>
      <c r="L140" s="795"/>
      <c r="M140" s="810"/>
      <c r="N140" s="813"/>
      <c r="O140" s="816"/>
      <c r="P140" s="819"/>
      <c r="Q140" s="822"/>
      <c r="R140" s="825"/>
      <c r="S140" s="798"/>
      <c r="T140" s="786"/>
      <c r="U140" s="786"/>
      <c r="V140" s="973"/>
    </row>
    <row r="141" spans="1:22" ht="18" customHeight="1" thickBot="1" x14ac:dyDescent="0.4">
      <c r="A141" s="82"/>
      <c r="B141" s="154"/>
      <c r="C141" s="689"/>
      <c r="D141" s="492"/>
      <c r="E141" s="966"/>
      <c r="F141" s="796"/>
      <c r="G141" s="799"/>
      <c r="H141" s="802"/>
      <c r="I141" s="805"/>
      <c r="J141" s="808"/>
      <c r="K141" s="799"/>
      <c r="L141" s="796"/>
      <c r="M141" s="811"/>
      <c r="N141" s="814"/>
      <c r="O141" s="817"/>
      <c r="P141" s="820"/>
      <c r="Q141" s="823"/>
      <c r="R141" s="826"/>
      <c r="S141" s="799"/>
      <c r="T141" s="787"/>
      <c r="U141" s="787"/>
      <c r="V141" s="974"/>
    </row>
    <row r="142" spans="1:22" ht="18" customHeight="1" x14ac:dyDescent="0.35">
      <c r="A142"/>
      <c r="B142" s="150"/>
      <c r="C142" s="688" t="s">
        <v>271</v>
      </c>
      <c r="D142" s="491">
        <v>6</v>
      </c>
      <c r="E142" s="965">
        <v>60</v>
      </c>
      <c r="F142" s="834"/>
      <c r="G142" s="833"/>
      <c r="H142" s="835"/>
      <c r="I142" s="836"/>
      <c r="J142" s="837"/>
      <c r="K142" s="833"/>
      <c r="L142" s="834"/>
      <c r="M142" s="827"/>
      <c r="N142" s="828"/>
      <c r="O142" s="829"/>
      <c r="P142" s="830"/>
      <c r="Q142" s="831"/>
      <c r="R142" s="832"/>
      <c r="S142" s="833"/>
      <c r="T142" s="786">
        <f>SUM(F142:S145)</f>
        <v>0</v>
      </c>
      <c r="U142" s="786">
        <f>T142*D142</f>
        <v>0</v>
      </c>
      <c r="V142" s="973">
        <f>T142*E142</f>
        <v>0</v>
      </c>
    </row>
    <row r="143" spans="1:22" ht="18" customHeight="1" x14ac:dyDescent="0.35">
      <c r="A143" s="1"/>
      <c r="B143" s="152"/>
      <c r="C143" s="688"/>
      <c r="D143" s="491"/>
      <c r="E143" s="965"/>
      <c r="F143" s="795"/>
      <c r="G143" s="798"/>
      <c r="H143" s="801"/>
      <c r="I143" s="804"/>
      <c r="J143" s="807"/>
      <c r="K143" s="798"/>
      <c r="L143" s="795"/>
      <c r="M143" s="810"/>
      <c r="N143" s="813"/>
      <c r="O143" s="816"/>
      <c r="P143" s="819"/>
      <c r="Q143" s="822"/>
      <c r="R143" s="825"/>
      <c r="S143" s="798"/>
      <c r="T143" s="786"/>
      <c r="U143" s="786"/>
      <c r="V143" s="973"/>
    </row>
    <row r="144" spans="1:22" ht="18" customHeight="1" x14ac:dyDescent="0.35">
      <c r="A144" s="1"/>
      <c r="B144" s="152"/>
      <c r="C144" s="688"/>
      <c r="D144" s="491"/>
      <c r="E144" s="965"/>
      <c r="F144" s="795"/>
      <c r="G144" s="798"/>
      <c r="H144" s="801"/>
      <c r="I144" s="804"/>
      <c r="J144" s="807"/>
      <c r="K144" s="798"/>
      <c r="L144" s="795"/>
      <c r="M144" s="810"/>
      <c r="N144" s="813"/>
      <c r="O144" s="816"/>
      <c r="P144" s="819"/>
      <c r="Q144" s="822"/>
      <c r="R144" s="825"/>
      <c r="S144" s="798"/>
      <c r="T144" s="786"/>
      <c r="U144" s="786"/>
      <c r="V144" s="973"/>
    </row>
    <row r="145" spans="1:22" ht="18" customHeight="1" thickBot="1" x14ac:dyDescent="0.4">
      <c r="A145" s="82"/>
      <c r="B145" s="154"/>
      <c r="C145" s="689"/>
      <c r="D145" s="492"/>
      <c r="E145" s="966"/>
      <c r="F145" s="796"/>
      <c r="G145" s="799"/>
      <c r="H145" s="802"/>
      <c r="I145" s="805"/>
      <c r="J145" s="808"/>
      <c r="K145" s="799"/>
      <c r="L145" s="796"/>
      <c r="M145" s="811"/>
      <c r="N145" s="814"/>
      <c r="O145" s="817"/>
      <c r="P145" s="820"/>
      <c r="Q145" s="823"/>
      <c r="R145" s="826"/>
      <c r="S145" s="799"/>
      <c r="T145" s="787"/>
      <c r="U145" s="787"/>
      <c r="V145" s="974"/>
    </row>
    <row r="146" spans="1:22" ht="18" customHeight="1" x14ac:dyDescent="0.35">
      <c r="A146"/>
      <c r="B146" s="150"/>
      <c r="C146" s="856" t="s">
        <v>272</v>
      </c>
      <c r="D146" s="491">
        <v>6</v>
      </c>
      <c r="E146" s="965">
        <v>60</v>
      </c>
      <c r="F146" s="834"/>
      <c r="G146" s="833"/>
      <c r="H146" s="835"/>
      <c r="I146" s="836"/>
      <c r="J146" s="837"/>
      <c r="K146" s="833"/>
      <c r="L146" s="834"/>
      <c r="M146" s="827"/>
      <c r="N146" s="828"/>
      <c r="O146" s="829"/>
      <c r="P146" s="830"/>
      <c r="Q146" s="831"/>
      <c r="R146" s="832"/>
      <c r="S146" s="833"/>
      <c r="T146" s="786">
        <f>SUM(F146:S149)</f>
        <v>0</v>
      </c>
      <c r="U146" s="786">
        <f>T146*D146</f>
        <v>0</v>
      </c>
      <c r="V146" s="973">
        <f>T146*E146</f>
        <v>0</v>
      </c>
    </row>
    <row r="147" spans="1:22" ht="18" customHeight="1" x14ac:dyDescent="0.35">
      <c r="A147" s="1"/>
      <c r="B147" s="152"/>
      <c r="C147" s="688"/>
      <c r="D147" s="491"/>
      <c r="E147" s="965"/>
      <c r="F147" s="795"/>
      <c r="G147" s="798"/>
      <c r="H147" s="801"/>
      <c r="I147" s="804"/>
      <c r="J147" s="807"/>
      <c r="K147" s="798"/>
      <c r="L147" s="795"/>
      <c r="M147" s="810"/>
      <c r="N147" s="813"/>
      <c r="O147" s="816"/>
      <c r="P147" s="819"/>
      <c r="Q147" s="822"/>
      <c r="R147" s="825"/>
      <c r="S147" s="798"/>
      <c r="T147" s="786"/>
      <c r="U147" s="786"/>
      <c r="V147" s="973"/>
    </row>
    <row r="148" spans="1:22" ht="18" customHeight="1" x14ac:dyDescent="0.35">
      <c r="A148" s="1"/>
      <c r="B148" s="152"/>
      <c r="C148" s="688"/>
      <c r="D148" s="491"/>
      <c r="E148" s="965"/>
      <c r="F148" s="795"/>
      <c r="G148" s="798"/>
      <c r="H148" s="801"/>
      <c r="I148" s="804"/>
      <c r="J148" s="807"/>
      <c r="K148" s="798"/>
      <c r="L148" s="795"/>
      <c r="M148" s="810"/>
      <c r="N148" s="813"/>
      <c r="O148" s="816"/>
      <c r="P148" s="819"/>
      <c r="Q148" s="822"/>
      <c r="R148" s="825"/>
      <c r="S148" s="798"/>
      <c r="T148" s="786"/>
      <c r="U148" s="786"/>
      <c r="V148" s="973"/>
    </row>
    <row r="149" spans="1:22" ht="18" customHeight="1" thickBot="1" x14ac:dyDescent="0.4">
      <c r="A149" s="82"/>
      <c r="B149" s="154"/>
      <c r="C149" s="689"/>
      <c r="D149" s="492"/>
      <c r="E149" s="966"/>
      <c r="F149" s="796"/>
      <c r="G149" s="799"/>
      <c r="H149" s="802"/>
      <c r="I149" s="805"/>
      <c r="J149" s="808"/>
      <c r="K149" s="799"/>
      <c r="L149" s="796"/>
      <c r="M149" s="811"/>
      <c r="N149" s="814"/>
      <c r="O149" s="817"/>
      <c r="P149" s="820"/>
      <c r="Q149" s="823"/>
      <c r="R149" s="826"/>
      <c r="S149" s="799"/>
      <c r="T149" s="787"/>
      <c r="U149" s="787"/>
      <c r="V149" s="974"/>
    </row>
    <row r="150" spans="1:22" ht="18" customHeight="1" x14ac:dyDescent="0.35">
      <c r="A150"/>
      <c r="B150" s="150"/>
      <c r="C150" s="688" t="s">
        <v>273</v>
      </c>
      <c r="D150" s="491">
        <v>7</v>
      </c>
      <c r="E150" s="965">
        <v>60</v>
      </c>
      <c r="F150" s="834"/>
      <c r="G150" s="833"/>
      <c r="H150" s="835"/>
      <c r="I150" s="836"/>
      <c r="J150" s="837"/>
      <c r="K150" s="833"/>
      <c r="L150" s="834"/>
      <c r="M150" s="827"/>
      <c r="N150" s="828"/>
      <c r="O150" s="829"/>
      <c r="P150" s="830"/>
      <c r="Q150" s="831"/>
      <c r="R150" s="832"/>
      <c r="S150" s="833"/>
      <c r="T150" s="786">
        <f>SUM(F150:S153)</f>
        <v>0</v>
      </c>
      <c r="U150" s="786">
        <f>T150*D150</f>
        <v>0</v>
      </c>
      <c r="V150" s="973">
        <f>T150*E150</f>
        <v>0</v>
      </c>
    </row>
    <row r="151" spans="1:22" ht="18" customHeight="1" x14ac:dyDescent="0.35">
      <c r="A151" s="1"/>
      <c r="B151" s="152"/>
      <c r="C151" s="688"/>
      <c r="D151" s="491"/>
      <c r="E151" s="965"/>
      <c r="F151" s="795"/>
      <c r="G151" s="798"/>
      <c r="H151" s="801"/>
      <c r="I151" s="804"/>
      <c r="J151" s="807"/>
      <c r="K151" s="798"/>
      <c r="L151" s="795"/>
      <c r="M151" s="810"/>
      <c r="N151" s="813"/>
      <c r="O151" s="816"/>
      <c r="P151" s="819"/>
      <c r="Q151" s="822"/>
      <c r="R151" s="825"/>
      <c r="S151" s="798"/>
      <c r="T151" s="786"/>
      <c r="U151" s="786"/>
      <c r="V151" s="973"/>
    </row>
    <row r="152" spans="1:22" ht="18" customHeight="1" x14ac:dyDescent="0.35">
      <c r="A152" s="1"/>
      <c r="B152" s="152"/>
      <c r="C152" s="688"/>
      <c r="D152" s="491"/>
      <c r="E152" s="965"/>
      <c r="F152" s="795"/>
      <c r="G152" s="798"/>
      <c r="H152" s="801"/>
      <c r="I152" s="804"/>
      <c r="J152" s="807"/>
      <c r="K152" s="798"/>
      <c r="L152" s="795"/>
      <c r="M152" s="810"/>
      <c r="N152" s="813"/>
      <c r="O152" s="816"/>
      <c r="P152" s="819"/>
      <c r="Q152" s="822"/>
      <c r="R152" s="825"/>
      <c r="S152" s="798"/>
      <c r="T152" s="786"/>
      <c r="U152" s="786"/>
      <c r="V152" s="973"/>
    </row>
    <row r="153" spans="1:22" ht="18" customHeight="1" thickBot="1" x14ac:dyDescent="0.4">
      <c r="A153" s="82"/>
      <c r="B153" s="154"/>
      <c r="C153" s="689"/>
      <c r="D153" s="492"/>
      <c r="E153" s="966"/>
      <c r="F153" s="796"/>
      <c r="G153" s="799"/>
      <c r="H153" s="802"/>
      <c r="I153" s="805"/>
      <c r="J153" s="808"/>
      <c r="K153" s="799"/>
      <c r="L153" s="796"/>
      <c r="M153" s="811"/>
      <c r="N153" s="814"/>
      <c r="O153" s="817"/>
      <c r="P153" s="820"/>
      <c r="Q153" s="823"/>
      <c r="R153" s="826"/>
      <c r="S153" s="799"/>
      <c r="T153" s="787"/>
      <c r="U153" s="787"/>
      <c r="V153" s="974"/>
    </row>
    <row r="154" spans="1:22" ht="18" customHeight="1" x14ac:dyDescent="0.35">
      <c r="A154"/>
      <c r="B154" s="150"/>
      <c r="C154" s="688" t="s">
        <v>274</v>
      </c>
      <c r="D154" s="491">
        <v>6</v>
      </c>
      <c r="E154" s="965">
        <v>60</v>
      </c>
      <c r="F154" s="834"/>
      <c r="G154" s="833"/>
      <c r="H154" s="835"/>
      <c r="I154" s="836"/>
      <c r="J154" s="837"/>
      <c r="K154" s="833"/>
      <c r="L154" s="834"/>
      <c r="M154" s="827"/>
      <c r="N154" s="828"/>
      <c r="O154" s="829"/>
      <c r="P154" s="830"/>
      <c r="Q154" s="831"/>
      <c r="R154" s="832"/>
      <c r="S154" s="833"/>
      <c r="T154" s="786">
        <f>SUM(F154:S157)</f>
        <v>0</v>
      </c>
      <c r="U154" s="786">
        <f>T154*D154</f>
        <v>0</v>
      </c>
      <c r="V154" s="973">
        <f>T154*E154</f>
        <v>0</v>
      </c>
    </row>
    <row r="155" spans="1:22" ht="18" customHeight="1" x14ac:dyDescent="0.35">
      <c r="A155" s="1"/>
      <c r="B155" s="152"/>
      <c r="C155" s="688"/>
      <c r="D155" s="491"/>
      <c r="E155" s="965"/>
      <c r="F155" s="795"/>
      <c r="G155" s="798"/>
      <c r="H155" s="801"/>
      <c r="I155" s="804"/>
      <c r="J155" s="807"/>
      <c r="K155" s="798"/>
      <c r="L155" s="795"/>
      <c r="M155" s="810"/>
      <c r="N155" s="813"/>
      <c r="O155" s="816"/>
      <c r="P155" s="819"/>
      <c r="Q155" s="822"/>
      <c r="R155" s="825"/>
      <c r="S155" s="798"/>
      <c r="T155" s="786"/>
      <c r="U155" s="786"/>
      <c r="V155" s="973"/>
    </row>
    <row r="156" spans="1:22" ht="18" customHeight="1" x14ac:dyDescent="0.35">
      <c r="A156" s="1"/>
      <c r="B156" s="152"/>
      <c r="C156" s="688"/>
      <c r="D156" s="491"/>
      <c r="E156" s="965"/>
      <c r="F156" s="795"/>
      <c r="G156" s="798"/>
      <c r="H156" s="801"/>
      <c r="I156" s="804"/>
      <c r="J156" s="807"/>
      <c r="K156" s="798"/>
      <c r="L156" s="795"/>
      <c r="M156" s="810"/>
      <c r="N156" s="813"/>
      <c r="O156" s="816"/>
      <c r="P156" s="819"/>
      <c r="Q156" s="822"/>
      <c r="R156" s="825"/>
      <c r="S156" s="798"/>
      <c r="T156" s="786"/>
      <c r="U156" s="786"/>
      <c r="V156" s="973"/>
    </row>
    <row r="157" spans="1:22" ht="18" customHeight="1" thickBot="1" x14ac:dyDescent="0.4">
      <c r="A157" s="82"/>
      <c r="B157" s="154"/>
      <c r="C157" s="689"/>
      <c r="D157" s="492"/>
      <c r="E157" s="966"/>
      <c r="F157" s="796"/>
      <c r="G157" s="799"/>
      <c r="H157" s="802"/>
      <c r="I157" s="805"/>
      <c r="J157" s="808"/>
      <c r="K157" s="799"/>
      <c r="L157" s="796"/>
      <c r="M157" s="811"/>
      <c r="N157" s="814"/>
      <c r="O157" s="817"/>
      <c r="P157" s="820"/>
      <c r="Q157" s="823"/>
      <c r="R157" s="826"/>
      <c r="S157" s="799"/>
      <c r="T157" s="787"/>
      <c r="U157" s="787"/>
      <c r="V157" s="974"/>
    </row>
    <row r="158" spans="1:22" ht="18" customHeight="1" x14ac:dyDescent="0.35">
      <c r="A158"/>
      <c r="B158" s="150"/>
      <c r="C158" s="688" t="s">
        <v>275</v>
      </c>
      <c r="D158" s="491">
        <v>8</v>
      </c>
      <c r="E158" s="965">
        <v>60</v>
      </c>
      <c r="F158" s="834"/>
      <c r="G158" s="833"/>
      <c r="H158" s="835"/>
      <c r="I158" s="836"/>
      <c r="J158" s="837"/>
      <c r="K158" s="833"/>
      <c r="L158" s="834"/>
      <c r="M158" s="827"/>
      <c r="N158" s="828"/>
      <c r="O158" s="829"/>
      <c r="P158" s="830"/>
      <c r="Q158" s="831"/>
      <c r="R158" s="832"/>
      <c r="S158" s="833"/>
      <c r="T158" s="786">
        <f>SUM(F158:S161)</f>
        <v>0</v>
      </c>
      <c r="U158" s="786">
        <f>T158*D158</f>
        <v>0</v>
      </c>
      <c r="V158" s="973">
        <f>T158*E158</f>
        <v>0</v>
      </c>
    </row>
    <row r="159" spans="1:22" ht="18" customHeight="1" x14ac:dyDescent="0.35">
      <c r="A159" s="1"/>
      <c r="B159" s="152"/>
      <c r="C159" s="688"/>
      <c r="D159" s="491"/>
      <c r="E159" s="965"/>
      <c r="F159" s="795"/>
      <c r="G159" s="798"/>
      <c r="H159" s="801"/>
      <c r="I159" s="804"/>
      <c r="J159" s="807"/>
      <c r="K159" s="798"/>
      <c r="L159" s="795"/>
      <c r="M159" s="810"/>
      <c r="N159" s="813"/>
      <c r="O159" s="816"/>
      <c r="P159" s="819"/>
      <c r="Q159" s="822"/>
      <c r="R159" s="825"/>
      <c r="S159" s="798"/>
      <c r="T159" s="786"/>
      <c r="U159" s="786"/>
      <c r="V159" s="973"/>
    </row>
    <row r="160" spans="1:22" ht="18" customHeight="1" x14ac:dyDescent="0.35">
      <c r="A160" s="1"/>
      <c r="B160" s="152"/>
      <c r="C160" s="688"/>
      <c r="D160" s="491"/>
      <c r="E160" s="965"/>
      <c r="F160" s="795"/>
      <c r="G160" s="798"/>
      <c r="H160" s="801"/>
      <c r="I160" s="804"/>
      <c r="J160" s="807"/>
      <c r="K160" s="798"/>
      <c r="L160" s="795"/>
      <c r="M160" s="810"/>
      <c r="N160" s="813"/>
      <c r="O160" s="816"/>
      <c r="P160" s="819"/>
      <c r="Q160" s="822"/>
      <c r="R160" s="825"/>
      <c r="S160" s="798"/>
      <c r="T160" s="786"/>
      <c r="U160" s="786"/>
      <c r="V160" s="973"/>
    </row>
    <row r="161" spans="1:22" ht="18" customHeight="1" thickBot="1" x14ac:dyDescent="0.4">
      <c r="A161" s="82"/>
      <c r="B161" s="154"/>
      <c r="C161" s="689"/>
      <c r="D161" s="492"/>
      <c r="E161" s="966"/>
      <c r="F161" s="796"/>
      <c r="G161" s="799"/>
      <c r="H161" s="802"/>
      <c r="I161" s="805"/>
      <c r="J161" s="808"/>
      <c r="K161" s="799"/>
      <c r="L161" s="796"/>
      <c r="M161" s="811"/>
      <c r="N161" s="814"/>
      <c r="O161" s="817"/>
      <c r="P161" s="820"/>
      <c r="Q161" s="823"/>
      <c r="R161" s="826"/>
      <c r="S161" s="799"/>
      <c r="T161" s="787"/>
      <c r="U161" s="787"/>
      <c r="V161" s="974"/>
    </row>
    <row r="162" spans="1:22" ht="18" customHeight="1" x14ac:dyDescent="0.35">
      <c r="A162"/>
      <c r="B162" s="150"/>
      <c r="C162" s="688" t="s">
        <v>276</v>
      </c>
      <c r="D162" s="491">
        <v>10</v>
      </c>
      <c r="E162" s="965">
        <v>50</v>
      </c>
      <c r="F162" s="834"/>
      <c r="G162" s="833"/>
      <c r="H162" s="835"/>
      <c r="I162" s="836"/>
      <c r="J162" s="837"/>
      <c r="K162" s="833"/>
      <c r="L162" s="834"/>
      <c r="M162" s="827"/>
      <c r="N162" s="828"/>
      <c r="O162" s="829"/>
      <c r="P162" s="830"/>
      <c r="Q162" s="831"/>
      <c r="R162" s="832"/>
      <c r="S162" s="833"/>
      <c r="T162" s="786">
        <f>SUM(F162:S165)</f>
        <v>0</v>
      </c>
      <c r="U162" s="786">
        <f>T162*D162</f>
        <v>0</v>
      </c>
      <c r="V162" s="973">
        <f>T162*E162</f>
        <v>0</v>
      </c>
    </row>
    <row r="163" spans="1:22" ht="18" customHeight="1" x14ac:dyDescent="0.35">
      <c r="A163" s="1"/>
      <c r="B163" s="152"/>
      <c r="C163" s="688"/>
      <c r="D163" s="491"/>
      <c r="E163" s="965"/>
      <c r="F163" s="795"/>
      <c r="G163" s="798"/>
      <c r="H163" s="801"/>
      <c r="I163" s="804"/>
      <c r="J163" s="807"/>
      <c r="K163" s="798"/>
      <c r="L163" s="795"/>
      <c r="M163" s="810"/>
      <c r="N163" s="813"/>
      <c r="O163" s="816"/>
      <c r="P163" s="819"/>
      <c r="Q163" s="822"/>
      <c r="R163" s="825"/>
      <c r="S163" s="798"/>
      <c r="T163" s="786"/>
      <c r="U163" s="786"/>
      <c r="V163" s="973"/>
    </row>
    <row r="164" spans="1:22" ht="18" customHeight="1" x14ac:dyDescent="0.35">
      <c r="A164" s="1"/>
      <c r="B164" s="152"/>
      <c r="C164" s="688"/>
      <c r="D164" s="491"/>
      <c r="E164" s="965"/>
      <c r="F164" s="795"/>
      <c r="G164" s="798"/>
      <c r="H164" s="801"/>
      <c r="I164" s="804"/>
      <c r="J164" s="807"/>
      <c r="K164" s="798"/>
      <c r="L164" s="795"/>
      <c r="M164" s="810"/>
      <c r="N164" s="813"/>
      <c r="O164" s="816"/>
      <c r="P164" s="819"/>
      <c r="Q164" s="822"/>
      <c r="R164" s="825"/>
      <c r="S164" s="798"/>
      <c r="T164" s="786"/>
      <c r="U164" s="786"/>
      <c r="V164" s="973"/>
    </row>
    <row r="165" spans="1:22" ht="18" customHeight="1" thickBot="1" x14ac:dyDescent="0.4">
      <c r="A165" s="82"/>
      <c r="B165" s="154"/>
      <c r="C165" s="689"/>
      <c r="D165" s="492"/>
      <c r="E165" s="966"/>
      <c r="F165" s="796"/>
      <c r="G165" s="799"/>
      <c r="H165" s="802"/>
      <c r="I165" s="805"/>
      <c r="J165" s="808"/>
      <c r="K165" s="799"/>
      <c r="L165" s="796"/>
      <c r="M165" s="811"/>
      <c r="N165" s="814"/>
      <c r="O165" s="817"/>
      <c r="P165" s="820"/>
      <c r="Q165" s="823"/>
      <c r="R165" s="826"/>
      <c r="S165" s="799"/>
      <c r="T165" s="787"/>
      <c r="U165" s="787"/>
      <c r="V165" s="974"/>
    </row>
    <row r="166" spans="1:22" ht="18" customHeight="1" x14ac:dyDescent="0.35">
      <c r="A166"/>
      <c r="B166" s="150"/>
      <c r="C166" s="688" t="s">
        <v>277</v>
      </c>
      <c r="D166" s="491">
        <v>15</v>
      </c>
      <c r="E166" s="965">
        <v>50</v>
      </c>
      <c r="F166" s="834"/>
      <c r="G166" s="833"/>
      <c r="H166" s="835"/>
      <c r="I166" s="836"/>
      <c r="J166" s="837"/>
      <c r="K166" s="833"/>
      <c r="L166" s="834"/>
      <c r="M166" s="827"/>
      <c r="N166" s="828"/>
      <c r="O166" s="829"/>
      <c r="P166" s="830"/>
      <c r="Q166" s="831"/>
      <c r="R166" s="832"/>
      <c r="S166" s="833"/>
      <c r="T166" s="786">
        <f>SUM(F166:S169)</f>
        <v>0</v>
      </c>
      <c r="U166" s="786">
        <f>T166*D166</f>
        <v>0</v>
      </c>
      <c r="V166" s="973">
        <f>T166*E166</f>
        <v>0</v>
      </c>
    </row>
    <row r="167" spans="1:22" ht="18" customHeight="1" x14ac:dyDescent="0.35">
      <c r="A167" s="1"/>
      <c r="B167" s="152"/>
      <c r="C167" s="688"/>
      <c r="D167" s="491"/>
      <c r="E167" s="965"/>
      <c r="F167" s="795"/>
      <c r="G167" s="798"/>
      <c r="H167" s="801"/>
      <c r="I167" s="804"/>
      <c r="J167" s="807"/>
      <c r="K167" s="798"/>
      <c r="L167" s="795"/>
      <c r="M167" s="810"/>
      <c r="N167" s="813"/>
      <c r="O167" s="816"/>
      <c r="P167" s="819"/>
      <c r="Q167" s="822"/>
      <c r="R167" s="825"/>
      <c r="S167" s="798"/>
      <c r="T167" s="786"/>
      <c r="U167" s="786"/>
      <c r="V167" s="973"/>
    </row>
    <row r="168" spans="1:22" ht="18" customHeight="1" x14ac:dyDescent="0.35">
      <c r="A168" s="1"/>
      <c r="B168" s="152"/>
      <c r="C168" s="688"/>
      <c r="D168" s="491"/>
      <c r="E168" s="965"/>
      <c r="F168" s="795"/>
      <c r="G168" s="798"/>
      <c r="H168" s="801"/>
      <c r="I168" s="804"/>
      <c r="J168" s="807"/>
      <c r="K168" s="798"/>
      <c r="L168" s="795"/>
      <c r="M168" s="810"/>
      <c r="N168" s="813"/>
      <c r="O168" s="816"/>
      <c r="P168" s="819"/>
      <c r="Q168" s="822"/>
      <c r="R168" s="825"/>
      <c r="S168" s="798"/>
      <c r="T168" s="786"/>
      <c r="U168" s="786"/>
      <c r="V168" s="973"/>
    </row>
    <row r="169" spans="1:22" ht="18" customHeight="1" thickBot="1" x14ac:dyDescent="0.4">
      <c r="A169" s="82"/>
      <c r="B169" s="154"/>
      <c r="C169" s="689"/>
      <c r="D169" s="492"/>
      <c r="E169" s="966"/>
      <c r="F169" s="796"/>
      <c r="G169" s="799"/>
      <c r="H169" s="802"/>
      <c r="I169" s="805"/>
      <c r="J169" s="808"/>
      <c r="K169" s="799"/>
      <c r="L169" s="796"/>
      <c r="M169" s="811"/>
      <c r="N169" s="814"/>
      <c r="O169" s="817"/>
      <c r="P169" s="820"/>
      <c r="Q169" s="823"/>
      <c r="R169" s="826"/>
      <c r="S169" s="799"/>
      <c r="T169" s="787"/>
      <c r="U169" s="787"/>
      <c r="V169" s="974"/>
    </row>
    <row r="170" spans="1:22" s="201" customFormat="1" ht="15" customHeight="1" x14ac:dyDescent="0.45">
      <c r="A170" s="788" t="s">
        <v>294</v>
      </c>
      <c r="B170" s="789"/>
      <c r="C170" s="790"/>
      <c r="D170" s="244"/>
      <c r="E170" s="964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414"/>
      <c r="U170" s="414"/>
      <c r="V170" s="975"/>
    </row>
    <row r="171" spans="1:22" ht="18" customHeight="1" x14ac:dyDescent="0.35">
      <c r="A171"/>
      <c r="B171" s="150"/>
      <c r="C171" s="840" t="s">
        <v>278</v>
      </c>
      <c r="D171" s="491">
        <v>30</v>
      </c>
      <c r="E171" s="965">
        <v>60</v>
      </c>
      <c r="F171" s="795"/>
      <c r="G171" s="798"/>
      <c r="H171" s="801"/>
      <c r="I171" s="804"/>
      <c r="J171" s="807"/>
      <c r="K171" s="798"/>
      <c r="L171" s="795"/>
      <c r="M171" s="810"/>
      <c r="N171" s="813"/>
      <c r="O171" s="816"/>
      <c r="P171" s="819"/>
      <c r="Q171" s="822"/>
      <c r="R171" s="825"/>
      <c r="S171" s="798"/>
      <c r="T171" s="786">
        <f>SUM(F171:S174)</f>
        <v>0</v>
      </c>
      <c r="U171" s="786">
        <f>T171*D171</f>
        <v>0</v>
      </c>
      <c r="V171" s="973">
        <f>T171*E171</f>
        <v>0</v>
      </c>
    </row>
    <row r="172" spans="1:22" ht="18" customHeight="1" x14ac:dyDescent="0.35">
      <c r="A172" s="1"/>
      <c r="B172" s="152"/>
      <c r="C172" s="840"/>
      <c r="D172" s="491"/>
      <c r="E172" s="965"/>
      <c r="F172" s="795"/>
      <c r="G172" s="798"/>
      <c r="H172" s="801"/>
      <c r="I172" s="804"/>
      <c r="J172" s="807"/>
      <c r="K172" s="798"/>
      <c r="L172" s="795"/>
      <c r="M172" s="810"/>
      <c r="N172" s="813"/>
      <c r="O172" s="816"/>
      <c r="P172" s="819"/>
      <c r="Q172" s="822"/>
      <c r="R172" s="825"/>
      <c r="S172" s="798"/>
      <c r="T172" s="786"/>
      <c r="U172" s="786"/>
      <c r="V172" s="973"/>
    </row>
    <row r="173" spans="1:22" ht="18" customHeight="1" x14ac:dyDescent="0.35">
      <c r="A173" s="1"/>
      <c r="B173" s="152"/>
      <c r="C173" s="840"/>
      <c r="D173" s="491"/>
      <c r="E173" s="965"/>
      <c r="F173" s="795"/>
      <c r="G173" s="798"/>
      <c r="H173" s="801"/>
      <c r="I173" s="804"/>
      <c r="J173" s="807"/>
      <c r="K173" s="798"/>
      <c r="L173" s="795"/>
      <c r="M173" s="810"/>
      <c r="N173" s="813"/>
      <c r="O173" s="816"/>
      <c r="P173" s="819"/>
      <c r="Q173" s="822"/>
      <c r="R173" s="825"/>
      <c r="S173" s="798"/>
      <c r="T173" s="786"/>
      <c r="U173" s="786"/>
      <c r="V173" s="973"/>
    </row>
    <row r="174" spans="1:22" ht="18" customHeight="1" thickBot="1" x14ac:dyDescent="0.4">
      <c r="A174" s="82"/>
      <c r="B174" s="154"/>
      <c r="C174" s="841"/>
      <c r="D174" s="492"/>
      <c r="E174" s="966"/>
      <c r="F174" s="796"/>
      <c r="G174" s="799"/>
      <c r="H174" s="802"/>
      <c r="I174" s="805"/>
      <c r="J174" s="808"/>
      <c r="K174" s="799"/>
      <c r="L174" s="796"/>
      <c r="M174" s="811"/>
      <c r="N174" s="814"/>
      <c r="O174" s="817"/>
      <c r="P174" s="820"/>
      <c r="Q174" s="823"/>
      <c r="R174" s="826"/>
      <c r="S174" s="799"/>
      <c r="T174" s="787"/>
      <c r="U174" s="787"/>
      <c r="V174" s="974"/>
    </row>
    <row r="175" spans="1:22" ht="18" customHeight="1" x14ac:dyDescent="0.35">
      <c r="A175"/>
      <c r="B175" s="150"/>
      <c r="C175" s="840" t="s">
        <v>279</v>
      </c>
      <c r="D175" s="491">
        <v>30</v>
      </c>
      <c r="E175" s="965">
        <v>65</v>
      </c>
      <c r="F175" s="834"/>
      <c r="G175" s="833"/>
      <c r="H175" s="835"/>
      <c r="I175" s="836"/>
      <c r="J175" s="837"/>
      <c r="K175" s="833"/>
      <c r="L175" s="834"/>
      <c r="M175" s="827"/>
      <c r="N175" s="828"/>
      <c r="O175" s="829"/>
      <c r="P175" s="830"/>
      <c r="Q175" s="831"/>
      <c r="R175" s="832"/>
      <c r="S175" s="833"/>
      <c r="T175" s="786">
        <f>SUM(F175:S178)</f>
        <v>0</v>
      </c>
      <c r="U175" s="786">
        <f>T175*D175</f>
        <v>0</v>
      </c>
      <c r="V175" s="973">
        <f>T175*E175</f>
        <v>0</v>
      </c>
    </row>
    <row r="176" spans="1:22" ht="18" customHeight="1" x14ac:dyDescent="0.35">
      <c r="A176" s="1"/>
      <c r="B176" s="152"/>
      <c r="C176" s="840"/>
      <c r="D176" s="491"/>
      <c r="E176" s="965"/>
      <c r="F176" s="795"/>
      <c r="G176" s="798"/>
      <c r="H176" s="801"/>
      <c r="I176" s="804"/>
      <c r="J176" s="807"/>
      <c r="K176" s="798"/>
      <c r="L176" s="795"/>
      <c r="M176" s="810"/>
      <c r="N176" s="813"/>
      <c r="O176" s="816"/>
      <c r="P176" s="819"/>
      <c r="Q176" s="822"/>
      <c r="R176" s="825"/>
      <c r="S176" s="798"/>
      <c r="T176" s="786"/>
      <c r="U176" s="786"/>
      <c r="V176" s="973"/>
    </row>
    <row r="177" spans="1:22" ht="18" customHeight="1" x14ac:dyDescent="0.35">
      <c r="A177" s="1"/>
      <c r="B177" s="152"/>
      <c r="C177" s="840"/>
      <c r="D177" s="491"/>
      <c r="E177" s="965"/>
      <c r="F177" s="795"/>
      <c r="G177" s="798"/>
      <c r="H177" s="801"/>
      <c r="I177" s="804"/>
      <c r="J177" s="807"/>
      <c r="K177" s="798"/>
      <c r="L177" s="795"/>
      <c r="M177" s="810"/>
      <c r="N177" s="813"/>
      <c r="O177" s="816"/>
      <c r="P177" s="819"/>
      <c r="Q177" s="822"/>
      <c r="R177" s="825"/>
      <c r="S177" s="798"/>
      <c r="T177" s="786"/>
      <c r="U177" s="786"/>
      <c r="V177" s="973"/>
    </row>
    <row r="178" spans="1:22" ht="18" customHeight="1" thickBot="1" x14ac:dyDescent="0.4">
      <c r="A178" s="82"/>
      <c r="B178" s="154"/>
      <c r="C178" s="841"/>
      <c r="D178" s="492"/>
      <c r="E178" s="966"/>
      <c r="F178" s="796"/>
      <c r="G178" s="799"/>
      <c r="H178" s="802"/>
      <c r="I178" s="805"/>
      <c r="J178" s="808"/>
      <c r="K178" s="799"/>
      <c r="L178" s="796"/>
      <c r="M178" s="811"/>
      <c r="N178" s="814"/>
      <c r="O178" s="817"/>
      <c r="P178" s="820"/>
      <c r="Q178" s="823"/>
      <c r="R178" s="826"/>
      <c r="S178" s="799"/>
      <c r="T178" s="787"/>
      <c r="U178" s="787"/>
      <c r="V178" s="974"/>
    </row>
    <row r="179" spans="1:22" ht="18" customHeight="1" x14ac:dyDescent="0.35">
      <c r="A179"/>
      <c r="B179" s="150"/>
      <c r="C179" s="840" t="s">
        <v>280</v>
      </c>
      <c r="D179" s="491">
        <v>12</v>
      </c>
      <c r="E179" s="965">
        <v>60</v>
      </c>
      <c r="F179" s="834"/>
      <c r="G179" s="833"/>
      <c r="H179" s="835"/>
      <c r="I179" s="836"/>
      <c r="J179" s="837"/>
      <c r="K179" s="833"/>
      <c r="L179" s="834"/>
      <c r="M179" s="827"/>
      <c r="N179" s="828"/>
      <c r="O179" s="829"/>
      <c r="P179" s="830"/>
      <c r="Q179" s="831"/>
      <c r="R179" s="832"/>
      <c r="S179" s="833"/>
      <c r="T179" s="786">
        <f>SUM(F179:S182)</f>
        <v>0</v>
      </c>
      <c r="U179" s="786">
        <f>T179*D179</f>
        <v>0</v>
      </c>
      <c r="V179" s="973">
        <f>T179*E179</f>
        <v>0</v>
      </c>
    </row>
    <row r="180" spans="1:22" ht="18" customHeight="1" x14ac:dyDescent="0.35">
      <c r="A180" s="1"/>
      <c r="B180" s="152"/>
      <c r="C180" s="840"/>
      <c r="D180" s="491"/>
      <c r="E180" s="965"/>
      <c r="F180" s="795"/>
      <c r="G180" s="798"/>
      <c r="H180" s="801"/>
      <c r="I180" s="804"/>
      <c r="J180" s="807"/>
      <c r="K180" s="798"/>
      <c r="L180" s="795"/>
      <c r="M180" s="810"/>
      <c r="N180" s="813"/>
      <c r="O180" s="816"/>
      <c r="P180" s="819"/>
      <c r="Q180" s="822"/>
      <c r="R180" s="825"/>
      <c r="S180" s="798"/>
      <c r="T180" s="786"/>
      <c r="U180" s="786"/>
      <c r="V180" s="973"/>
    </row>
    <row r="181" spans="1:22" ht="18" customHeight="1" x14ac:dyDescent="0.35">
      <c r="A181" s="1"/>
      <c r="B181" s="152"/>
      <c r="C181" s="840"/>
      <c r="D181" s="491"/>
      <c r="E181" s="965"/>
      <c r="F181" s="795"/>
      <c r="G181" s="798"/>
      <c r="H181" s="801"/>
      <c r="I181" s="804"/>
      <c r="J181" s="807"/>
      <c r="K181" s="798"/>
      <c r="L181" s="795"/>
      <c r="M181" s="810"/>
      <c r="N181" s="813"/>
      <c r="O181" s="816"/>
      <c r="P181" s="819"/>
      <c r="Q181" s="822"/>
      <c r="R181" s="825"/>
      <c r="S181" s="798"/>
      <c r="T181" s="786"/>
      <c r="U181" s="786"/>
      <c r="V181" s="973"/>
    </row>
    <row r="182" spans="1:22" ht="18" customHeight="1" thickBot="1" x14ac:dyDescent="0.4">
      <c r="A182" s="82"/>
      <c r="B182" s="154"/>
      <c r="C182" s="841"/>
      <c r="D182" s="492"/>
      <c r="E182" s="966"/>
      <c r="F182" s="796"/>
      <c r="G182" s="799"/>
      <c r="H182" s="802"/>
      <c r="I182" s="805"/>
      <c r="J182" s="808"/>
      <c r="K182" s="799"/>
      <c r="L182" s="796"/>
      <c r="M182" s="811"/>
      <c r="N182" s="814"/>
      <c r="O182" s="817"/>
      <c r="P182" s="820"/>
      <c r="Q182" s="823"/>
      <c r="R182" s="826"/>
      <c r="S182" s="799"/>
      <c r="T182" s="787"/>
      <c r="U182" s="787"/>
      <c r="V182" s="974"/>
    </row>
    <row r="183" spans="1:22" ht="18" customHeight="1" x14ac:dyDescent="0.35">
      <c r="A183"/>
      <c r="B183" s="150"/>
      <c r="C183" s="840" t="s">
        <v>281</v>
      </c>
      <c r="D183" s="491">
        <v>8</v>
      </c>
      <c r="E183" s="965">
        <v>60</v>
      </c>
      <c r="F183" s="834"/>
      <c r="G183" s="833"/>
      <c r="H183" s="835"/>
      <c r="I183" s="836"/>
      <c r="J183" s="837"/>
      <c r="K183" s="833"/>
      <c r="L183" s="834"/>
      <c r="M183" s="827"/>
      <c r="N183" s="828"/>
      <c r="O183" s="829"/>
      <c r="P183" s="830"/>
      <c r="Q183" s="831"/>
      <c r="R183" s="832"/>
      <c r="S183" s="833"/>
      <c r="T183" s="786">
        <f>SUM(F183:S186)</f>
        <v>0</v>
      </c>
      <c r="U183" s="786">
        <f>T183*D183</f>
        <v>0</v>
      </c>
      <c r="V183" s="973">
        <f>T183*E183</f>
        <v>0</v>
      </c>
    </row>
    <row r="184" spans="1:22" ht="18" customHeight="1" x14ac:dyDescent="0.35">
      <c r="A184" s="1"/>
      <c r="B184" s="152"/>
      <c r="C184" s="840"/>
      <c r="D184" s="491"/>
      <c r="E184" s="965"/>
      <c r="F184" s="795"/>
      <c r="G184" s="798"/>
      <c r="H184" s="801"/>
      <c r="I184" s="804"/>
      <c r="J184" s="807"/>
      <c r="K184" s="798"/>
      <c r="L184" s="795"/>
      <c r="M184" s="810"/>
      <c r="N184" s="813"/>
      <c r="O184" s="816"/>
      <c r="P184" s="819"/>
      <c r="Q184" s="822"/>
      <c r="R184" s="825"/>
      <c r="S184" s="798"/>
      <c r="T184" s="786"/>
      <c r="U184" s="786"/>
      <c r="V184" s="973"/>
    </row>
    <row r="185" spans="1:22" ht="18" customHeight="1" x14ac:dyDescent="0.35">
      <c r="A185" s="1"/>
      <c r="B185" s="152"/>
      <c r="C185" s="840"/>
      <c r="D185" s="491"/>
      <c r="E185" s="965"/>
      <c r="F185" s="795"/>
      <c r="G185" s="798"/>
      <c r="H185" s="801"/>
      <c r="I185" s="804"/>
      <c r="J185" s="807"/>
      <c r="K185" s="798"/>
      <c r="L185" s="795"/>
      <c r="M185" s="810"/>
      <c r="N185" s="813"/>
      <c r="O185" s="816"/>
      <c r="P185" s="819"/>
      <c r="Q185" s="822"/>
      <c r="R185" s="825"/>
      <c r="S185" s="798"/>
      <c r="T185" s="786"/>
      <c r="U185" s="786"/>
      <c r="V185" s="973"/>
    </row>
    <row r="186" spans="1:22" ht="18" customHeight="1" thickBot="1" x14ac:dyDescent="0.4">
      <c r="A186" s="82"/>
      <c r="B186" s="154"/>
      <c r="C186" s="841"/>
      <c r="D186" s="492"/>
      <c r="E186" s="966"/>
      <c r="F186" s="796"/>
      <c r="G186" s="799"/>
      <c r="H186" s="802"/>
      <c r="I186" s="805"/>
      <c r="J186" s="808"/>
      <c r="K186" s="799"/>
      <c r="L186" s="796"/>
      <c r="M186" s="811"/>
      <c r="N186" s="814"/>
      <c r="O186" s="817"/>
      <c r="P186" s="820"/>
      <c r="Q186" s="823"/>
      <c r="R186" s="826"/>
      <c r="S186" s="799"/>
      <c r="T186" s="787"/>
      <c r="U186" s="787"/>
      <c r="V186" s="974"/>
    </row>
    <row r="187" spans="1:22" ht="18" customHeight="1" x14ac:dyDescent="0.35">
      <c r="A187"/>
      <c r="B187" s="150"/>
      <c r="C187" s="840" t="s">
        <v>282</v>
      </c>
      <c r="D187" s="491">
        <v>8</v>
      </c>
      <c r="E187" s="965">
        <v>60</v>
      </c>
      <c r="F187" s="834"/>
      <c r="G187" s="833"/>
      <c r="H187" s="835"/>
      <c r="I187" s="836"/>
      <c r="J187" s="837"/>
      <c r="K187" s="833"/>
      <c r="L187" s="834"/>
      <c r="M187" s="827"/>
      <c r="N187" s="828"/>
      <c r="O187" s="829"/>
      <c r="P187" s="830"/>
      <c r="Q187" s="831"/>
      <c r="R187" s="832"/>
      <c r="S187" s="833"/>
      <c r="T187" s="786">
        <f>SUM(F187:S190)</f>
        <v>0</v>
      </c>
      <c r="U187" s="786">
        <f>T187*D187</f>
        <v>0</v>
      </c>
      <c r="V187" s="973">
        <f>T187*E187</f>
        <v>0</v>
      </c>
    </row>
    <row r="188" spans="1:22" ht="18" customHeight="1" x14ac:dyDescent="0.35">
      <c r="A188" s="1"/>
      <c r="B188" s="152"/>
      <c r="C188" s="840"/>
      <c r="D188" s="491"/>
      <c r="E188" s="965"/>
      <c r="F188" s="795"/>
      <c r="G188" s="798"/>
      <c r="H188" s="801"/>
      <c r="I188" s="804"/>
      <c r="J188" s="807"/>
      <c r="K188" s="798"/>
      <c r="L188" s="795"/>
      <c r="M188" s="810"/>
      <c r="N188" s="813"/>
      <c r="O188" s="816"/>
      <c r="P188" s="819"/>
      <c r="Q188" s="822"/>
      <c r="R188" s="825"/>
      <c r="S188" s="798"/>
      <c r="T188" s="786"/>
      <c r="U188" s="786"/>
      <c r="V188" s="973"/>
    </row>
    <row r="189" spans="1:22" ht="18" customHeight="1" x14ac:dyDescent="0.35">
      <c r="A189" s="1"/>
      <c r="B189" s="152"/>
      <c r="C189" s="840"/>
      <c r="D189" s="491"/>
      <c r="E189" s="965"/>
      <c r="F189" s="795"/>
      <c r="G189" s="798"/>
      <c r="H189" s="801"/>
      <c r="I189" s="804"/>
      <c r="J189" s="807"/>
      <c r="K189" s="798"/>
      <c r="L189" s="795"/>
      <c r="M189" s="810"/>
      <c r="N189" s="813"/>
      <c r="O189" s="816"/>
      <c r="P189" s="819"/>
      <c r="Q189" s="822"/>
      <c r="R189" s="825"/>
      <c r="S189" s="798"/>
      <c r="T189" s="786"/>
      <c r="U189" s="786"/>
      <c r="V189" s="973"/>
    </row>
    <row r="190" spans="1:22" ht="18" customHeight="1" thickBot="1" x14ac:dyDescent="0.4">
      <c r="A190" s="82"/>
      <c r="B190" s="154"/>
      <c r="C190" s="841"/>
      <c r="D190" s="492"/>
      <c r="E190" s="966"/>
      <c r="F190" s="796"/>
      <c r="G190" s="799"/>
      <c r="H190" s="802"/>
      <c r="I190" s="805"/>
      <c r="J190" s="808"/>
      <c r="K190" s="799"/>
      <c r="L190" s="796"/>
      <c r="M190" s="811"/>
      <c r="N190" s="814"/>
      <c r="O190" s="817"/>
      <c r="P190" s="820"/>
      <c r="Q190" s="823"/>
      <c r="R190" s="826"/>
      <c r="S190" s="799"/>
      <c r="T190" s="787"/>
      <c r="U190" s="787"/>
      <c r="V190" s="974"/>
    </row>
    <row r="191" spans="1:22" ht="18" customHeight="1" x14ac:dyDescent="0.35">
      <c r="A191"/>
      <c r="B191" s="150"/>
      <c r="C191" s="840" t="s">
        <v>283</v>
      </c>
      <c r="D191" s="491">
        <v>8</v>
      </c>
      <c r="E191" s="965">
        <v>65</v>
      </c>
      <c r="F191" s="834"/>
      <c r="G191" s="833"/>
      <c r="H191" s="835"/>
      <c r="I191" s="836"/>
      <c r="J191" s="837"/>
      <c r="K191" s="833"/>
      <c r="L191" s="834"/>
      <c r="M191" s="827"/>
      <c r="N191" s="828"/>
      <c r="O191" s="829"/>
      <c r="P191" s="830"/>
      <c r="Q191" s="831"/>
      <c r="R191" s="832"/>
      <c r="S191" s="833"/>
      <c r="T191" s="786">
        <f>SUM(F191:S194)</f>
        <v>0</v>
      </c>
      <c r="U191" s="786">
        <f>T191*D191</f>
        <v>0</v>
      </c>
      <c r="V191" s="973">
        <f>T191*E191</f>
        <v>0</v>
      </c>
    </row>
    <row r="192" spans="1:22" ht="18" customHeight="1" x14ac:dyDescent="0.35">
      <c r="A192" s="1"/>
      <c r="B192" s="152"/>
      <c r="C192" s="840"/>
      <c r="D192" s="491"/>
      <c r="E192" s="965"/>
      <c r="F192" s="795"/>
      <c r="G192" s="798"/>
      <c r="H192" s="801"/>
      <c r="I192" s="804"/>
      <c r="J192" s="807"/>
      <c r="K192" s="798"/>
      <c r="L192" s="795"/>
      <c r="M192" s="810"/>
      <c r="N192" s="813"/>
      <c r="O192" s="816"/>
      <c r="P192" s="819"/>
      <c r="Q192" s="822"/>
      <c r="R192" s="825"/>
      <c r="S192" s="798"/>
      <c r="T192" s="786"/>
      <c r="U192" s="786"/>
      <c r="V192" s="973"/>
    </row>
    <row r="193" spans="1:22" ht="18" customHeight="1" x14ac:dyDescent="0.35">
      <c r="A193" s="1"/>
      <c r="B193" s="152"/>
      <c r="C193" s="840"/>
      <c r="D193" s="491"/>
      <c r="E193" s="965"/>
      <c r="F193" s="795"/>
      <c r="G193" s="798"/>
      <c r="H193" s="801"/>
      <c r="I193" s="804"/>
      <c r="J193" s="807"/>
      <c r="K193" s="798"/>
      <c r="L193" s="795"/>
      <c r="M193" s="810"/>
      <c r="N193" s="813"/>
      <c r="O193" s="816"/>
      <c r="P193" s="819"/>
      <c r="Q193" s="822"/>
      <c r="R193" s="825"/>
      <c r="S193" s="798"/>
      <c r="T193" s="786"/>
      <c r="U193" s="786"/>
      <c r="V193" s="973"/>
    </row>
    <row r="194" spans="1:22" ht="18" customHeight="1" thickBot="1" x14ac:dyDescent="0.4">
      <c r="A194" s="82"/>
      <c r="B194" s="154"/>
      <c r="C194" s="841"/>
      <c r="D194" s="492"/>
      <c r="E194" s="966"/>
      <c r="F194" s="796"/>
      <c r="G194" s="799"/>
      <c r="H194" s="802"/>
      <c r="I194" s="805"/>
      <c r="J194" s="808"/>
      <c r="K194" s="799"/>
      <c r="L194" s="796"/>
      <c r="M194" s="811"/>
      <c r="N194" s="814"/>
      <c r="O194" s="817"/>
      <c r="P194" s="820"/>
      <c r="Q194" s="823"/>
      <c r="R194" s="826"/>
      <c r="S194" s="799"/>
      <c r="T194" s="787"/>
      <c r="U194" s="787"/>
      <c r="V194" s="974"/>
    </row>
    <row r="195" spans="1:22" ht="18" customHeight="1" x14ac:dyDescent="0.35">
      <c r="A195"/>
      <c r="B195" s="150"/>
      <c r="C195" s="840" t="s">
        <v>284</v>
      </c>
      <c r="D195" s="491">
        <v>5</v>
      </c>
      <c r="E195" s="965">
        <v>65</v>
      </c>
      <c r="F195" s="834"/>
      <c r="G195" s="833"/>
      <c r="H195" s="835"/>
      <c r="I195" s="836"/>
      <c r="J195" s="837"/>
      <c r="K195" s="833"/>
      <c r="L195" s="834"/>
      <c r="M195" s="827"/>
      <c r="N195" s="828"/>
      <c r="O195" s="829"/>
      <c r="P195" s="830"/>
      <c r="Q195" s="831"/>
      <c r="R195" s="832"/>
      <c r="S195" s="833"/>
      <c r="T195" s="786">
        <f>SUM(F195:S198)</f>
        <v>0</v>
      </c>
      <c r="U195" s="786">
        <f>T195*D195</f>
        <v>0</v>
      </c>
      <c r="V195" s="973">
        <f>T195*E195</f>
        <v>0</v>
      </c>
    </row>
    <row r="196" spans="1:22" ht="18" customHeight="1" x14ac:dyDescent="0.35">
      <c r="A196" s="1"/>
      <c r="B196" s="152"/>
      <c r="C196" s="840"/>
      <c r="D196" s="491"/>
      <c r="E196" s="965"/>
      <c r="F196" s="795"/>
      <c r="G196" s="798"/>
      <c r="H196" s="801"/>
      <c r="I196" s="804"/>
      <c r="J196" s="807"/>
      <c r="K196" s="798"/>
      <c r="L196" s="795"/>
      <c r="M196" s="810"/>
      <c r="N196" s="813"/>
      <c r="O196" s="816"/>
      <c r="P196" s="819"/>
      <c r="Q196" s="822"/>
      <c r="R196" s="825"/>
      <c r="S196" s="798"/>
      <c r="T196" s="786"/>
      <c r="U196" s="786"/>
      <c r="V196" s="973"/>
    </row>
    <row r="197" spans="1:22" ht="18" customHeight="1" x14ac:dyDescent="0.35">
      <c r="A197" s="1"/>
      <c r="B197" s="152"/>
      <c r="C197" s="840"/>
      <c r="D197" s="491"/>
      <c r="E197" s="965"/>
      <c r="F197" s="795"/>
      <c r="G197" s="798"/>
      <c r="H197" s="801"/>
      <c r="I197" s="804"/>
      <c r="J197" s="807"/>
      <c r="K197" s="798"/>
      <c r="L197" s="795"/>
      <c r="M197" s="810"/>
      <c r="N197" s="813"/>
      <c r="O197" s="816"/>
      <c r="P197" s="819"/>
      <c r="Q197" s="822"/>
      <c r="R197" s="825"/>
      <c r="S197" s="798"/>
      <c r="T197" s="786"/>
      <c r="U197" s="786"/>
      <c r="V197" s="973"/>
    </row>
    <row r="198" spans="1:22" ht="18" customHeight="1" thickBot="1" x14ac:dyDescent="0.4">
      <c r="A198" s="82"/>
      <c r="B198" s="154"/>
      <c r="C198" s="841"/>
      <c r="D198" s="492"/>
      <c r="E198" s="966"/>
      <c r="F198" s="796"/>
      <c r="G198" s="799"/>
      <c r="H198" s="802"/>
      <c r="I198" s="805"/>
      <c r="J198" s="808"/>
      <c r="K198" s="799"/>
      <c r="L198" s="796"/>
      <c r="M198" s="811"/>
      <c r="N198" s="814"/>
      <c r="O198" s="817"/>
      <c r="P198" s="820"/>
      <c r="Q198" s="823"/>
      <c r="R198" s="826"/>
      <c r="S198" s="799"/>
      <c r="T198" s="787"/>
      <c r="U198" s="787"/>
      <c r="V198" s="974"/>
    </row>
    <row r="199" spans="1:22" ht="18" customHeight="1" x14ac:dyDescent="0.35">
      <c r="A199"/>
      <c r="B199" s="150"/>
      <c r="C199" s="840" t="s">
        <v>285</v>
      </c>
      <c r="D199" s="491">
        <v>5</v>
      </c>
      <c r="E199" s="965">
        <v>85</v>
      </c>
      <c r="F199" s="834"/>
      <c r="G199" s="833"/>
      <c r="H199" s="835"/>
      <c r="I199" s="836"/>
      <c r="J199" s="837"/>
      <c r="K199" s="833"/>
      <c r="L199" s="834"/>
      <c r="M199" s="827"/>
      <c r="N199" s="828"/>
      <c r="O199" s="829"/>
      <c r="P199" s="830"/>
      <c r="Q199" s="831"/>
      <c r="R199" s="832"/>
      <c r="S199" s="833"/>
      <c r="T199" s="786">
        <f>SUM(F199:S202)</f>
        <v>0</v>
      </c>
      <c r="U199" s="786">
        <f>T199*D199</f>
        <v>0</v>
      </c>
      <c r="V199" s="973">
        <f>T199*E199</f>
        <v>0</v>
      </c>
    </row>
    <row r="200" spans="1:22" ht="18" customHeight="1" x14ac:dyDescent="0.35">
      <c r="A200" s="1"/>
      <c r="B200" s="152"/>
      <c r="C200" s="840"/>
      <c r="D200" s="491"/>
      <c r="E200" s="965"/>
      <c r="F200" s="795"/>
      <c r="G200" s="798"/>
      <c r="H200" s="801"/>
      <c r="I200" s="804"/>
      <c r="J200" s="807"/>
      <c r="K200" s="798"/>
      <c r="L200" s="795"/>
      <c r="M200" s="810"/>
      <c r="N200" s="813"/>
      <c r="O200" s="816"/>
      <c r="P200" s="819"/>
      <c r="Q200" s="822"/>
      <c r="R200" s="825"/>
      <c r="S200" s="798"/>
      <c r="T200" s="786"/>
      <c r="U200" s="786"/>
      <c r="V200" s="973"/>
    </row>
    <row r="201" spans="1:22" ht="18" customHeight="1" x14ac:dyDescent="0.35">
      <c r="A201" s="1"/>
      <c r="B201" s="152"/>
      <c r="C201" s="840"/>
      <c r="D201" s="491"/>
      <c r="E201" s="965"/>
      <c r="F201" s="795"/>
      <c r="G201" s="798"/>
      <c r="H201" s="801"/>
      <c r="I201" s="804"/>
      <c r="J201" s="807"/>
      <c r="K201" s="798"/>
      <c r="L201" s="795"/>
      <c r="M201" s="810"/>
      <c r="N201" s="813"/>
      <c r="O201" s="816"/>
      <c r="P201" s="819"/>
      <c r="Q201" s="822"/>
      <c r="R201" s="825"/>
      <c r="S201" s="798"/>
      <c r="T201" s="786"/>
      <c r="U201" s="786"/>
      <c r="V201" s="973"/>
    </row>
    <row r="202" spans="1:22" ht="18" customHeight="1" thickBot="1" x14ac:dyDescent="0.4">
      <c r="A202" s="82"/>
      <c r="B202" s="154"/>
      <c r="C202" s="841"/>
      <c r="D202" s="492"/>
      <c r="E202" s="966"/>
      <c r="F202" s="796"/>
      <c r="G202" s="799"/>
      <c r="H202" s="802"/>
      <c r="I202" s="805"/>
      <c r="J202" s="808"/>
      <c r="K202" s="799"/>
      <c r="L202" s="796"/>
      <c r="M202" s="811"/>
      <c r="N202" s="814"/>
      <c r="O202" s="817"/>
      <c r="P202" s="820"/>
      <c r="Q202" s="823"/>
      <c r="R202" s="826"/>
      <c r="S202" s="799"/>
      <c r="T202" s="787"/>
      <c r="U202" s="787"/>
      <c r="V202" s="974"/>
    </row>
    <row r="203" spans="1:22" ht="18" customHeight="1" x14ac:dyDescent="0.35">
      <c r="A203"/>
      <c r="B203" s="150"/>
      <c r="C203" s="840" t="s">
        <v>286</v>
      </c>
      <c r="D203" s="491">
        <v>5</v>
      </c>
      <c r="E203" s="965">
        <v>95</v>
      </c>
      <c r="F203" s="834"/>
      <c r="G203" s="833"/>
      <c r="H203" s="835"/>
      <c r="I203" s="836"/>
      <c r="J203" s="837"/>
      <c r="K203" s="833"/>
      <c r="L203" s="834"/>
      <c r="M203" s="827"/>
      <c r="N203" s="828"/>
      <c r="O203" s="829"/>
      <c r="P203" s="830"/>
      <c r="Q203" s="831"/>
      <c r="R203" s="832"/>
      <c r="S203" s="833"/>
      <c r="T203" s="786">
        <f>SUM(F203:S206)</f>
        <v>0</v>
      </c>
      <c r="U203" s="786">
        <f>T203*D203</f>
        <v>0</v>
      </c>
      <c r="V203" s="973">
        <f>T203*E203</f>
        <v>0</v>
      </c>
    </row>
    <row r="204" spans="1:22" ht="18" customHeight="1" x14ac:dyDescent="0.35">
      <c r="A204" s="1"/>
      <c r="B204" s="152"/>
      <c r="C204" s="840"/>
      <c r="D204" s="491"/>
      <c r="E204" s="965"/>
      <c r="F204" s="795"/>
      <c r="G204" s="798"/>
      <c r="H204" s="801"/>
      <c r="I204" s="804"/>
      <c r="J204" s="807"/>
      <c r="K204" s="798"/>
      <c r="L204" s="795"/>
      <c r="M204" s="810"/>
      <c r="N204" s="813"/>
      <c r="O204" s="816"/>
      <c r="P204" s="819"/>
      <c r="Q204" s="822"/>
      <c r="R204" s="825"/>
      <c r="S204" s="798"/>
      <c r="T204" s="786"/>
      <c r="U204" s="786"/>
      <c r="V204" s="973"/>
    </row>
    <row r="205" spans="1:22" ht="18" customHeight="1" x14ac:dyDescent="0.35">
      <c r="A205" s="1"/>
      <c r="B205" s="152"/>
      <c r="C205" s="840"/>
      <c r="D205" s="491"/>
      <c r="E205" s="965"/>
      <c r="F205" s="795"/>
      <c r="G205" s="798"/>
      <c r="H205" s="801"/>
      <c r="I205" s="804"/>
      <c r="J205" s="807"/>
      <c r="K205" s="798"/>
      <c r="L205" s="795"/>
      <c r="M205" s="810"/>
      <c r="N205" s="813"/>
      <c r="O205" s="816"/>
      <c r="P205" s="819"/>
      <c r="Q205" s="822"/>
      <c r="R205" s="825"/>
      <c r="S205" s="798"/>
      <c r="T205" s="786"/>
      <c r="U205" s="786"/>
      <c r="V205" s="973"/>
    </row>
    <row r="206" spans="1:22" ht="18" customHeight="1" thickBot="1" x14ac:dyDescent="0.4">
      <c r="A206" s="82"/>
      <c r="B206" s="154"/>
      <c r="C206" s="841"/>
      <c r="D206" s="492"/>
      <c r="E206" s="966"/>
      <c r="F206" s="796"/>
      <c r="G206" s="799"/>
      <c r="H206" s="802"/>
      <c r="I206" s="805"/>
      <c r="J206" s="808"/>
      <c r="K206" s="799"/>
      <c r="L206" s="796"/>
      <c r="M206" s="811"/>
      <c r="N206" s="814"/>
      <c r="O206" s="817"/>
      <c r="P206" s="820"/>
      <c r="Q206" s="823"/>
      <c r="R206" s="826"/>
      <c r="S206" s="799"/>
      <c r="T206" s="787"/>
      <c r="U206" s="787"/>
      <c r="V206" s="974"/>
    </row>
    <row r="207" spans="1:22" s="201" customFormat="1" ht="15" customHeight="1" x14ac:dyDescent="0.45">
      <c r="A207" s="788" t="s">
        <v>293</v>
      </c>
      <c r="B207" s="789"/>
      <c r="C207" s="790"/>
      <c r="D207" s="244"/>
      <c r="E207" s="964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414"/>
      <c r="U207" s="414"/>
      <c r="V207" s="975"/>
    </row>
    <row r="208" spans="1:22" ht="18" customHeight="1" x14ac:dyDescent="0.35">
      <c r="A208"/>
      <c r="B208" s="150"/>
      <c r="C208" s="838" t="s">
        <v>296</v>
      </c>
      <c r="D208" s="491">
        <v>12</v>
      </c>
      <c r="E208" s="965">
        <v>60</v>
      </c>
      <c r="F208" s="795"/>
      <c r="G208" s="798"/>
      <c r="H208" s="801"/>
      <c r="I208" s="804"/>
      <c r="J208" s="807"/>
      <c r="K208" s="798"/>
      <c r="L208" s="795"/>
      <c r="M208" s="810"/>
      <c r="N208" s="813"/>
      <c r="O208" s="816"/>
      <c r="P208" s="819"/>
      <c r="Q208" s="822"/>
      <c r="R208" s="825"/>
      <c r="S208" s="798"/>
      <c r="T208" s="786">
        <f>SUM(F208:S211)</f>
        <v>0</v>
      </c>
      <c r="U208" s="786">
        <f>T208*D208</f>
        <v>0</v>
      </c>
      <c r="V208" s="973">
        <f>T208*E208</f>
        <v>0</v>
      </c>
    </row>
    <row r="209" spans="1:22" ht="18" customHeight="1" x14ac:dyDescent="0.35">
      <c r="A209" s="1"/>
      <c r="B209" s="152"/>
      <c r="C209" s="838"/>
      <c r="D209" s="491"/>
      <c r="E209" s="965"/>
      <c r="F209" s="795"/>
      <c r="G209" s="798"/>
      <c r="H209" s="801"/>
      <c r="I209" s="804"/>
      <c r="J209" s="807"/>
      <c r="K209" s="798"/>
      <c r="L209" s="795"/>
      <c r="M209" s="810"/>
      <c r="N209" s="813"/>
      <c r="O209" s="816"/>
      <c r="P209" s="819"/>
      <c r="Q209" s="822"/>
      <c r="R209" s="825"/>
      <c r="S209" s="798"/>
      <c r="T209" s="786"/>
      <c r="U209" s="786"/>
      <c r="V209" s="973"/>
    </row>
    <row r="210" spans="1:22" ht="18" customHeight="1" x14ac:dyDescent="0.35">
      <c r="A210" s="1"/>
      <c r="B210" s="152"/>
      <c r="C210" s="838"/>
      <c r="D210" s="491"/>
      <c r="E210" s="965"/>
      <c r="F210" s="795"/>
      <c r="G210" s="798"/>
      <c r="H210" s="801"/>
      <c r="I210" s="804"/>
      <c r="J210" s="807"/>
      <c r="K210" s="798"/>
      <c r="L210" s="795"/>
      <c r="M210" s="810"/>
      <c r="N210" s="813"/>
      <c r="O210" s="816"/>
      <c r="P210" s="819"/>
      <c r="Q210" s="822"/>
      <c r="R210" s="825"/>
      <c r="S210" s="798"/>
      <c r="T210" s="786"/>
      <c r="U210" s="786"/>
      <c r="V210" s="973"/>
    </row>
    <row r="211" spans="1:22" ht="18" customHeight="1" thickBot="1" x14ac:dyDescent="0.4">
      <c r="A211" s="82"/>
      <c r="B211" s="154"/>
      <c r="C211" s="839"/>
      <c r="D211" s="492"/>
      <c r="E211" s="966"/>
      <c r="F211" s="796"/>
      <c r="G211" s="799"/>
      <c r="H211" s="802"/>
      <c r="I211" s="805"/>
      <c r="J211" s="808"/>
      <c r="K211" s="799"/>
      <c r="L211" s="796"/>
      <c r="M211" s="811"/>
      <c r="N211" s="814"/>
      <c r="O211" s="817"/>
      <c r="P211" s="820"/>
      <c r="Q211" s="823"/>
      <c r="R211" s="826"/>
      <c r="S211" s="799"/>
      <c r="T211" s="787"/>
      <c r="U211" s="787"/>
      <c r="V211" s="974"/>
    </row>
    <row r="212" spans="1:22" ht="18" customHeight="1" x14ac:dyDescent="0.35">
      <c r="A212"/>
      <c r="B212" s="150"/>
      <c r="C212" s="861" t="s">
        <v>297</v>
      </c>
      <c r="D212" s="491">
        <v>15</v>
      </c>
      <c r="E212" s="965">
        <v>60</v>
      </c>
      <c r="F212" s="834"/>
      <c r="G212" s="833"/>
      <c r="H212" s="835"/>
      <c r="I212" s="836"/>
      <c r="J212" s="837"/>
      <c r="K212" s="833"/>
      <c r="L212" s="834"/>
      <c r="M212" s="827"/>
      <c r="N212" s="828"/>
      <c r="O212" s="829"/>
      <c r="P212" s="830"/>
      <c r="Q212" s="831"/>
      <c r="R212" s="832"/>
      <c r="S212" s="833"/>
      <c r="T212" s="786">
        <f>SUM(F212:S215)</f>
        <v>0</v>
      </c>
      <c r="U212" s="786">
        <f>T212*D212</f>
        <v>0</v>
      </c>
      <c r="V212" s="973">
        <f>T212*E212</f>
        <v>0</v>
      </c>
    </row>
    <row r="213" spans="1:22" ht="18" customHeight="1" x14ac:dyDescent="0.35">
      <c r="A213" s="1"/>
      <c r="B213" s="152"/>
      <c r="C213" s="838"/>
      <c r="D213" s="491"/>
      <c r="E213" s="965"/>
      <c r="F213" s="795"/>
      <c r="G213" s="798"/>
      <c r="H213" s="801"/>
      <c r="I213" s="804"/>
      <c r="J213" s="807"/>
      <c r="K213" s="798"/>
      <c r="L213" s="795"/>
      <c r="M213" s="810"/>
      <c r="N213" s="813"/>
      <c r="O213" s="816"/>
      <c r="P213" s="819"/>
      <c r="Q213" s="822"/>
      <c r="R213" s="825"/>
      <c r="S213" s="798"/>
      <c r="T213" s="786"/>
      <c r="U213" s="786"/>
      <c r="V213" s="973"/>
    </row>
    <row r="214" spans="1:22" ht="18" customHeight="1" x14ac:dyDescent="0.35">
      <c r="A214" s="1"/>
      <c r="B214" s="152"/>
      <c r="C214" s="838"/>
      <c r="D214" s="491"/>
      <c r="E214" s="965"/>
      <c r="F214" s="795"/>
      <c r="G214" s="798"/>
      <c r="H214" s="801"/>
      <c r="I214" s="804"/>
      <c r="J214" s="807"/>
      <c r="K214" s="798"/>
      <c r="L214" s="795"/>
      <c r="M214" s="810"/>
      <c r="N214" s="813"/>
      <c r="O214" s="816"/>
      <c r="P214" s="819"/>
      <c r="Q214" s="822"/>
      <c r="R214" s="825"/>
      <c r="S214" s="798"/>
      <c r="T214" s="786"/>
      <c r="U214" s="786"/>
      <c r="V214" s="973"/>
    </row>
    <row r="215" spans="1:22" ht="18" customHeight="1" thickBot="1" x14ac:dyDescent="0.4">
      <c r="A215" s="82"/>
      <c r="B215" s="154"/>
      <c r="C215" s="839"/>
      <c r="D215" s="492"/>
      <c r="E215" s="966"/>
      <c r="F215" s="796"/>
      <c r="G215" s="799"/>
      <c r="H215" s="802"/>
      <c r="I215" s="805"/>
      <c r="J215" s="808"/>
      <c r="K215" s="799"/>
      <c r="L215" s="796"/>
      <c r="M215" s="811"/>
      <c r="N215" s="814"/>
      <c r="O215" s="817"/>
      <c r="P215" s="820"/>
      <c r="Q215" s="823"/>
      <c r="R215" s="826"/>
      <c r="S215" s="799"/>
      <c r="T215" s="787"/>
      <c r="U215" s="787"/>
      <c r="V215" s="974"/>
    </row>
    <row r="216" spans="1:22" ht="18" customHeight="1" x14ac:dyDescent="0.35">
      <c r="A216"/>
      <c r="B216" s="150"/>
      <c r="C216" s="857" t="s">
        <v>298</v>
      </c>
      <c r="D216" s="491">
        <v>6</v>
      </c>
      <c r="E216" s="965">
        <v>60</v>
      </c>
      <c r="F216" s="834"/>
      <c r="G216" s="833"/>
      <c r="H216" s="835"/>
      <c r="I216" s="836"/>
      <c r="J216" s="837"/>
      <c r="K216" s="833"/>
      <c r="L216" s="834"/>
      <c r="M216" s="827"/>
      <c r="N216" s="828"/>
      <c r="O216" s="829"/>
      <c r="P216" s="830"/>
      <c r="Q216" s="831"/>
      <c r="R216" s="832"/>
      <c r="S216" s="833"/>
      <c r="T216" s="786">
        <f>SUM(F216:S219)</f>
        <v>0</v>
      </c>
      <c r="U216" s="786">
        <f>T216*D216</f>
        <v>0</v>
      </c>
      <c r="V216" s="973">
        <f>T216*E216</f>
        <v>0</v>
      </c>
    </row>
    <row r="217" spans="1:22" ht="18" customHeight="1" x14ac:dyDescent="0.35">
      <c r="A217" s="1"/>
      <c r="B217" s="152"/>
      <c r="C217" s="858"/>
      <c r="D217" s="491"/>
      <c r="E217" s="965"/>
      <c r="F217" s="795"/>
      <c r="G217" s="798"/>
      <c r="H217" s="801"/>
      <c r="I217" s="804"/>
      <c r="J217" s="807"/>
      <c r="K217" s="798"/>
      <c r="L217" s="795"/>
      <c r="M217" s="810"/>
      <c r="N217" s="813"/>
      <c r="O217" s="816"/>
      <c r="P217" s="819"/>
      <c r="Q217" s="822"/>
      <c r="R217" s="825"/>
      <c r="S217" s="798"/>
      <c r="T217" s="786"/>
      <c r="U217" s="786"/>
      <c r="V217" s="973"/>
    </row>
    <row r="218" spans="1:22" ht="18" customHeight="1" x14ac:dyDescent="0.35">
      <c r="A218" s="1"/>
      <c r="B218" s="152"/>
      <c r="C218" s="858"/>
      <c r="D218" s="491"/>
      <c r="E218" s="965"/>
      <c r="F218" s="795"/>
      <c r="G218" s="798"/>
      <c r="H218" s="801"/>
      <c r="I218" s="804"/>
      <c r="J218" s="807"/>
      <c r="K218" s="798"/>
      <c r="L218" s="795"/>
      <c r="M218" s="810"/>
      <c r="N218" s="813"/>
      <c r="O218" s="816"/>
      <c r="P218" s="819"/>
      <c r="Q218" s="822"/>
      <c r="R218" s="825"/>
      <c r="S218" s="798"/>
      <c r="T218" s="786"/>
      <c r="U218" s="786"/>
      <c r="V218" s="973"/>
    </row>
    <row r="219" spans="1:22" ht="18" customHeight="1" thickBot="1" x14ac:dyDescent="0.4">
      <c r="A219" s="82"/>
      <c r="B219" s="154"/>
      <c r="C219" s="859"/>
      <c r="D219" s="492"/>
      <c r="E219" s="966"/>
      <c r="F219" s="796"/>
      <c r="G219" s="799"/>
      <c r="H219" s="802"/>
      <c r="I219" s="805"/>
      <c r="J219" s="808"/>
      <c r="K219" s="799"/>
      <c r="L219" s="796"/>
      <c r="M219" s="811"/>
      <c r="N219" s="814"/>
      <c r="O219" s="817"/>
      <c r="P219" s="820"/>
      <c r="Q219" s="823"/>
      <c r="R219" s="826"/>
      <c r="S219" s="799"/>
      <c r="T219" s="787"/>
      <c r="U219" s="787"/>
      <c r="V219" s="974"/>
    </row>
    <row r="220" spans="1:22" ht="18" customHeight="1" x14ac:dyDescent="0.35">
      <c r="A220"/>
      <c r="B220" s="150"/>
      <c r="C220" s="857" t="s">
        <v>299</v>
      </c>
      <c r="D220" s="491">
        <v>10</v>
      </c>
      <c r="E220" s="965">
        <v>60</v>
      </c>
      <c r="F220" s="834"/>
      <c r="G220" s="833"/>
      <c r="H220" s="835"/>
      <c r="I220" s="836"/>
      <c r="J220" s="837"/>
      <c r="K220" s="833"/>
      <c r="L220" s="834"/>
      <c r="M220" s="827"/>
      <c r="N220" s="828"/>
      <c r="O220" s="829"/>
      <c r="P220" s="830"/>
      <c r="Q220" s="831"/>
      <c r="R220" s="832"/>
      <c r="S220" s="833"/>
      <c r="T220" s="786">
        <f>SUM(F220:S223)</f>
        <v>0</v>
      </c>
      <c r="U220" s="786">
        <f>T220*D220</f>
        <v>0</v>
      </c>
      <c r="V220" s="973">
        <f>T220*E220</f>
        <v>0</v>
      </c>
    </row>
    <row r="221" spans="1:22" ht="18" customHeight="1" x14ac:dyDescent="0.35">
      <c r="A221" s="1"/>
      <c r="B221" s="152"/>
      <c r="C221" s="858"/>
      <c r="D221" s="491"/>
      <c r="E221" s="965"/>
      <c r="F221" s="795"/>
      <c r="G221" s="798"/>
      <c r="H221" s="801"/>
      <c r="I221" s="804"/>
      <c r="J221" s="807"/>
      <c r="K221" s="798"/>
      <c r="L221" s="795"/>
      <c r="M221" s="810"/>
      <c r="N221" s="813"/>
      <c r="O221" s="816"/>
      <c r="P221" s="819"/>
      <c r="Q221" s="822"/>
      <c r="R221" s="825"/>
      <c r="S221" s="798"/>
      <c r="T221" s="786"/>
      <c r="U221" s="786"/>
      <c r="V221" s="973"/>
    </row>
    <row r="222" spans="1:22" ht="18" customHeight="1" x14ac:dyDescent="0.35">
      <c r="A222" s="1"/>
      <c r="B222" s="152"/>
      <c r="C222" s="858"/>
      <c r="D222" s="491"/>
      <c r="E222" s="965"/>
      <c r="F222" s="795"/>
      <c r="G222" s="798"/>
      <c r="H222" s="801"/>
      <c r="I222" s="804"/>
      <c r="J222" s="807"/>
      <c r="K222" s="798"/>
      <c r="L222" s="795"/>
      <c r="M222" s="810"/>
      <c r="N222" s="813"/>
      <c r="O222" s="816"/>
      <c r="P222" s="819"/>
      <c r="Q222" s="822"/>
      <c r="R222" s="825"/>
      <c r="S222" s="798"/>
      <c r="T222" s="786"/>
      <c r="U222" s="786"/>
      <c r="V222" s="973"/>
    </row>
    <row r="223" spans="1:22" ht="18" customHeight="1" thickBot="1" x14ac:dyDescent="0.4">
      <c r="A223" s="82"/>
      <c r="B223" s="154"/>
      <c r="C223" s="859"/>
      <c r="D223" s="492"/>
      <c r="E223" s="966"/>
      <c r="F223" s="796"/>
      <c r="G223" s="799"/>
      <c r="H223" s="802"/>
      <c r="I223" s="805"/>
      <c r="J223" s="808"/>
      <c r="K223" s="799"/>
      <c r="L223" s="796"/>
      <c r="M223" s="811"/>
      <c r="N223" s="814"/>
      <c r="O223" s="817"/>
      <c r="P223" s="820"/>
      <c r="Q223" s="823"/>
      <c r="R223" s="826"/>
      <c r="S223" s="799"/>
      <c r="T223" s="787"/>
      <c r="U223" s="787"/>
      <c r="V223" s="974"/>
    </row>
    <row r="224" spans="1:22" ht="18" customHeight="1" x14ac:dyDescent="0.35">
      <c r="A224"/>
      <c r="B224" s="150"/>
      <c r="C224" s="857" t="s">
        <v>300</v>
      </c>
      <c r="D224" s="491">
        <v>10</v>
      </c>
      <c r="E224" s="965">
        <v>60</v>
      </c>
      <c r="F224" s="834"/>
      <c r="G224" s="833"/>
      <c r="H224" s="835"/>
      <c r="I224" s="836"/>
      <c r="J224" s="837"/>
      <c r="K224" s="833"/>
      <c r="L224" s="834"/>
      <c r="M224" s="827"/>
      <c r="N224" s="828"/>
      <c r="O224" s="829"/>
      <c r="P224" s="830"/>
      <c r="Q224" s="831"/>
      <c r="R224" s="832"/>
      <c r="S224" s="833"/>
      <c r="T224" s="786">
        <f>SUM(F224:S227)</f>
        <v>0</v>
      </c>
      <c r="U224" s="786">
        <f>T224*D224</f>
        <v>0</v>
      </c>
      <c r="V224" s="973">
        <f>T224*E224</f>
        <v>0</v>
      </c>
    </row>
    <row r="225" spans="1:22" ht="18" customHeight="1" x14ac:dyDescent="0.35">
      <c r="A225" s="1"/>
      <c r="B225" s="152"/>
      <c r="C225" s="858"/>
      <c r="D225" s="491"/>
      <c r="E225" s="965"/>
      <c r="F225" s="795"/>
      <c r="G225" s="798"/>
      <c r="H225" s="801"/>
      <c r="I225" s="804"/>
      <c r="J225" s="807"/>
      <c r="K225" s="798"/>
      <c r="L225" s="795"/>
      <c r="M225" s="810"/>
      <c r="N225" s="813"/>
      <c r="O225" s="816"/>
      <c r="P225" s="819"/>
      <c r="Q225" s="822"/>
      <c r="R225" s="825"/>
      <c r="S225" s="798"/>
      <c r="T225" s="786"/>
      <c r="U225" s="786"/>
      <c r="V225" s="973"/>
    </row>
    <row r="226" spans="1:22" ht="18" customHeight="1" x14ac:dyDescent="0.35">
      <c r="A226" s="1"/>
      <c r="B226" s="152"/>
      <c r="C226" s="858"/>
      <c r="D226" s="491"/>
      <c r="E226" s="965"/>
      <c r="F226" s="795"/>
      <c r="G226" s="798"/>
      <c r="H226" s="801"/>
      <c r="I226" s="804"/>
      <c r="J226" s="807"/>
      <c r="K226" s="798"/>
      <c r="L226" s="795"/>
      <c r="M226" s="810"/>
      <c r="N226" s="813"/>
      <c r="O226" s="816"/>
      <c r="P226" s="819"/>
      <c r="Q226" s="822"/>
      <c r="R226" s="825"/>
      <c r="S226" s="798"/>
      <c r="T226" s="786"/>
      <c r="U226" s="786"/>
      <c r="V226" s="973"/>
    </row>
    <row r="227" spans="1:22" ht="18" customHeight="1" thickBot="1" x14ac:dyDescent="0.4">
      <c r="A227" s="82"/>
      <c r="B227" s="154"/>
      <c r="C227" s="859"/>
      <c r="D227" s="492"/>
      <c r="E227" s="966"/>
      <c r="F227" s="796"/>
      <c r="G227" s="799"/>
      <c r="H227" s="802"/>
      <c r="I227" s="805"/>
      <c r="J227" s="808"/>
      <c r="K227" s="799"/>
      <c r="L227" s="796"/>
      <c r="M227" s="811"/>
      <c r="N227" s="814"/>
      <c r="O227" s="817"/>
      <c r="P227" s="820"/>
      <c r="Q227" s="823"/>
      <c r="R227" s="826"/>
      <c r="S227" s="799"/>
      <c r="T227" s="787"/>
      <c r="U227" s="787"/>
      <c r="V227" s="974"/>
    </row>
    <row r="228" spans="1:22" ht="18" customHeight="1" x14ac:dyDescent="0.35">
      <c r="A228" s="55"/>
      <c r="B228" s="150"/>
      <c r="C228" s="857" t="s">
        <v>301</v>
      </c>
      <c r="D228" s="491">
        <v>10</v>
      </c>
      <c r="E228" s="965">
        <v>70</v>
      </c>
      <c r="F228" s="834"/>
      <c r="G228" s="833"/>
      <c r="H228" s="835"/>
      <c r="I228" s="836"/>
      <c r="J228" s="837"/>
      <c r="K228" s="833"/>
      <c r="L228" s="834"/>
      <c r="M228" s="827"/>
      <c r="N228" s="828"/>
      <c r="O228" s="829"/>
      <c r="P228" s="830"/>
      <c r="Q228" s="831"/>
      <c r="R228" s="832"/>
      <c r="S228" s="833"/>
      <c r="T228" s="786">
        <f>SUM(F228:S231)</f>
        <v>0</v>
      </c>
      <c r="U228" s="786">
        <f>T228*D228</f>
        <v>0</v>
      </c>
      <c r="V228" s="973">
        <f>T228*E228</f>
        <v>0</v>
      </c>
    </row>
    <row r="229" spans="1:22" ht="18" customHeight="1" x14ac:dyDescent="0.35">
      <c r="A229"/>
      <c r="B229" s="152"/>
      <c r="C229" s="858"/>
      <c r="D229" s="491"/>
      <c r="E229" s="965"/>
      <c r="F229" s="795"/>
      <c r="G229" s="798"/>
      <c r="H229" s="801"/>
      <c r="I229" s="804"/>
      <c r="J229" s="807"/>
      <c r="K229" s="798"/>
      <c r="L229" s="795"/>
      <c r="M229" s="810"/>
      <c r="N229" s="813"/>
      <c r="O229" s="816"/>
      <c r="P229" s="819"/>
      <c r="Q229" s="822"/>
      <c r="R229" s="825"/>
      <c r="S229" s="798"/>
      <c r="T229" s="786"/>
      <c r="U229" s="786"/>
      <c r="V229" s="973"/>
    </row>
    <row r="230" spans="1:22" ht="18" customHeight="1" x14ac:dyDescent="0.35">
      <c r="A230" s="1"/>
      <c r="B230" s="152"/>
      <c r="C230" s="858"/>
      <c r="D230" s="491"/>
      <c r="E230" s="965"/>
      <c r="F230" s="795"/>
      <c r="G230" s="798"/>
      <c r="H230" s="801"/>
      <c r="I230" s="804"/>
      <c r="J230" s="807"/>
      <c r="K230" s="798"/>
      <c r="L230" s="795"/>
      <c r="M230" s="810"/>
      <c r="N230" s="813"/>
      <c r="O230" s="816"/>
      <c r="P230" s="819"/>
      <c r="Q230" s="822"/>
      <c r="R230" s="825"/>
      <c r="S230" s="798"/>
      <c r="T230" s="786"/>
      <c r="U230" s="786"/>
      <c r="V230" s="973"/>
    </row>
    <row r="231" spans="1:22" ht="18" customHeight="1" thickBot="1" x14ac:dyDescent="0.4">
      <c r="A231" s="82"/>
      <c r="B231" s="154"/>
      <c r="C231" s="859"/>
      <c r="D231" s="492"/>
      <c r="E231" s="966"/>
      <c r="F231" s="796"/>
      <c r="G231" s="799"/>
      <c r="H231" s="802"/>
      <c r="I231" s="805"/>
      <c r="J231" s="808"/>
      <c r="K231" s="799"/>
      <c r="L231" s="796"/>
      <c r="M231" s="811"/>
      <c r="N231" s="814"/>
      <c r="O231" s="817"/>
      <c r="P231" s="820"/>
      <c r="Q231" s="823"/>
      <c r="R231" s="826"/>
      <c r="S231" s="799"/>
      <c r="T231" s="787"/>
      <c r="U231" s="787"/>
      <c r="V231" s="974"/>
    </row>
    <row r="232" spans="1:22" ht="18" customHeight="1" x14ac:dyDescent="0.35">
      <c r="A232"/>
      <c r="B232" s="150"/>
      <c r="C232" s="857" t="s">
        <v>302</v>
      </c>
      <c r="D232" s="491">
        <v>10</v>
      </c>
      <c r="E232" s="965">
        <v>70</v>
      </c>
      <c r="F232" s="834"/>
      <c r="G232" s="833"/>
      <c r="H232" s="835"/>
      <c r="I232" s="836"/>
      <c r="J232" s="837"/>
      <c r="K232" s="833"/>
      <c r="L232" s="834"/>
      <c r="M232" s="827"/>
      <c r="N232" s="828"/>
      <c r="O232" s="829"/>
      <c r="P232" s="830"/>
      <c r="Q232" s="831"/>
      <c r="R232" s="832"/>
      <c r="S232" s="833"/>
      <c r="T232" s="786">
        <f>SUM(F232:S235)</f>
        <v>0</v>
      </c>
      <c r="U232" s="786">
        <f>T232*D232</f>
        <v>0</v>
      </c>
      <c r="V232" s="973">
        <f>T232*E232</f>
        <v>0</v>
      </c>
    </row>
    <row r="233" spans="1:22" ht="18" customHeight="1" x14ac:dyDescent="0.35">
      <c r="A233" s="1"/>
      <c r="B233" s="152"/>
      <c r="C233" s="858"/>
      <c r="D233" s="491"/>
      <c r="E233" s="965"/>
      <c r="F233" s="795"/>
      <c r="G233" s="798"/>
      <c r="H233" s="801"/>
      <c r="I233" s="804"/>
      <c r="J233" s="807"/>
      <c r="K233" s="798"/>
      <c r="L233" s="795"/>
      <c r="M233" s="810"/>
      <c r="N233" s="813"/>
      <c r="O233" s="816"/>
      <c r="P233" s="819"/>
      <c r="Q233" s="822"/>
      <c r="R233" s="825"/>
      <c r="S233" s="798"/>
      <c r="T233" s="786"/>
      <c r="U233" s="786"/>
      <c r="V233" s="973"/>
    </row>
    <row r="234" spans="1:22" ht="18" customHeight="1" x14ac:dyDescent="0.35">
      <c r="A234" s="1"/>
      <c r="B234" s="152"/>
      <c r="C234" s="858"/>
      <c r="D234" s="491"/>
      <c r="E234" s="965"/>
      <c r="F234" s="795"/>
      <c r="G234" s="798"/>
      <c r="H234" s="801"/>
      <c r="I234" s="804"/>
      <c r="J234" s="807"/>
      <c r="K234" s="798"/>
      <c r="L234" s="795"/>
      <c r="M234" s="810"/>
      <c r="N234" s="813"/>
      <c r="O234" s="816"/>
      <c r="P234" s="819"/>
      <c r="Q234" s="822"/>
      <c r="R234" s="825"/>
      <c r="S234" s="798"/>
      <c r="T234" s="786"/>
      <c r="U234" s="786"/>
      <c r="V234" s="973"/>
    </row>
    <row r="235" spans="1:22" ht="18" customHeight="1" thickBot="1" x14ac:dyDescent="0.4">
      <c r="A235" s="82"/>
      <c r="B235" s="154"/>
      <c r="C235" s="859"/>
      <c r="D235" s="492"/>
      <c r="E235" s="966"/>
      <c r="F235" s="796"/>
      <c r="G235" s="799"/>
      <c r="H235" s="802"/>
      <c r="I235" s="805"/>
      <c r="J235" s="808"/>
      <c r="K235" s="799"/>
      <c r="L235" s="796"/>
      <c r="M235" s="811"/>
      <c r="N235" s="814"/>
      <c r="O235" s="817"/>
      <c r="P235" s="820"/>
      <c r="Q235" s="823"/>
      <c r="R235" s="826"/>
      <c r="S235" s="799"/>
      <c r="T235" s="787"/>
      <c r="U235" s="787"/>
      <c r="V235" s="974"/>
    </row>
    <row r="236" spans="1:22" ht="18" customHeight="1" x14ac:dyDescent="0.35">
      <c r="A236"/>
      <c r="B236" s="150"/>
      <c r="C236" s="857" t="s">
        <v>303</v>
      </c>
      <c r="D236" s="491">
        <v>10</v>
      </c>
      <c r="E236" s="965">
        <v>80</v>
      </c>
      <c r="F236" s="834"/>
      <c r="G236" s="833"/>
      <c r="H236" s="835"/>
      <c r="I236" s="836"/>
      <c r="J236" s="837"/>
      <c r="K236" s="833"/>
      <c r="L236" s="834"/>
      <c r="M236" s="827"/>
      <c r="N236" s="828"/>
      <c r="O236" s="829"/>
      <c r="P236" s="830"/>
      <c r="Q236" s="831"/>
      <c r="R236" s="832"/>
      <c r="S236" s="833"/>
      <c r="T236" s="786">
        <f>SUM(F236:S239)</f>
        <v>0</v>
      </c>
      <c r="U236" s="786">
        <f>T236*D236</f>
        <v>0</v>
      </c>
      <c r="V236" s="973">
        <f>T236*E236</f>
        <v>0</v>
      </c>
    </row>
    <row r="237" spans="1:22" ht="18" customHeight="1" x14ac:dyDescent="0.35">
      <c r="A237" s="1"/>
      <c r="B237" s="152"/>
      <c r="C237" s="858"/>
      <c r="D237" s="491"/>
      <c r="E237" s="965"/>
      <c r="F237" s="795"/>
      <c r="G237" s="798"/>
      <c r="H237" s="801"/>
      <c r="I237" s="804"/>
      <c r="J237" s="807"/>
      <c r="K237" s="798"/>
      <c r="L237" s="795"/>
      <c r="M237" s="810"/>
      <c r="N237" s="813"/>
      <c r="O237" s="816"/>
      <c r="P237" s="819"/>
      <c r="Q237" s="822"/>
      <c r="R237" s="825"/>
      <c r="S237" s="798"/>
      <c r="T237" s="786"/>
      <c r="U237" s="786"/>
      <c r="V237" s="973"/>
    </row>
    <row r="238" spans="1:22" ht="18" customHeight="1" x14ac:dyDescent="0.35">
      <c r="A238" s="1"/>
      <c r="B238" s="152"/>
      <c r="C238" s="858"/>
      <c r="D238" s="491"/>
      <c r="E238" s="965"/>
      <c r="F238" s="795"/>
      <c r="G238" s="798"/>
      <c r="H238" s="801"/>
      <c r="I238" s="804"/>
      <c r="J238" s="807"/>
      <c r="K238" s="798"/>
      <c r="L238" s="795"/>
      <c r="M238" s="810"/>
      <c r="N238" s="813"/>
      <c r="O238" s="816"/>
      <c r="P238" s="819"/>
      <c r="Q238" s="822"/>
      <c r="R238" s="825"/>
      <c r="S238" s="798"/>
      <c r="T238" s="786"/>
      <c r="U238" s="786"/>
      <c r="V238" s="973"/>
    </row>
    <row r="239" spans="1:22" ht="18" customHeight="1" thickBot="1" x14ac:dyDescent="0.4">
      <c r="A239" s="82"/>
      <c r="B239" s="154"/>
      <c r="C239" s="859"/>
      <c r="D239" s="492"/>
      <c r="E239" s="966"/>
      <c r="F239" s="796"/>
      <c r="G239" s="799"/>
      <c r="H239" s="802"/>
      <c r="I239" s="805"/>
      <c r="J239" s="808"/>
      <c r="K239" s="799"/>
      <c r="L239" s="796"/>
      <c r="M239" s="811"/>
      <c r="N239" s="814"/>
      <c r="O239" s="817"/>
      <c r="P239" s="820"/>
      <c r="Q239" s="823"/>
      <c r="R239" s="826"/>
      <c r="S239" s="799"/>
      <c r="T239" s="787"/>
      <c r="U239" s="787"/>
      <c r="V239" s="974"/>
    </row>
    <row r="240" spans="1:22" ht="18" customHeight="1" x14ac:dyDescent="0.35">
      <c r="A240"/>
      <c r="B240" s="150"/>
      <c r="C240" s="857" t="s">
        <v>304</v>
      </c>
      <c r="D240" s="491">
        <v>5</v>
      </c>
      <c r="E240" s="965">
        <v>90</v>
      </c>
      <c r="F240" s="834"/>
      <c r="G240" s="833"/>
      <c r="H240" s="835"/>
      <c r="I240" s="836"/>
      <c r="J240" s="837"/>
      <c r="K240" s="833"/>
      <c r="L240" s="834"/>
      <c r="M240" s="827"/>
      <c r="N240" s="828"/>
      <c r="O240" s="829"/>
      <c r="P240" s="830"/>
      <c r="Q240" s="831"/>
      <c r="R240" s="832"/>
      <c r="S240" s="833"/>
      <c r="T240" s="786">
        <f>SUM(F240:S243)</f>
        <v>0</v>
      </c>
      <c r="U240" s="786">
        <f>T240*D240</f>
        <v>0</v>
      </c>
      <c r="V240" s="973">
        <f>T240*E240</f>
        <v>0</v>
      </c>
    </row>
    <row r="241" spans="1:22" ht="18" customHeight="1" x14ac:dyDescent="0.35">
      <c r="A241" s="1"/>
      <c r="B241" s="152"/>
      <c r="C241" s="858"/>
      <c r="D241" s="491"/>
      <c r="E241" s="965"/>
      <c r="F241" s="795"/>
      <c r="G241" s="798"/>
      <c r="H241" s="801"/>
      <c r="I241" s="804"/>
      <c r="J241" s="807"/>
      <c r="K241" s="798"/>
      <c r="L241" s="795"/>
      <c r="M241" s="810"/>
      <c r="N241" s="813"/>
      <c r="O241" s="816"/>
      <c r="P241" s="819"/>
      <c r="Q241" s="822"/>
      <c r="R241" s="825"/>
      <c r="S241" s="798"/>
      <c r="T241" s="786"/>
      <c r="U241" s="786"/>
      <c r="V241" s="973"/>
    </row>
    <row r="242" spans="1:22" ht="18" customHeight="1" x14ac:dyDescent="0.35">
      <c r="A242" s="1"/>
      <c r="B242" s="152"/>
      <c r="C242" s="858"/>
      <c r="D242" s="491"/>
      <c r="E242" s="965"/>
      <c r="F242" s="795"/>
      <c r="G242" s="798"/>
      <c r="H242" s="801"/>
      <c r="I242" s="804"/>
      <c r="J242" s="807"/>
      <c r="K242" s="798"/>
      <c r="L242" s="795"/>
      <c r="M242" s="810"/>
      <c r="N242" s="813"/>
      <c r="O242" s="816"/>
      <c r="P242" s="819"/>
      <c r="Q242" s="822"/>
      <c r="R242" s="825"/>
      <c r="S242" s="798"/>
      <c r="T242" s="786"/>
      <c r="U242" s="786"/>
      <c r="V242" s="973"/>
    </row>
    <row r="243" spans="1:22" ht="18" customHeight="1" thickBot="1" x14ac:dyDescent="0.4">
      <c r="A243" s="82"/>
      <c r="B243" s="154"/>
      <c r="C243" s="859"/>
      <c r="D243" s="492"/>
      <c r="E243" s="966"/>
      <c r="F243" s="796"/>
      <c r="G243" s="799"/>
      <c r="H243" s="802"/>
      <c r="I243" s="805"/>
      <c r="J243" s="808"/>
      <c r="K243" s="799"/>
      <c r="L243" s="796"/>
      <c r="M243" s="811"/>
      <c r="N243" s="814"/>
      <c r="O243" s="817"/>
      <c r="P243" s="820"/>
      <c r="Q243" s="823"/>
      <c r="R243" s="826"/>
      <c r="S243" s="799"/>
      <c r="T243" s="787"/>
      <c r="U243" s="787"/>
      <c r="V243" s="974"/>
    </row>
    <row r="244" spans="1:22" ht="18" customHeight="1" x14ac:dyDescent="0.35">
      <c r="A244"/>
      <c r="B244" s="150"/>
      <c r="C244" s="857" t="s">
        <v>305</v>
      </c>
      <c r="D244" s="491">
        <v>6</v>
      </c>
      <c r="E244" s="965">
        <v>90</v>
      </c>
      <c r="F244" s="834"/>
      <c r="G244" s="833"/>
      <c r="H244" s="835"/>
      <c r="I244" s="836"/>
      <c r="J244" s="837"/>
      <c r="K244" s="833"/>
      <c r="L244" s="834"/>
      <c r="M244" s="827"/>
      <c r="N244" s="828"/>
      <c r="O244" s="829"/>
      <c r="P244" s="830"/>
      <c r="Q244" s="831"/>
      <c r="R244" s="832"/>
      <c r="S244" s="833"/>
      <c r="T244" s="786">
        <f>SUM(F244:S247)</f>
        <v>0</v>
      </c>
      <c r="U244" s="786">
        <f>T244*D244</f>
        <v>0</v>
      </c>
      <c r="V244" s="973">
        <f>T244*E244</f>
        <v>0</v>
      </c>
    </row>
    <row r="245" spans="1:22" ht="18" customHeight="1" x14ac:dyDescent="0.35">
      <c r="A245" s="1"/>
      <c r="B245" s="152"/>
      <c r="C245" s="858"/>
      <c r="D245" s="491"/>
      <c r="E245" s="965"/>
      <c r="F245" s="795"/>
      <c r="G245" s="798"/>
      <c r="H245" s="801"/>
      <c r="I245" s="804"/>
      <c r="J245" s="807"/>
      <c r="K245" s="798"/>
      <c r="L245" s="795"/>
      <c r="M245" s="810"/>
      <c r="N245" s="813"/>
      <c r="O245" s="816"/>
      <c r="P245" s="819"/>
      <c r="Q245" s="822"/>
      <c r="R245" s="825"/>
      <c r="S245" s="798"/>
      <c r="T245" s="786"/>
      <c r="U245" s="786"/>
      <c r="V245" s="973"/>
    </row>
    <row r="246" spans="1:22" ht="18" customHeight="1" x14ac:dyDescent="0.35">
      <c r="A246" s="1"/>
      <c r="B246" s="152"/>
      <c r="C246" s="858"/>
      <c r="D246" s="491"/>
      <c r="E246" s="965"/>
      <c r="F246" s="795"/>
      <c r="G246" s="798"/>
      <c r="H246" s="801"/>
      <c r="I246" s="804"/>
      <c r="J246" s="807"/>
      <c r="K246" s="798"/>
      <c r="L246" s="795"/>
      <c r="M246" s="810"/>
      <c r="N246" s="813"/>
      <c r="O246" s="816"/>
      <c r="P246" s="819"/>
      <c r="Q246" s="822"/>
      <c r="R246" s="825"/>
      <c r="S246" s="798"/>
      <c r="T246" s="786"/>
      <c r="U246" s="786"/>
      <c r="V246" s="973"/>
    </row>
    <row r="247" spans="1:22" ht="18" customHeight="1" thickBot="1" x14ac:dyDescent="0.4">
      <c r="A247" s="82"/>
      <c r="B247" s="154"/>
      <c r="C247" s="859"/>
      <c r="D247" s="492"/>
      <c r="E247" s="966"/>
      <c r="F247" s="796"/>
      <c r="G247" s="799"/>
      <c r="H247" s="802"/>
      <c r="I247" s="805"/>
      <c r="J247" s="808"/>
      <c r="K247" s="799"/>
      <c r="L247" s="796"/>
      <c r="M247" s="811"/>
      <c r="N247" s="814"/>
      <c r="O247" s="817"/>
      <c r="P247" s="820"/>
      <c r="Q247" s="823"/>
      <c r="R247" s="826"/>
      <c r="S247" s="799"/>
      <c r="T247" s="787"/>
      <c r="U247" s="787"/>
      <c r="V247" s="974"/>
    </row>
    <row r="248" spans="1:22" ht="18" customHeight="1" x14ac:dyDescent="0.35">
      <c r="A248"/>
      <c r="B248" s="150"/>
      <c r="C248" s="857" t="s">
        <v>306</v>
      </c>
      <c r="D248" s="491">
        <v>6</v>
      </c>
      <c r="E248" s="965">
        <v>120</v>
      </c>
      <c r="F248" s="834"/>
      <c r="G248" s="833"/>
      <c r="H248" s="835"/>
      <c r="I248" s="836"/>
      <c r="J248" s="837"/>
      <c r="K248" s="833"/>
      <c r="L248" s="834"/>
      <c r="M248" s="827"/>
      <c r="N248" s="828"/>
      <c r="O248" s="829"/>
      <c r="P248" s="830"/>
      <c r="Q248" s="831"/>
      <c r="R248" s="832"/>
      <c r="S248" s="833"/>
      <c r="T248" s="786">
        <f>SUM(F248:S251)</f>
        <v>0</v>
      </c>
      <c r="U248" s="786">
        <f>T248*D248</f>
        <v>0</v>
      </c>
      <c r="V248" s="973">
        <f>T248*E248</f>
        <v>0</v>
      </c>
    </row>
    <row r="249" spans="1:22" ht="18" customHeight="1" x14ac:dyDescent="0.35">
      <c r="A249" s="1"/>
      <c r="B249" s="152"/>
      <c r="C249" s="858"/>
      <c r="D249" s="491"/>
      <c r="E249" s="965"/>
      <c r="F249" s="795"/>
      <c r="G249" s="798"/>
      <c r="H249" s="801"/>
      <c r="I249" s="804"/>
      <c r="J249" s="807"/>
      <c r="K249" s="798"/>
      <c r="L249" s="795"/>
      <c r="M249" s="810"/>
      <c r="N249" s="813"/>
      <c r="O249" s="816"/>
      <c r="P249" s="819"/>
      <c r="Q249" s="822"/>
      <c r="R249" s="825"/>
      <c r="S249" s="798"/>
      <c r="T249" s="786"/>
      <c r="U249" s="786"/>
      <c r="V249" s="973"/>
    </row>
    <row r="250" spans="1:22" ht="18" customHeight="1" x14ac:dyDescent="0.35">
      <c r="A250" s="1"/>
      <c r="B250" s="152"/>
      <c r="C250" s="858"/>
      <c r="D250" s="491"/>
      <c r="E250" s="965"/>
      <c r="F250" s="795"/>
      <c r="G250" s="798"/>
      <c r="H250" s="801"/>
      <c r="I250" s="804"/>
      <c r="J250" s="807"/>
      <c r="K250" s="798"/>
      <c r="L250" s="795"/>
      <c r="M250" s="810"/>
      <c r="N250" s="813"/>
      <c r="O250" s="816"/>
      <c r="P250" s="819"/>
      <c r="Q250" s="822"/>
      <c r="R250" s="825"/>
      <c r="S250" s="798"/>
      <c r="T250" s="786"/>
      <c r="U250" s="786"/>
      <c r="V250" s="973"/>
    </row>
    <row r="251" spans="1:22" ht="18" customHeight="1" thickBot="1" x14ac:dyDescent="0.4">
      <c r="A251" s="82"/>
      <c r="B251" s="154"/>
      <c r="C251" s="859"/>
      <c r="D251" s="492"/>
      <c r="E251" s="966"/>
      <c r="F251" s="796"/>
      <c r="G251" s="799"/>
      <c r="H251" s="802"/>
      <c r="I251" s="805"/>
      <c r="J251" s="808"/>
      <c r="K251" s="799"/>
      <c r="L251" s="796"/>
      <c r="M251" s="811"/>
      <c r="N251" s="814"/>
      <c r="O251" s="817"/>
      <c r="P251" s="820"/>
      <c r="Q251" s="823"/>
      <c r="R251" s="826"/>
      <c r="S251" s="799"/>
      <c r="T251" s="787"/>
      <c r="U251" s="787"/>
      <c r="V251" s="974"/>
    </row>
    <row r="252" spans="1:22" ht="18" customHeight="1" x14ac:dyDescent="0.35">
      <c r="A252"/>
      <c r="B252" s="150"/>
      <c r="C252" s="857" t="s">
        <v>307</v>
      </c>
      <c r="D252" s="491">
        <v>6</v>
      </c>
      <c r="E252" s="965">
        <v>120</v>
      </c>
      <c r="F252" s="834"/>
      <c r="G252" s="833"/>
      <c r="H252" s="835"/>
      <c r="I252" s="836"/>
      <c r="J252" s="837"/>
      <c r="K252" s="833"/>
      <c r="L252" s="834"/>
      <c r="M252" s="827"/>
      <c r="N252" s="828"/>
      <c r="O252" s="829"/>
      <c r="P252" s="830"/>
      <c r="Q252" s="831"/>
      <c r="R252" s="832"/>
      <c r="S252" s="833"/>
      <c r="T252" s="786">
        <f>SUM(F252:S255)</f>
        <v>0</v>
      </c>
      <c r="U252" s="786">
        <f>T252*D252</f>
        <v>0</v>
      </c>
      <c r="V252" s="973">
        <f>T252*E252</f>
        <v>0</v>
      </c>
    </row>
    <row r="253" spans="1:22" ht="18" customHeight="1" x14ac:dyDescent="0.35">
      <c r="A253" s="1"/>
      <c r="B253" s="152"/>
      <c r="C253" s="858"/>
      <c r="D253" s="491"/>
      <c r="E253" s="965"/>
      <c r="F253" s="795"/>
      <c r="G253" s="798"/>
      <c r="H253" s="801"/>
      <c r="I253" s="804"/>
      <c r="J253" s="807"/>
      <c r="K253" s="798"/>
      <c r="L253" s="795"/>
      <c r="M253" s="810"/>
      <c r="N253" s="813"/>
      <c r="O253" s="816"/>
      <c r="P253" s="819"/>
      <c r="Q253" s="822"/>
      <c r="R253" s="825"/>
      <c r="S253" s="798"/>
      <c r="T253" s="786"/>
      <c r="U253" s="786"/>
      <c r="V253" s="973"/>
    </row>
    <row r="254" spans="1:22" ht="18" customHeight="1" x14ac:dyDescent="0.35">
      <c r="A254" s="1"/>
      <c r="B254" s="152"/>
      <c r="C254" s="858"/>
      <c r="D254" s="491"/>
      <c r="E254" s="965"/>
      <c r="F254" s="795"/>
      <c r="G254" s="798"/>
      <c r="H254" s="801"/>
      <c r="I254" s="804"/>
      <c r="J254" s="807"/>
      <c r="K254" s="798"/>
      <c r="L254" s="795"/>
      <c r="M254" s="810"/>
      <c r="N254" s="813"/>
      <c r="O254" s="816"/>
      <c r="P254" s="819"/>
      <c r="Q254" s="822"/>
      <c r="R254" s="825"/>
      <c r="S254" s="798"/>
      <c r="T254" s="786"/>
      <c r="U254" s="786"/>
      <c r="V254" s="973"/>
    </row>
    <row r="255" spans="1:22" ht="18" customHeight="1" thickBot="1" x14ac:dyDescent="0.4">
      <c r="A255" s="82"/>
      <c r="B255" s="154"/>
      <c r="C255" s="859"/>
      <c r="D255" s="492"/>
      <c r="E255" s="966"/>
      <c r="F255" s="796"/>
      <c r="G255" s="799"/>
      <c r="H255" s="802"/>
      <c r="I255" s="805"/>
      <c r="J255" s="808"/>
      <c r="K255" s="799"/>
      <c r="L255" s="796"/>
      <c r="M255" s="811"/>
      <c r="N255" s="814"/>
      <c r="O255" s="817"/>
      <c r="P255" s="820"/>
      <c r="Q255" s="823"/>
      <c r="R255" s="826"/>
      <c r="S255" s="799"/>
      <c r="T255" s="787"/>
      <c r="U255" s="787"/>
      <c r="V255" s="974"/>
    </row>
    <row r="256" spans="1:22" ht="18" customHeight="1" x14ac:dyDescent="0.35">
      <c r="A256"/>
      <c r="B256" s="150"/>
      <c r="C256" s="857" t="s">
        <v>308</v>
      </c>
      <c r="D256" s="491">
        <v>4</v>
      </c>
      <c r="E256" s="965">
        <v>120</v>
      </c>
      <c r="F256" s="834"/>
      <c r="G256" s="833"/>
      <c r="H256" s="835"/>
      <c r="I256" s="836"/>
      <c r="J256" s="837"/>
      <c r="K256" s="833"/>
      <c r="L256" s="834"/>
      <c r="M256" s="827"/>
      <c r="N256" s="828"/>
      <c r="O256" s="829"/>
      <c r="P256" s="830"/>
      <c r="Q256" s="831"/>
      <c r="R256" s="832"/>
      <c r="S256" s="833"/>
      <c r="T256" s="786">
        <f>SUM(F256:S259)</f>
        <v>0</v>
      </c>
      <c r="U256" s="786">
        <f>T256*D256</f>
        <v>0</v>
      </c>
      <c r="V256" s="973">
        <f>T256*E256</f>
        <v>0</v>
      </c>
    </row>
    <row r="257" spans="1:22" ht="18" customHeight="1" x14ac:dyDescent="0.35">
      <c r="A257" s="1"/>
      <c r="B257" s="152"/>
      <c r="C257" s="858"/>
      <c r="D257" s="491"/>
      <c r="E257" s="965"/>
      <c r="F257" s="795"/>
      <c r="G257" s="798"/>
      <c r="H257" s="801"/>
      <c r="I257" s="804"/>
      <c r="J257" s="807"/>
      <c r="K257" s="798"/>
      <c r="L257" s="795"/>
      <c r="M257" s="810"/>
      <c r="N257" s="813"/>
      <c r="O257" s="816"/>
      <c r="P257" s="819"/>
      <c r="Q257" s="822"/>
      <c r="R257" s="825"/>
      <c r="S257" s="798"/>
      <c r="T257" s="786"/>
      <c r="U257" s="786"/>
      <c r="V257" s="973"/>
    </row>
    <row r="258" spans="1:22" ht="18" customHeight="1" x14ac:dyDescent="0.35">
      <c r="A258" s="1"/>
      <c r="B258" s="152"/>
      <c r="C258" s="858"/>
      <c r="D258" s="491"/>
      <c r="E258" s="965"/>
      <c r="F258" s="795"/>
      <c r="G258" s="798"/>
      <c r="H258" s="801"/>
      <c r="I258" s="804"/>
      <c r="J258" s="807"/>
      <c r="K258" s="798"/>
      <c r="L258" s="795"/>
      <c r="M258" s="810"/>
      <c r="N258" s="813"/>
      <c r="O258" s="816"/>
      <c r="P258" s="819"/>
      <c r="Q258" s="822"/>
      <c r="R258" s="825"/>
      <c r="S258" s="798"/>
      <c r="T258" s="786"/>
      <c r="U258" s="786"/>
      <c r="V258" s="973"/>
    </row>
    <row r="259" spans="1:22" ht="18" customHeight="1" thickBot="1" x14ac:dyDescent="0.4">
      <c r="A259" s="82"/>
      <c r="B259" s="154"/>
      <c r="C259" s="859"/>
      <c r="D259" s="492"/>
      <c r="E259" s="966"/>
      <c r="F259" s="796"/>
      <c r="G259" s="799"/>
      <c r="H259" s="802"/>
      <c r="I259" s="805"/>
      <c r="J259" s="808"/>
      <c r="K259" s="799"/>
      <c r="L259" s="796"/>
      <c r="M259" s="811"/>
      <c r="N259" s="814"/>
      <c r="O259" s="817"/>
      <c r="P259" s="820"/>
      <c r="Q259" s="823"/>
      <c r="R259" s="826"/>
      <c r="S259" s="799"/>
      <c r="T259" s="787"/>
      <c r="U259" s="787"/>
      <c r="V259" s="974"/>
    </row>
    <row r="260" spans="1:22" ht="18" customHeight="1" x14ac:dyDescent="0.3">
      <c r="A260" s="320"/>
      <c r="B260" s="246"/>
      <c r="C260" s="857" t="s">
        <v>309</v>
      </c>
      <c r="D260" s="491">
        <v>4</v>
      </c>
      <c r="E260" s="965">
        <v>120</v>
      </c>
      <c r="F260" s="834"/>
      <c r="G260" s="833"/>
      <c r="H260" s="835"/>
      <c r="I260" s="836"/>
      <c r="J260" s="837"/>
      <c r="K260" s="833"/>
      <c r="L260" s="834"/>
      <c r="M260" s="827"/>
      <c r="N260" s="828"/>
      <c r="O260" s="829"/>
      <c r="P260" s="830"/>
      <c r="Q260" s="831"/>
      <c r="R260" s="832"/>
      <c r="S260" s="833"/>
      <c r="T260" s="786">
        <f>SUM(F260:S263)</f>
        <v>0</v>
      </c>
      <c r="U260" s="786">
        <f>T260*D260</f>
        <v>0</v>
      </c>
      <c r="V260" s="973">
        <f>T260*E260</f>
        <v>0</v>
      </c>
    </row>
    <row r="261" spans="1:22" ht="18" customHeight="1" x14ac:dyDescent="0.3">
      <c r="A261" s="223"/>
      <c r="B261" s="247"/>
      <c r="C261" s="858"/>
      <c r="D261" s="491"/>
      <c r="E261" s="965"/>
      <c r="F261" s="795"/>
      <c r="G261" s="798"/>
      <c r="H261" s="801"/>
      <c r="I261" s="804"/>
      <c r="J261" s="807"/>
      <c r="K261" s="798"/>
      <c r="L261" s="795"/>
      <c r="M261" s="810"/>
      <c r="N261" s="813"/>
      <c r="O261" s="816"/>
      <c r="P261" s="819"/>
      <c r="Q261" s="822"/>
      <c r="R261" s="825"/>
      <c r="S261" s="798"/>
      <c r="T261" s="786"/>
      <c r="U261" s="786"/>
      <c r="V261" s="973"/>
    </row>
    <row r="262" spans="1:22" ht="18" customHeight="1" x14ac:dyDescent="0.3">
      <c r="A262" s="223"/>
      <c r="B262" s="247"/>
      <c r="C262" s="858"/>
      <c r="D262" s="491"/>
      <c r="E262" s="965"/>
      <c r="F262" s="795"/>
      <c r="G262" s="798"/>
      <c r="H262" s="801"/>
      <c r="I262" s="804"/>
      <c r="J262" s="807"/>
      <c r="K262" s="798"/>
      <c r="L262" s="795"/>
      <c r="M262" s="810"/>
      <c r="N262" s="813"/>
      <c r="O262" s="816"/>
      <c r="P262" s="819"/>
      <c r="Q262" s="822"/>
      <c r="R262" s="825"/>
      <c r="S262" s="798"/>
      <c r="T262" s="786"/>
      <c r="U262" s="786"/>
      <c r="V262" s="973"/>
    </row>
    <row r="263" spans="1:22" ht="18" customHeight="1" thickBot="1" x14ac:dyDescent="0.35">
      <c r="A263" s="224"/>
      <c r="B263" s="248"/>
      <c r="C263" s="859"/>
      <c r="D263" s="492"/>
      <c r="E263" s="966"/>
      <c r="F263" s="796"/>
      <c r="G263" s="799"/>
      <c r="H263" s="802"/>
      <c r="I263" s="805"/>
      <c r="J263" s="808"/>
      <c r="K263" s="799"/>
      <c r="L263" s="796"/>
      <c r="M263" s="811"/>
      <c r="N263" s="814"/>
      <c r="O263" s="817"/>
      <c r="P263" s="820"/>
      <c r="Q263" s="823"/>
      <c r="R263" s="826"/>
      <c r="S263" s="799"/>
      <c r="T263" s="787"/>
      <c r="U263" s="787"/>
      <c r="V263" s="974"/>
    </row>
    <row r="264" spans="1:22" ht="18" customHeight="1" x14ac:dyDescent="0.3">
      <c r="A264" s="320"/>
      <c r="B264" s="246"/>
      <c r="C264" s="857" t="s">
        <v>310</v>
      </c>
      <c r="D264" s="491">
        <v>5</v>
      </c>
      <c r="E264" s="965">
        <v>140</v>
      </c>
      <c r="F264" s="834"/>
      <c r="G264" s="833"/>
      <c r="H264" s="835"/>
      <c r="I264" s="836"/>
      <c r="J264" s="837"/>
      <c r="K264" s="833"/>
      <c r="L264" s="834"/>
      <c r="M264" s="827"/>
      <c r="N264" s="828"/>
      <c r="O264" s="829"/>
      <c r="P264" s="830"/>
      <c r="Q264" s="831"/>
      <c r="R264" s="832"/>
      <c r="S264" s="833"/>
      <c r="T264" s="786">
        <f>SUM(F264:S267)</f>
        <v>0</v>
      </c>
      <c r="U264" s="786">
        <f>T264*D264</f>
        <v>0</v>
      </c>
      <c r="V264" s="973">
        <f>T264*E264</f>
        <v>0</v>
      </c>
    </row>
    <row r="265" spans="1:22" ht="18" customHeight="1" x14ac:dyDescent="0.3">
      <c r="A265" s="223"/>
      <c r="B265" s="247"/>
      <c r="C265" s="858"/>
      <c r="D265" s="491"/>
      <c r="E265" s="965"/>
      <c r="F265" s="795"/>
      <c r="G265" s="798"/>
      <c r="H265" s="801"/>
      <c r="I265" s="804"/>
      <c r="J265" s="807"/>
      <c r="K265" s="798"/>
      <c r="L265" s="795"/>
      <c r="M265" s="810"/>
      <c r="N265" s="813"/>
      <c r="O265" s="816"/>
      <c r="P265" s="819"/>
      <c r="Q265" s="822"/>
      <c r="R265" s="825"/>
      <c r="S265" s="798"/>
      <c r="T265" s="786"/>
      <c r="U265" s="786"/>
      <c r="V265" s="973"/>
    </row>
    <row r="266" spans="1:22" ht="18" customHeight="1" x14ac:dyDescent="0.3">
      <c r="A266" s="223"/>
      <c r="B266" s="247"/>
      <c r="C266" s="858"/>
      <c r="D266" s="491"/>
      <c r="E266" s="965"/>
      <c r="F266" s="795"/>
      <c r="G266" s="798"/>
      <c r="H266" s="801"/>
      <c r="I266" s="804"/>
      <c r="J266" s="807"/>
      <c r="K266" s="798"/>
      <c r="L266" s="795"/>
      <c r="M266" s="810"/>
      <c r="N266" s="813"/>
      <c r="O266" s="816"/>
      <c r="P266" s="819"/>
      <c r="Q266" s="822"/>
      <c r="R266" s="825"/>
      <c r="S266" s="798"/>
      <c r="T266" s="786"/>
      <c r="U266" s="786"/>
      <c r="V266" s="973"/>
    </row>
    <row r="267" spans="1:22" ht="18" customHeight="1" thickBot="1" x14ac:dyDescent="0.35">
      <c r="A267" s="224"/>
      <c r="B267" s="248"/>
      <c r="C267" s="859"/>
      <c r="D267" s="492"/>
      <c r="E267" s="966"/>
      <c r="F267" s="796"/>
      <c r="G267" s="799"/>
      <c r="H267" s="802"/>
      <c r="I267" s="805"/>
      <c r="J267" s="808"/>
      <c r="K267" s="799"/>
      <c r="L267" s="796"/>
      <c r="M267" s="811"/>
      <c r="N267" s="814"/>
      <c r="O267" s="817"/>
      <c r="P267" s="820"/>
      <c r="Q267" s="823"/>
      <c r="R267" s="826"/>
      <c r="S267" s="799"/>
      <c r="T267" s="787"/>
      <c r="U267" s="787"/>
      <c r="V267" s="974"/>
    </row>
    <row r="268" spans="1:22" ht="18" customHeight="1" x14ac:dyDescent="0.3">
      <c r="A268" s="320"/>
      <c r="B268" s="246"/>
      <c r="C268" s="862" t="s">
        <v>311</v>
      </c>
      <c r="D268" s="491">
        <v>4</v>
      </c>
      <c r="E268" s="965">
        <v>140</v>
      </c>
      <c r="F268" s="834"/>
      <c r="G268" s="833"/>
      <c r="H268" s="835"/>
      <c r="I268" s="836"/>
      <c r="J268" s="837"/>
      <c r="K268" s="833"/>
      <c r="L268" s="834"/>
      <c r="M268" s="827"/>
      <c r="N268" s="828"/>
      <c r="O268" s="829"/>
      <c r="P268" s="830"/>
      <c r="Q268" s="831"/>
      <c r="R268" s="832"/>
      <c r="S268" s="833"/>
      <c r="T268" s="786">
        <f>SUM(F268:S271)</f>
        <v>0</v>
      </c>
      <c r="U268" s="786">
        <f>T268*D268</f>
        <v>0</v>
      </c>
      <c r="V268" s="973">
        <f>T268*E268</f>
        <v>0</v>
      </c>
    </row>
    <row r="269" spans="1:22" ht="18" customHeight="1" x14ac:dyDescent="0.3">
      <c r="A269" s="223"/>
      <c r="B269" s="247"/>
      <c r="C269" s="862"/>
      <c r="D269" s="491"/>
      <c r="E269" s="965"/>
      <c r="F269" s="795"/>
      <c r="G269" s="798"/>
      <c r="H269" s="801"/>
      <c r="I269" s="804"/>
      <c r="J269" s="807"/>
      <c r="K269" s="798"/>
      <c r="L269" s="795"/>
      <c r="M269" s="810"/>
      <c r="N269" s="813"/>
      <c r="O269" s="816"/>
      <c r="P269" s="819"/>
      <c r="Q269" s="822"/>
      <c r="R269" s="825"/>
      <c r="S269" s="798"/>
      <c r="T269" s="786"/>
      <c r="U269" s="786"/>
      <c r="V269" s="973"/>
    </row>
    <row r="270" spans="1:22" ht="18" customHeight="1" x14ac:dyDescent="0.3">
      <c r="A270" s="223"/>
      <c r="B270" s="247"/>
      <c r="C270" s="862"/>
      <c r="D270" s="491"/>
      <c r="E270" s="965"/>
      <c r="F270" s="795"/>
      <c r="G270" s="798"/>
      <c r="H270" s="801"/>
      <c r="I270" s="804"/>
      <c r="J270" s="807"/>
      <c r="K270" s="798"/>
      <c r="L270" s="795"/>
      <c r="M270" s="810"/>
      <c r="N270" s="813"/>
      <c r="O270" s="816"/>
      <c r="P270" s="819"/>
      <c r="Q270" s="822"/>
      <c r="R270" s="825"/>
      <c r="S270" s="798"/>
      <c r="T270" s="786"/>
      <c r="U270" s="786"/>
      <c r="V270" s="973"/>
    </row>
    <row r="271" spans="1:22" ht="18" customHeight="1" thickBot="1" x14ac:dyDescent="0.35">
      <c r="A271" s="224"/>
      <c r="B271" s="248"/>
      <c r="C271" s="862"/>
      <c r="D271" s="492"/>
      <c r="E271" s="966"/>
      <c r="F271" s="796"/>
      <c r="G271" s="799"/>
      <c r="H271" s="802"/>
      <c r="I271" s="805"/>
      <c r="J271" s="808"/>
      <c r="K271" s="799"/>
      <c r="L271" s="796"/>
      <c r="M271" s="811"/>
      <c r="N271" s="814"/>
      <c r="O271" s="817"/>
      <c r="P271" s="820"/>
      <c r="Q271" s="823"/>
      <c r="R271" s="826"/>
      <c r="S271" s="799"/>
      <c r="T271" s="787"/>
      <c r="U271" s="787"/>
      <c r="V271" s="974"/>
    </row>
    <row r="272" spans="1:22" ht="15" customHeight="1" x14ac:dyDescent="0.3">
      <c r="A272" s="788" t="s">
        <v>292</v>
      </c>
      <c r="B272" s="789"/>
      <c r="C272" s="790"/>
      <c r="D272" s="321"/>
      <c r="E272" s="969"/>
      <c r="F272" s="245"/>
      <c r="G272" s="245"/>
      <c r="H272" s="245"/>
      <c r="I272" s="245"/>
      <c r="J272" s="245"/>
      <c r="K272" s="245"/>
      <c r="L272" s="245"/>
      <c r="M272" s="245"/>
      <c r="N272" s="245"/>
      <c r="O272" s="245"/>
      <c r="P272" s="245"/>
      <c r="Q272" s="245"/>
      <c r="R272" s="245"/>
      <c r="S272" s="245"/>
      <c r="T272" s="382"/>
      <c r="U272" s="382"/>
      <c r="V272" s="942"/>
    </row>
    <row r="273" spans="1:22" ht="18" customHeight="1" x14ac:dyDescent="0.3">
      <c r="A273" s="320"/>
      <c r="B273" s="246"/>
      <c r="C273" s="858" t="s">
        <v>287</v>
      </c>
      <c r="D273" s="491">
        <v>6</v>
      </c>
      <c r="E273" s="965">
        <v>70</v>
      </c>
      <c r="F273" s="795"/>
      <c r="G273" s="798"/>
      <c r="H273" s="801"/>
      <c r="I273" s="804"/>
      <c r="J273" s="807"/>
      <c r="K273" s="798"/>
      <c r="L273" s="795"/>
      <c r="M273" s="810"/>
      <c r="N273" s="813"/>
      <c r="O273" s="816"/>
      <c r="P273" s="819"/>
      <c r="Q273" s="822"/>
      <c r="R273" s="825"/>
      <c r="S273" s="798"/>
      <c r="T273" s="786">
        <f>SUM(F273:S276)</f>
        <v>0</v>
      </c>
      <c r="U273" s="786">
        <f>T273*D273</f>
        <v>0</v>
      </c>
      <c r="V273" s="973">
        <f>T273*E273</f>
        <v>0</v>
      </c>
    </row>
    <row r="274" spans="1:22" ht="18" customHeight="1" x14ac:dyDescent="0.3">
      <c r="A274" s="223"/>
      <c r="B274" s="247"/>
      <c r="C274" s="858"/>
      <c r="D274" s="491"/>
      <c r="E274" s="965"/>
      <c r="F274" s="795"/>
      <c r="G274" s="798"/>
      <c r="H274" s="801"/>
      <c r="I274" s="804"/>
      <c r="J274" s="807"/>
      <c r="K274" s="798"/>
      <c r="L274" s="795"/>
      <c r="M274" s="810"/>
      <c r="N274" s="813"/>
      <c r="O274" s="816"/>
      <c r="P274" s="819"/>
      <c r="Q274" s="822"/>
      <c r="R274" s="825"/>
      <c r="S274" s="798"/>
      <c r="T274" s="786"/>
      <c r="U274" s="786"/>
      <c r="V274" s="973"/>
    </row>
    <row r="275" spans="1:22" ht="18" customHeight="1" x14ac:dyDescent="0.3">
      <c r="A275" s="223"/>
      <c r="B275" s="247"/>
      <c r="C275" s="858"/>
      <c r="D275" s="491"/>
      <c r="E275" s="965"/>
      <c r="F275" s="795"/>
      <c r="G275" s="798"/>
      <c r="H275" s="801"/>
      <c r="I275" s="804"/>
      <c r="J275" s="807"/>
      <c r="K275" s="798"/>
      <c r="L275" s="795"/>
      <c r="M275" s="810"/>
      <c r="N275" s="813"/>
      <c r="O275" s="816"/>
      <c r="P275" s="819"/>
      <c r="Q275" s="822"/>
      <c r="R275" s="825"/>
      <c r="S275" s="798"/>
      <c r="T275" s="786"/>
      <c r="U275" s="786"/>
      <c r="V275" s="973"/>
    </row>
    <row r="276" spans="1:22" ht="18" customHeight="1" thickBot="1" x14ac:dyDescent="0.35">
      <c r="A276" s="224"/>
      <c r="B276" s="248"/>
      <c r="C276" s="859"/>
      <c r="D276" s="492"/>
      <c r="E276" s="966"/>
      <c r="F276" s="796"/>
      <c r="G276" s="799"/>
      <c r="H276" s="802"/>
      <c r="I276" s="805"/>
      <c r="J276" s="808"/>
      <c r="K276" s="799"/>
      <c r="L276" s="796"/>
      <c r="M276" s="811"/>
      <c r="N276" s="814"/>
      <c r="O276" s="817"/>
      <c r="P276" s="820"/>
      <c r="Q276" s="823"/>
      <c r="R276" s="826"/>
      <c r="S276" s="799"/>
      <c r="T276" s="787"/>
      <c r="U276" s="787"/>
      <c r="V276" s="974"/>
    </row>
    <row r="277" spans="1:22" ht="18" customHeight="1" x14ac:dyDescent="0.35">
      <c r="A277"/>
      <c r="B277" s="150"/>
      <c r="C277" s="857" t="s">
        <v>288</v>
      </c>
      <c r="D277" s="491">
        <v>5</v>
      </c>
      <c r="E277" s="965">
        <v>70</v>
      </c>
      <c r="F277" s="795"/>
      <c r="G277" s="798"/>
      <c r="H277" s="801"/>
      <c r="I277" s="804"/>
      <c r="J277" s="807"/>
      <c r="K277" s="798"/>
      <c r="L277" s="795"/>
      <c r="M277" s="810"/>
      <c r="N277" s="813"/>
      <c r="O277" s="816"/>
      <c r="P277" s="819"/>
      <c r="Q277" s="822"/>
      <c r="R277" s="825"/>
      <c r="S277" s="798"/>
      <c r="T277" s="786">
        <f>SUM(F277:S280)</f>
        <v>0</v>
      </c>
      <c r="U277" s="786">
        <f>T277*D277</f>
        <v>0</v>
      </c>
      <c r="V277" s="973">
        <f>T277*E277</f>
        <v>0</v>
      </c>
    </row>
    <row r="278" spans="1:22" ht="18" customHeight="1" x14ac:dyDescent="0.35">
      <c r="A278" s="1"/>
      <c r="B278" s="152"/>
      <c r="C278" s="858"/>
      <c r="D278" s="491"/>
      <c r="E278" s="965"/>
      <c r="F278" s="795"/>
      <c r="G278" s="798"/>
      <c r="H278" s="801"/>
      <c r="I278" s="804"/>
      <c r="J278" s="807"/>
      <c r="K278" s="798"/>
      <c r="L278" s="795"/>
      <c r="M278" s="810"/>
      <c r="N278" s="813"/>
      <c r="O278" s="816"/>
      <c r="P278" s="819"/>
      <c r="Q278" s="822"/>
      <c r="R278" s="825"/>
      <c r="S278" s="798"/>
      <c r="T278" s="786"/>
      <c r="U278" s="786"/>
      <c r="V278" s="973"/>
    </row>
    <row r="279" spans="1:22" ht="18" customHeight="1" x14ac:dyDescent="0.35">
      <c r="A279" s="1"/>
      <c r="B279" s="152"/>
      <c r="C279" s="858"/>
      <c r="D279" s="491"/>
      <c r="E279" s="965"/>
      <c r="F279" s="795"/>
      <c r="G279" s="798"/>
      <c r="H279" s="801"/>
      <c r="I279" s="804"/>
      <c r="J279" s="807"/>
      <c r="K279" s="798"/>
      <c r="L279" s="795"/>
      <c r="M279" s="810"/>
      <c r="N279" s="813"/>
      <c r="O279" s="816"/>
      <c r="P279" s="819"/>
      <c r="Q279" s="822"/>
      <c r="R279" s="825"/>
      <c r="S279" s="798"/>
      <c r="T279" s="786"/>
      <c r="U279" s="786"/>
      <c r="V279" s="973"/>
    </row>
    <row r="280" spans="1:22" ht="18" customHeight="1" thickBot="1" x14ac:dyDescent="0.4">
      <c r="A280" s="82"/>
      <c r="B280" s="154"/>
      <c r="C280" s="859"/>
      <c r="D280" s="492"/>
      <c r="E280" s="966"/>
      <c r="F280" s="796"/>
      <c r="G280" s="799"/>
      <c r="H280" s="802"/>
      <c r="I280" s="805"/>
      <c r="J280" s="808"/>
      <c r="K280" s="799"/>
      <c r="L280" s="796"/>
      <c r="M280" s="811"/>
      <c r="N280" s="814"/>
      <c r="O280" s="817"/>
      <c r="P280" s="820"/>
      <c r="Q280" s="823"/>
      <c r="R280" s="826"/>
      <c r="S280" s="799"/>
      <c r="T280" s="787"/>
      <c r="U280" s="787"/>
      <c r="V280" s="974"/>
    </row>
    <row r="281" spans="1:22" ht="18" customHeight="1" x14ac:dyDescent="0.35">
      <c r="A281"/>
      <c r="B281" s="150"/>
      <c r="C281" s="857" t="s">
        <v>289</v>
      </c>
      <c r="D281" s="491">
        <v>4</v>
      </c>
      <c r="E281" s="965">
        <v>90</v>
      </c>
      <c r="F281" s="795"/>
      <c r="G281" s="798"/>
      <c r="H281" s="801"/>
      <c r="I281" s="804"/>
      <c r="J281" s="807"/>
      <c r="K281" s="798"/>
      <c r="L281" s="795"/>
      <c r="M281" s="810"/>
      <c r="N281" s="813"/>
      <c r="O281" s="816"/>
      <c r="P281" s="819"/>
      <c r="Q281" s="822"/>
      <c r="R281" s="825"/>
      <c r="S281" s="798"/>
      <c r="T281" s="786">
        <f>SUM(F281:S284)</f>
        <v>0</v>
      </c>
      <c r="U281" s="786">
        <f>T281*D281</f>
        <v>0</v>
      </c>
      <c r="V281" s="973">
        <f>T281*E281</f>
        <v>0</v>
      </c>
    </row>
    <row r="282" spans="1:22" ht="18" customHeight="1" x14ac:dyDescent="0.35">
      <c r="A282" s="1"/>
      <c r="B282" s="152"/>
      <c r="C282" s="858"/>
      <c r="D282" s="491"/>
      <c r="E282" s="965"/>
      <c r="F282" s="795"/>
      <c r="G282" s="798"/>
      <c r="H282" s="801"/>
      <c r="I282" s="804"/>
      <c r="J282" s="807"/>
      <c r="K282" s="798"/>
      <c r="L282" s="795"/>
      <c r="M282" s="810"/>
      <c r="N282" s="813"/>
      <c r="O282" s="816"/>
      <c r="P282" s="819"/>
      <c r="Q282" s="822"/>
      <c r="R282" s="825"/>
      <c r="S282" s="798"/>
      <c r="T282" s="786"/>
      <c r="U282" s="786"/>
      <c r="V282" s="973"/>
    </row>
    <row r="283" spans="1:22" ht="18" customHeight="1" x14ac:dyDescent="0.35">
      <c r="A283" s="1"/>
      <c r="B283" s="152"/>
      <c r="C283" s="858"/>
      <c r="D283" s="491"/>
      <c r="E283" s="965"/>
      <c r="F283" s="795"/>
      <c r="G283" s="798"/>
      <c r="H283" s="801"/>
      <c r="I283" s="804"/>
      <c r="J283" s="807"/>
      <c r="K283" s="798"/>
      <c r="L283" s="795"/>
      <c r="M283" s="810"/>
      <c r="N283" s="813"/>
      <c r="O283" s="816"/>
      <c r="P283" s="819"/>
      <c r="Q283" s="822"/>
      <c r="R283" s="825"/>
      <c r="S283" s="798"/>
      <c r="T283" s="786"/>
      <c r="U283" s="786"/>
      <c r="V283" s="973"/>
    </row>
    <row r="284" spans="1:22" ht="18" customHeight="1" thickBot="1" x14ac:dyDescent="0.4">
      <c r="A284" s="82"/>
      <c r="B284" s="154"/>
      <c r="C284" s="859"/>
      <c r="D284" s="492"/>
      <c r="E284" s="966"/>
      <c r="F284" s="796"/>
      <c r="G284" s="799"/>
      <c r="H284" s="802"/>
      <c r="I284" s="805"/>
      <c r="J284" s="808"/>
      <c r="K284" s="799"/>
      <c r="L284" s="796"/>
      <c r="M284" s="811"/>
      <c r="N284" s="814"/>
      <c r="O284" s="817"/>
      <c r="P284" s="820"/>
      <c r="Q284" s="823"/>
      <c r="R284" s="826"/>
      <c r="S284" s="799"/>
      <c r="T284" s="787"/>
      <c r="U284" s="787"/>
      <c r="V284" s="974"/>
    </row>
    <row r="285" spans="1:22" ht="18" customHeight="1" x14ac:dyDescent="0.35">
      <c r="A285"/>
      <c r="B285" s="150"/>
      <c r="C285" s="860" t="s">
        <v>290</v>
      </c>
      <c r="D285" s="491">
        <v>5</v>
      </c>
      <c r="E285" s="965">
        <v>160</v>
      </c>
      <c r="F285" s="795"/>
      <c r="G285" s="798"/>
      <c r="H285" s="801"/>
      <c r="I285" s="804"/>
      <c r="J285" s="807"/>
      <c r="K285" s="798"/>
      <c r="L285" s="795"/>
      <c r="M285" s="810"/>
      <c r="N285" s="813"/>
      <c r="O285" s="816"/>
      <c r="P285" s="819"/>
      <c r="Q285" s="822"/>
      <c r="R285" s="825"/>
      <c r="S285" s="798"/>
      <c r="T285" s="786">
        <f>SUM(F285:S288)</f>
        <v>0</v>
      </c>
      <c r="U285" s="786">
        <f>T285*D285</f>
        <v>0</v>
      </c>
      <c r="V285" s="973">
        <f>T285*E285</f>
        <v>0</v>
      </c>
    </row>
    <row r="286" spans="1:22" ht="18" customHeight="1" x14ac:dyDescent="0.35">
      <c r="A286" s="1"/>
      <c r="B286" s="152"/>
      <c r="C286" s="858"/>
      <c r="D286" s="491"/>
      <c r="E286" s="965"/>
      <c r="F286" s="795"/>
      <c r="G286" s="798"/>
      <c r="H286" s="801"/>
      <c r="I286" s="804"/>
      <c r="J286" s="807"/>
      <c r="K286" s="798"/>
      <c r="L286" s="795"/>
      <c r="M286" s="810"/>
      <c r="N286" s="813"/>
      <c r="O286" s="816"/>
      <c r="P286" s="819"/>
      <c r="Q286" s="822"/>
      <c r="R286" s="825"/>
      <c r="S286" s="798"/>
      <c r="T286" s="786"/>
      <c r="U286" s="786"/>
      <c r="V286" s="973"/>
    </row>
    <row r="287" spans="1:22" ht="18" customHeight="1" x14ac:dyDescent="0.35">
      <c r="A287" s="1"/>
      <c r="B287" s="152"/>
      <c r="C287" s="858"/>
      <c r="D287" s="491"/>
      <c r="E287" s="965"/>
      <c r="F287" s="795"/>
      <c r="G287" s="798"/>
      <c r="H287" s="801"/>
      <c r="I287" s="804"/>
      <c r="J287" s="807"/>
      <c r="K287" s="798"/>
      <c r="L287" s="795"/>
      <c r="M287" s="810"/>
      <c r="N287" s="813"/>
      <c r="O287" s="816"/>
      <c r="P287" s="819"/>
      <c r="Q287" s="822"/>
      <c r="R287" s="825"/>
      <c r="S287" s="798"/>
      <c r="T287" s="786"/>
      <c r="U287" s="786"/>
      <c r="V287" s="973"/>
    </row>
    <row r="288" spans="1:22" ht="18" customHeight="1" thickBot="1" x14ac:dyDescent="0.4">
      <c r="A288" s="82"/>
      <c r="B288" s="154"/>
      <c r="C288" s="859"/>
      <c r="D288" s="492"/>
      <c r="E288" s="966"/>
      <c r="F288" s="796"/>
      <c r="G288" s="799"/>
      <c r="H288" s="802"/>
      <c r="I288" s="805"/>
      <c r="J288" s="808"/>
      <c r="K288" s="799"/>
      <c r="L288" s="796"/>
      <c r="M288" s="811"/>
      <c r="N288" s="814"/>
      <c r="O288" s="817"/>
      <c r="P288" s="820"/>
      <c r="Q288" s="823"/>
      <c r="R288" s="826"/>
      <c r="S288" s="799"/>
      <c r="T288" s="787"/>
      <c r="U288" s="787"/>
      <c r="V288" s="974"/>
    </row>
    <row r="289" spans="1:22" ht="15.6" x14ac:dyDescent="0.3">
      <c r="A289" s="788" t="s">
        <v>291</v>
      </c>
      <c r="B289" s="789"/>
      <c r="C289" s="790"/>
      <c r="D289" s="8"/>
      <c r="E289" s="970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351"/>
      <c r="U289" s="351"/>
      <c r="V289" s="955"/>
    </row>
    <row r="290" spans="1:22" ht="18" customHeight="1" x14ac:dyDescent="0.35">
      <c r="A290" s="332"/>
      <c r="B290" s="164"/>
      <c r="C290" s="411"/>
      <c r="D290" s="609">
        <v>5</v>
      </c>
      <c r="E290" s="967">
        <v>110</v>
      </c>
      <c r="F290" s="794"/>
      <c r="G290" s="797"/>
      <c r="H290" s="800"/>
      <c r="I290" s="803"/>
      <c r="J290" s="806"/>
      <c r="K290" s="797"/>
      <c r="L290" s="794"/>
      <c r="M290" s="809"/>
      <c r="N290" s="812"/>
      <c r="O290" s="815"/>
      <c r="P290" s="818"/>
      <c r="Q290" s="821"/>
      <c r="R290" s="824"/>
      <c r="S290" s="797"/>
      <c r="T290" s="785">
        <f>SUM(F290:S293)</f>
        <v>0</v>
      </c>
      <c r="U290" s="785">
        <f>T290*D290</f>
        <v>0</v>
      </c>
      <c r="V290" s="977">
        <f>T290*E290</f>
        <v>0</v>
      </c>
    </row>
    <row r="291" spans="1:22" ht="18" customHeight="1" x14ac:dyDescent="0.35">
      <c r="A291" s="1"/>
      <c r="B291" s="152"/>
      <c r="C291" s="412" t="s">
        <v>57</v>
      </c>
      <c r="D291" s="491"/>
      <c r="E291" s="965"/>
      <c r="F291" s="795"/>
      <c r="G291" s="798"/>
      <c r="H291" s="801"/>
      <c r="I291" s="804"/>
      <c r="J291" s="807"/>
      <c r="K291" s="798"/>
      <c r="L291" s="795"/>
      <c r="M291" s="810"/>
      <c r="N291" s="813"/>
      <c r="O291" s="816"/>
      <c r="P291" s="819"/>
      <c r="Q291" s="822"/>
      <c r="R291" s="825"/>
      <c r="S291" s="798"/>
      <c r="T291" s="786"/>
      <c r="U291" s="786"/>
      <c r="V291" s="973"/>
    </row>
    <row r="292" spans="1:22" ht="18" customHeight="1" x14ac:dyDescent="0.35">
      <c r="A292" s="1"/>
      <c r="B292" s="152"/>
      <c r="C292" s="413" t="s">
        <v>316</v>
      </c>
      <c r="D292" s="491"/>
      <c r="E292" s="965"/>
      <c r="F292" s="795"/>
      <c r="G292" s="798"/>
      <c r="H292" s="801"/>
      <c r="I292" s="804"/>
      <c r="J292" s="807"/>
      <c r="K292" s="798"/>
      <c r="L292" s="795"/>
      <c r="M292" s="810"/>
      <c r="N292" s="813"/>
      <c r="O292" s="816"/>
      <c r="P292" s="819"/>
      <c r="Q292" s="822"/>
      <c r="R292" s="825"/>
      <c r="S292" s="798"/>
      <c r="T292" s="786"/>
      <c r="U292" s="786"/>
      <c r="V292" s="973"/>
    </row>
    <row r="293" spans="1:22" ht="18" customHeight="1" thickBot="1" x14ac:dyDescent="0.4">
      <c r="A293" s="82"/>
      <c r="B293" s="154"/>
      <c r="C293" s="367"/>
      <c r="D293" s="492"/>
      <c r="E293" s="966"/>
      <c r="F293" s="796"/>
      <c r="G293" s="799"/>
      <c r="H293" s="802"/>
      <c r="I293" s="805"/>
      <c r="J293" s="808"/>
      <c r="K293" s="799"/>
      <c r="L293" s="796"/>
      <c r="M293" s="811"/>
      <c r="N293" s="814"/>
      <c r="O293" s="817"/>
      <c r="P293" s="820"/>
      <c r="Q293" s="823"/>
      <c r="R293" s="826"/>
      <c r="S293" s="799"/>
      <c r="T293" s="787"/>
      <c r="U293" s="787"/>
      <c r="V293" s="974"/>
    </row>
    <row r="294" spans="1:22" ht="18" x14ac:dyDescent="0.35">
      <c r="A294" s="332"/>
      <c r="B294" s="164"/>
      <c r="C294" s="424"/>
      <c r="D294" s="791">
        <v>6</v>
      </c>
      <c r="E294" s="967">
        <v>160</v>
      </c>
      <c r="F294" s="794"/>
      <c r="G294" s="797"/>
      <c r="H294" s="800"/>
      <c r="I294" s="803"/>
      <c r="J294" s="806"/>
      <c r="K294" s="797"/>
      <c r="L294" s="794"/>
      <c r="M294" s="809"/>
      <c r="N294" s="812"/>
      <c r="O294" s="815"/>
      <c r="P294" s="818"/>
      <c r="Q294" s="821"/>
      <c r="R294" s="824"/>
      <c r="S294" s="797"/>
      <c r="T294" s="785">
        <f>SUM(F294:S297)</f>
        <v>0</v>
      </c>
      <c r="U294" s="785">
        <f>T294*D294</f>
        <v>0</v>
      </c>
      <c r="V294" s="977">
        <f>T294*E294</f>
        <v>0</v>
      </c>
    </row>
    <row r="295" spans="1:22" ht="18" x14ac:dyDescent="0.35">
      <c r="A295" s="1"/>
      <c r="B295" s="152"/>
      <c r="C295" s="423" t="s">
        <v>234</v>
      </c>
      <c r="D295" s="792"/>
      <c r="E295" s="965"/>
      <c r="F295" s="795"/>
      <c r="G295" s="798"/>
      <c r="H295" s="801"/>
      <c r="I295" s="804"/>
      <c r="J295" s="807"/>
      <c r="K295" s="798"/>
      <c r="L295" s="795"/>
      <c r="M295" s="810"/>
      <c r="N295" s="813"/>
      <c r="O295" s="816"/>
      <c r="P295" s="819"/>
      <c r="Q295" s="822"/>
      <c r="R295" s="825"/>
      <c r="S295" s="798"/>
      <c r="T295" s="786"/>
      <c r="U295" s="786"/>
      <c r="V295" s="973"/>
    </row>
    <row r="296" spans="1:22" ht="18" x14ac:dyDescent="0.35">
      <c r="A296" s="1"/>
      <c r="B296" s="152"/>
      <c r="C296" s="205" t="s">
        <v>59</v>
      </c>
      <c r="D296" s="792"/>
      <c r="E296" s="965"/>
      <c r="F296" s="795"/>
      <c r="G296" s="798"/>
      <c r="H296" s="801"/>
      <c r="I296" s="804"/>
      <c r="J296" s="807"/>
      <c r="K296" s="798"/>
      <c r="L296" s="795"/>
      <c r="M296" s="810"/>
      <c r="N296" s="813"/>
      <c r="O296" s="816"/>
      <c r="P296" s="819"/>
      <c r="Q296" s="822"/>
      <c r="R296" s="825"/>
      <c r="S296" s="798"/>
      <c r="T296" s="786"/>
      <c r="U296" s="786"/>
      <c r="V296" s="973"/>
    </row>
    <row r="297" spans="1:22" ht="18.600000000000001" thickBot="1" x14ac:dyDescent="0.4">
      <c r="A297" s="82"/>
      <c r="B297" s="154"/>
      <c r="C297" s="204"/>
      <c r="D297" s="793"/>
      <c r="E297" s="966"/>
      <c r="F297" s="796"/>
      <c r="G297" s="799"/>
      <c r="H297" s="802"/>
      <c r="I297" s="805"/>
      <c r="J297" s="808"/>
      <c r="K297" s="799"/>
      <c r="L297" s="796"/>
      <c r="M297" s="811"/>
      <c r="N297" s="814"/>
      <c r="O297" s="817"/>
      <c r="P297" s="820"/>
      <c r="Q297" s="823"/>
      <c r="R297" s="826"/>
      <c r="S297" s="799"/>
      <c r="T297" s="787"/>
      <c r="U297" s="787"/>
      <c r="V297" s="974"/>
    </row>
    <row r="298" spans="1:22" x14ac:dyDescent="0.3">
      <c r="T298" s="348"/>
      <c r="U298" s="348"/>
      <c r="V298" s="932"/>
    </row>
    <row r="300" spans="1:22" x14ac:dyDescent="0.3">
      <c r="A300"/>
    </row>
  </sheetData>
  <sheetProtection algorithmName="SHA-512" hashValue="7+s+lv7v5dXUHPGKkTb/lDkQBJP8NJZ51LsjzStrhM24FtDVTmrQxPfG7vvTVdF2GxPbgJdg2rjQXUiJNpG0ig==" saltValue="ef/UQRakgv7jxvcimTrgQw==" spinCount="100000" sheet="1" objects="1" scenarios="1" selectLockedCells="1"/>
  <mergeCells count="1428">
    <mergeCell ref="C281:C284"/>
    <mergeCell ref="C285:C288"/>
    <mergeCell ref="C212:C215"/>
    <mergeCell ref="C216:C219"/>
    <mergeCell ref="C220:C223"/>
    <mergeCell ref="C224:C227"/>
    <mergeCell ref="C228:C231"/>
    <mergeCell ref="C232:C235"/>
    <mergeCell ref="C236:C239"/>
    <mergeCell ref="C240:C243"/>
    <mergeCell ref="C244:C247"/>
    <mergeCell ref="C248:C251"/>
    <mergeCell ref="C252:C255"/>
    <mergeCell ref="C256:C259"/>
    <mergeCell ref="C260:C263"/>
    <mergeCell ref="C264:C267"/>
    <mergeCell ref="C268:C271"/>
    <mergeCell ref="C273:C276"/>
    <mergeCell ref="C277:C280"/>
    <mergeCell ref="A272:C272"/>
    <mergeCell ref="S203:S206"/>
    <mergeCell ref="T203:T206"/>
    <mergeCell ref="U203:U206"/>
    <mergeCell ref="V203:V206"/>
    <mergeCell ref="C203:C206"/>
    <mergeCell ref="D203:D206"/>
    <mergeCell ref="E203:E206"/>
    <mergeCell ref="F203:F206"/>
    <mergeCell ref="G203:G206"/>
    <mergeCell ref="H203:H206"/>
    <mergeCell ref="I203:I206"/>
    <mergeCell ref="J203:J206"/>
    <mergeCell ref="K203:K206"/>
    <mergeCell ref="L203:L206"/>
    <mergeCell ref="M203:M206"/>
    <mergeCell ref="N203:N206"/>
    <mergeCell ref="O203:O206"/>
    <mergeCell ref="P203:P206"/>
    <mergeCell ref="Q203:Q206"/>
    <mergeCell ref="R203:R206"/>
    <mergeCell ref="H195:H198"/>
    <mergeCell ref="I195:I198"/>
    <mergeCell ref="J195:J198"/>
    <mergeCell ref="K195:K198"/>
    <mergeCell ref="L195:L198"/>
    <mergeCell ref="M195:M198"/>
    <mergeCell ref="N195:N198"/>
    <mergeCell ref="O195:O198"/>
    <mergeCell ref="P195:P198"/>
    <mergeCell ref="Q195:Q198"/>
    <mergeCell ref="V199:V202"/>
    <mergeCell ref="R195:R198"/>
    <mergeCell ref="L199:L202"/>
    <mergeCell ref="M199:M202"/>
    <mergeCell ref="N199:N202"/>
    <mergeCell ref="O199:O202"/>
    <mergeCell ref="P199:P202"/>
    <mergeCell ref="Q199:Q202"/>
    <mergeCell ref="R199:R202"/>
    <mergeCell ref="S199:S202"/>
    <mergeCell ref="T199:T202"/>
    <mergeCell ref="S195:S198"/>
    <mergeCell ref="T195:T198"/>
    <mergeCell ref="U195:U198"/>
    <mergeCell ref="V195:V198"/>
    <mergeCell ref="C199:C202"/>
    <mergeCell ref="D199:D202"/>
    <mergeCell ref="E199:E202"/>
    <mergeCell ref="F199:F202"/>
    <mergeCell ref="G199:G202"/>
    <mergeCell ref="H199:H202"/>
    <mergeCell ref="I199:I202"/>
    <mergeCell ref="J199:J202"/>
    <mergeCell ref="K199:K202"/>
    <mergeCell ref="S187:S190"/>
    <mergeCell ref="T187:T190"/>
    <mergeCell ref="U187:U190"/>
    <mergeCell ref="V187:V190"/>
    <mergeCell ref="C191:C194"/>
    <mergeCell ref="D191:D194"/>
    <mergeCell ref="E191:E194"/>
    <mergeCell ref="F191:F194"/>
    <mergeCell ref="G191:G194"/>
    <mergeCell ref="H191:H194"/>
    <mergeCell ref="I191:I194"/>
    <mergeCell ref="J191:J194"/>
    <mergeCell ref="K191:K194"/>
    <mergeCell ref="L191:L194"/>
    <mergeCell ref="M191:M194"/>
    <mergeCell ref="N191:N194"/>
    <mergeCell ref="U199:U202"/>
    <mergeCell ref="O191:O194"/>
    <mergeCell ref="C195:C198"/>
    <mergeCell ref="D195:D198"/>
    <mergeCell ref="E195:E198"/>
    <mergeCell ref="F195:F198"/>
    <mergeCell ref="G195:G198"/>
    <mergeCell ref="E179:E182"/>
    <mergeCell ref="F179:F182"/>
    <mergeCell ref="G179:G182"/>
    <mergeCell ref="H179:H182"/>
    <mergeCell ref="P191:P194"/>
    <mergeCell ref="Q191:Q194"/>
    <mergeCell ref="R191:R194"/>
    <mergeCell ref="S191:S194"/>
    <mergeCell ref="T191:T194"/>
    <mergeCell ref="U191:U194"/>
    <mergeCell ref="V191:V194"/>
    <mergeCell ref="C187:C190"/>
    <mergeCell ref="D187:D190"/>
    <mergeCell ref="E187:E190"/>
    <mergeCell ref="F187:F190"/>
    <mergeCell ref="G187:G190"/>
    <mergeCell ref="H187:H190"/>
    <mergeCell ref="I187:I190"/>
    <mergeCell ref="J187:J190"/>
    <mergeCell ref="K187:K190"/>
    <mergeCell ref="L187:L190"/>
    <mergeCell ref="M187:M190"/>
    <mergeCell ref="N187:N190"/>
    <mergeCell ref="O187:O190"/>
    <mergeCell ref="P187:P190"/>
    <mergeCell ref="Q187:Q190"/>
    <mergeCell ref="R187:R190"/>
    <mergeCell ref="O175:O178"/>
    <mergeCell ref="P175:P178"/>
    <mergeCell ref="Q175:Q178"/>
    <mergeCell ref="R175:R178"/>
    <mergeCell ref="I171:I174"/>
    <mergeCell ref="J171:J174"/>
    <mergeCell ref="S179:S182"/>
    <mergeCell ref="T179:T182"/>
    <mergeCell ref="U179:U182"/>
    <mergeCell ref="V179:V182"/>
    <mergeCell ref="C183:C186"/>
    <mergeCell ref="D183:D186"/>
    <mergeCell ref="E183:E186"/>
    <mergeCell ref="F183:F186"/>
    <mergeCell ref="G183:G186"/>
    <mergeCell ref="H183:H186"/>
    <mergeCell ref="I183:I186"/>
    <mergeCell ref="J183:J186"/>
    <mergeCell ref="K183:K186"/>
    <mergeCell ref="L183:L186"/>
    <mergeCell ref="M183:M186"/>
    <mergeCell ref="N183:N186"/>
    <mergeCell ref="O183:O186"/>
    <mergeCell ref="P183:P186"/>
    <mergeCell ref="Q183:Q186"/>
    <mergeCell ref="R183:R186"/>
    <mergeCell ref="S183:S186"/>
    <mergeCell ref="T183:T186"/>
    <mergeCell ref="U183:U186"/>
    <mergeCell ref="V183:V186"/>
    <mergeCell ref="C179:C182"/>
    <mergeCell ref="D179:D182"/>
    <mergeCell ref="T171:T174"/>
    <mergeCell ref="U171:U174"/>
    <mergeCell ref="V171:V174"/>
    <mergeCell ref="D175:D178"/>
    <mergeCell ref="E175:E178"/>
    <mergeCell ref="F175:F178"/>
    <mergeCell ref="G175:G178"/>
    <mergeCell ref="H175:H178"/>
    <mergeCell ref="I179:I182"/>
    <mergeCell ref="J179:J182"/>
    <mergeCell ref="K179:K182"/>
    <mergeCell ref="L179:L182"/>
    <mergeCell ref="M179:M182"/>
    <mergeCell ref="N179:N182"/>
    <mergeCell ref="O179:O182"/>
    <mergeCell ref="P179:P182"/>
    <mergeCell ref="Q179:Q182"/>
    <mergeCell ref="R179:R182"/>
    <mergeCell ref="K171:K174"/>
    <mergeCell ref="L171:L174"/>
    <mergeCell ref="M171:M174"/>
    <mergeCell ref="N171:N174"/>
    <mergeCell ref="O171:O174"/>
    <mergeCell ref="P171:P174"/>
    <mergeCell ref="Q171:Q174"/>
    <mergeCell ref="R171:R174"/>
    <mergeCell ref="I175:I178"/>
    <mergeCell ref="J175:J178"/>
    <mergeCell ref="K175:K178"/>
    <mergeCell ref="L175:L178"/>
    <mergeCell ref="M175:M178"/>
    <mergeCell ref="N175:N178"/>
    <mergeCell ref="T166:T169"/>
    <mergeCell ref="U166:U169"/>
    <mergeCell ref="V166:V169"/>
    <mergeCell ref="N166:N169"/>
    <mergeCell ref="O166:O169"/>
    <mergeCell ref="P166:P169"/>
    <mergeCell ref="Q166:Q169"/>
    <mergeCell ref="R166:R169"/>
    <mergeCell ref="S166:S169"/>
    <mergeCell ref="H166:H169"/>
    <mergeCell ref="I166:I169"/>
    <mergeCell ref="J166:J169"/>
    <mergeCell ref="K166:K169"/>
    <mergeCell ref="L166:L169"/>
    <mergeCell ref="M166:M169"/>
    <mergeCell ref="C166:C169"/>
    <mergeCell ref="D166:D169"/>
    <mergeCell ref="E166:E169"/>
    <mergeCell ref="F166:F169"/>
    <mergeCell ref="G166:G169"/>
    <mergeCell ref="Q162:Q165"/>
    <mergeCell ref="R162:R165"/>
    <mergeCell ref="S162:S165"/>
    <mergeCell ref="T162:T165"/>
    <mergeCell ref="U162:U165"/>
    <mergeCell ref="V162:V165"/>
    <mergeCell ref="K162:K165"/>
    <mergeCell ref="L162:L165"/>
    <mergeCell ref="M162:M165"/>
    <mergeCell ref="N162:N165"/>
    <mergeCell ref="O162:O165"/>
    <mergeCell ref="P162:P165"/>
    <mergeCell ref="V158:V161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P158:P161"/>
    <mergeCell ref="Q158:Q161"/>
    <mergeCell ref="R158:R161"/>
    <mergeCell ref="S158:S161"/>
    <mergeCell ref="T158:T161"/>
    <mergeCell ref="U158:U161"/>
    <mergeCell ref="J158:J161"/>
    <mergeCell ref="K158:K161"/>
    <mergeCell ref="L158:L161"/>
    <mergeCell ref="M158:M161"/>
    <mergeCell ref="N158:N161"/>
    <mergeCell ref="O158:O161"/>
    <mergeCell ref="U154:U157"/>
    <mergeCell ref="V154:V157"/>
    <mergeCell ref="C158:C161"/>
    <mergeCell ref="D158:D161"/>
    <mergeCell ref="E158:E161"/>
    <mergeCell ref="F158:F161"/>
    <mergeCell ref="G158:G161"/>
    <mergeCell ref="H158:H161"/>
    <mergeCell ref="I158:I161"/>
    <mergeCell ref="O154:O157"/>
    <mergeCell ref="P154:P157"/>
    <mergeCell ref="Q154:Q157"/>
    <mergeCell ref="R154:R157"/>
    <mergeCell ref="S154:S157"/>
    <mergeCell ref="T154:T157"/>
    <mergeCell ref="I154:I157"/>
    <mergeCell ref="J154:J157"/>
    <mergeCell ref="K154:K157"/>
    <mergeCell ref="L154:L157"/>
    <mergeCell ref="M154:M157"/>
    <mergeCell ref="N154:N157"/>
    <mergeCell ref="T150:T153"/>
    <mergeCell ref="U150:U153"/>
    <mergeCell ref="V150:V153"/>
    <mergeCell ref="C154:C157"/>
    <mergeCell ref="D154:D157"/>
    <mergeCell ref="E154:E157"/>
    <mergeCell ref="F154:F157"/>
    <mergeCell ref="G154:G157"/>
    <mergeCell ref="H154:H157"/>
    <mergeCell ref="N150:N153"/>
    <mergeCell ref="O150:O153"/>
    <mergeCell ref="P150:P153"/>
    <mergeCell ref="Q150:Q153"/>
    <mergeCell ref="R150:R153"/>
    <mergeCell ref="S150:S153"/>
    <mergeCell ref="H150:H153"/>
    <mergeCell ref="I150:I153"/>
    <mergeCell ref="J150:J153"/>
    <mergeCell ref="K150:K153"/>
    <mergeCell ref="L150:L153"/>
    <mergeCell ref="M150:M153"/>
    <mergeCell ref="C150:C153"/>
    <mergeCell ref="D150:D153"/>
    <mergeCell ref="E150:E153"/>
    <mergeCell ref="F150:F153"/>
    <mergeCell ref="G150:G153"/>
    <mergeCell ref="Q146:Q149"/>
    <mergeCell ref="R146:R149"/>
    <mergeCell ref="S146:S149"/>
    <mergeCell ref="T146:T149"/>
    <mergeCell ref="U146:U149"/>
    <mergeCell ref="V146:V149"/>
    <mergeCell ref="K146:K149"/>
    <mergeCell ref="L146:L149"/>
    <mergeCell ref="M146:M149"/>
    <mergeCell ref="N146:N149"/>
    <mergeCell ref="O146:O149"/>
    <mergeCell ref="P146:P149"/>
    <mergeCell ref="V142:V145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P142:P145"/>
    <mergeCell ref="Q142:Q145"/>
    <mergeCell ref="R142:R145"/>
    <mergeCell ref="S142:S145"/>
    <mergeCell ref="T142:T145"/>
    <mergeCell ref="U142:U145"/>
    <mergeCell ref="J142:J145"/>
    <mergeCell ref="K142:K145"/>
    <mergeCell ref="L142:L145"/>
    <mergeCell ref="M142:M145"/>
    <mergeCell ref="N142:N145"/>
    <mergeCell ref="G133:G136"/>
    <mergeCell ref="H133:H136"/>
    <mergeCell ref="I133:I136"/>
    <mergeCell ref="O142:O145"/>
    <mergeCell ref="U138:U141"/>
    <mergeCell ref="V138:V141"/>
    <mergeCell ref="C142:C145"/>
    <mergeCell ref="D142:D145"/>
    <mergeCell ref="E142:E145"/>
    <mergeCell ref="F142:F145"/>
    <mergeCell ref="G142:G145"/>
    <mergeCell ref="H142:H145"/>
    <mergeCell ref="I142:I145"/>
    <mergeCell ref="O138:O141"/>
    <mergeCell ref="P138:P141"/>
    <mergeCell ref="Q138:Q141"/>
    <mergeCell ref="R138:R141"/>
    <mergeCell ref="S138:S141"/>
    <mergeCell ref="T138:T141"/>
    <mergeCell ref="I138:I141"/>
    <mergeCell ref="J138:J141"/>
    <mergeCell ref="K138:K141"/>
    <mergeCell ref="L138:L141"/>
    <mergeCell ref="M138:M141"/>
    <mergeCell ref="N138:N141"/>
    <mergeCell ref="D124:D127"/>
    <mergeCell ref="E124:E127"/>
    <mergeCell ref="F124:F127"/>
    <mergeCell ref="G124:G127"/>
    <mergeCell ref="T129:T132"/>
    <mergeCell ref="U129:U132"/>
    <mergeCell ref="V129:V132"/>
    <mergeCell ref="H129:H132"/>
    <mergeCell ref="A137:C137"/>
    <mergeCell ref="C138:C141"/>
    <mergeCell ref="D138:D141"/>
    <mergeCell ref="E138:E141"/>
    <mergeCell ref="F138:F141"/>
    <mergeCell ref="G138:G141"/>
    <mergeCell ref="H138:H141"/>
    <mergeCell ref="V133:V136"/>
    <mergeCell ref="P133:P136"/>
    <mergeCell ref="Q133:Q136"/>
    <mergeCell ref="R133:R136"/>
    <mergeCell ref="S133:S136"/>
    <mergeCell ref="T133:T136"/>
    <mergeCell ref="U133:U136"/>
    <mergeCell ref="J133:J136"/>
    <mergeCell ref="K133:K136"/>
    <mergeCell ref="L133:L136"/>
    <mergeCell ref="M133:M136"/>
    <mergeCell ref="N133:N136"/>
    <mergeCell ref="O133:O136"/>
    <mergeCell ref="C133:C136"/>
    <mergeCell ref="D133:D136"/>
    <mergeCell ref="E133:E136"/>
    <mergeCell ref="F133:F136"/>
    <mergeCell ref="O120:O123"/>
    <mergeCell ref="P120:P123"/>
    <mergeCell ref="N129:N132"/>
    <mergeCell ref="O129:O132"/>
    <mergeCell ref="P129:P132"/>
    <mergeCell ref="Q129:Q132"/>
    <mergeCell ref="R129:R132"/>
    <mergeCell ref="S129:S132"/>
    <mergeCell ref="L129:L132"/>
    <mergeCell ref="M129:M132"/>
    <mergeCell ref="T124:T127"/>
    <mergeCell ref="U124:U127"/>
    <mergeCell ref="V124:V127"/>
    <mergeCell ref="A128:C128"/>
    <mergeCell ref="C129:C132"/>
    <mergeCell ref="D129:D132"/>
    <mergeCell ref="E129:E132"/>
    <mergeCell ref="F129:F132"/>
    <mergeCell ref="G129:G132"/>
    <mergeCell ref="N124:N127"/>
    <mergeCell ref="O124:O127"/>
    <mergeCell ref="P124:P127"/>
    <mergeCell ref="Q124:Q127"/>
    <mergeCell ref="R124:R127"/>
    <mergeCell ref="S124:S127"/>
    <mergeCell ref="H124:H127"/>
    <mergeCell ref="I124:I127"/>
    <mergeCell ref="J124:J127"/>
    <mergeCell ref="K124:K127"/>
    <mergeCell ref="L124:L127"/>
    <mergeCell ref="M124:M127"/>
    <mergeCell ref="C124:C127"/>
    <mergeCell ref="I129:I132"/>
    <mergeCell ref="J129:J132"/>
    <mergeCell ref="K129:K132"/>
    <mergeCell ref="V116:V119"/>
    <mergeCell ref="C120:C123"/>
    <mergeCell ref="D120:D123"/>
    <mergeCell ref="E120:E123"/>
    <mergeCell ref="F120:F123"/>
    <mergeCell ref="G120:G123"/>
    <mergeCell ref="H120:H123"/>
    <mergeCell ref="I120:I123"/>
    <mergeCell ref="J120:J123"/>
    <mergeCell ref="P116:P119"/>
    <mergeCell ref="Q116:Q119"/>
    <mergeCell ref="R116:R119"/>
    <mergeCell ref="S116:S119"/>
    <mergeCell ref="T116:T119"/>
    <mergeCell ref="U116:U119"/>
    <mergeCell ref="J116:J119"/>
    <mergeCell ref="K116:K119"/>
    <mergeCell ref="L116:L119"/>
    <mergeCell ref="M116:M119"/>
    <mergeCell ref="Q120:Q123"/>
    <mergeCell ref="R120:R123"/>
    <mergeCell ref="S120:S123"/>
    <mergeCell ref="T120:T123"/>
    <mergeCell ref="U120:U123"/>
    <mergeCell ref="V120:V123"/>
    <mergeCell ref="K120:K123"/>
    <mergeCell ref="L120:L123"/>
    <mergeCell ref="M120:M123"/>
    <mergeCell ref="N120:N123"/>
    <mergeCell ref="A115:C115"/>
    <mergeCell ref="O111:O114"/>
    <mergeCell ref="P111:P114"/>
    <mergeCell ref="Q111:Q114"/>
    <mergeCell ref="R111:R114"/>
    <mergeCell ref="S111:S114"/>
    <mergeCell ref="T111:T114"/>
    <mergeCell ref="I111:I114"/>
    <mergeCell ref="J111:J114"/>
    <mergeCell ref="K111:K114"/>
    <mergeCell ref="L111:L114"/>
    <mergeCell ref="M111:M114"/>
    <mergeCell ref="N111:N114"/>
    <mergeCell ref="N116:N119"/>
    <mergeCell ref="O116:O119"/>
    <mergeCell ref="C116:C119"/>
    <mergeCell ref="D116:D119"/>
    <mergeCell ref="E116:E119"/>
    <mergeCell ref="F116:F119"/>
    <mergeCell ref="G116:G119"/>
    <mergeCell ref="H116:H119"/>
    <mergeCell ref="I116:I119"/>
    <mergeCell ref="T107:T110"/>
    <mergeCell ref="U107:U110"/>
    <mergeCell ref="V107:V110"/>
    <mergeCell ref="C111:C114"/>
    <mergeCell ref="D111:D114"/>
    <mergeCell ref="E111:E114"/>
    <mergeCell ref="F111:F114"/>
    <mergeCell ref="G111:G114"/>
    <mergeCell ref="H111:H114"/>
    <mergeCell ref="N107:N110"/>
    <mergeCell ref="O107:O110"/>
    <mergeCell ref="P107:P110"/>
    <mergeCell ref="Q107:Q110"/>
    <mergeCell ref="R107:R110"/>
    <mergeCell ref="S107:S110"/>
    <mergeCell ref="H107:H110"/>
    <mergeCell ref="I107:I110"/>
    <mergeCell ref="J107:J110"/>
    <mergeCell ref="K107:K110"/>
    <mergeCell ref="L107:L110"/>
    <mergeCell ref="M107:M110"/>
    <mergeCell ref="C107:C110"/>
    <mergeCell ref="D107:D110"/>
    <mergeCell ref="E107:E110"/>
    <mergeCell ref="F107:F110"/>
    <mergeCell ref="G107:G110"/>
    <mergeCell ref="U111:U114"/>
    <mergeCell ref="V111:V114"/>
    <mergeCell ref="Q103:Q106"/>
    <mergeCell ref="R103:R106"/>
    <mergeCell ref="S103:S106"/>
    <mergeCell ref="T103:T106"/>
    <mergeCell ref="U103:U106"/>
    <mergeCell ref="V103:V106"/>
    <mergeCell ref="K103:K106"/>
    <mergeCell ref="L103:L106"/>
    <mergeCell ref="M103:M106"/>
    <mergeCell ref="N103:N106"/>
    <mergeCell ref="O103:O106"/>
    <mergeCell ref="P103:P106"/>
    <mergeCell ref="V99:V102"/>
    <mergeCell ref="C103:C106"/>
    <mergeCell ref="D103:D106"/>
    <mergeCell ref="E103:E106"/>
    <mergeCell ref="F103:F106"/>
    <mergeCell ref="G103:G106"/>
    <mergeCell ref="H103:H106"/>
    <mergeCell ref="I103:I106"/>
    <mergeCell ref="J103:J106"/>
    <mergeCell ref="P99:P102"/>
    <mergeCell ref="Q99:Q102"/>
    <mergeCell ref="R99:R102"/>
    <mergeCell ref="S99:S102"/>
    <mergeCell ref="T99:T102"/>
    <mergeCell ref="U99:U102"/>
    <mergeCell ref="J99:J102"/>
    <mergeCell ref="K99:K102"/>
    <mergeCell ref="L99:L102"/>
    <mergeCell ref="M99:M102"/>
    <mergeCell ref="C95:C98"/>
    <mergeCell ref="D95:D98"/>
    <mergeCell ref="E95:E98"/>
    <mergeCell ref="F95:F98"/>
    <mergeCell ref="G95:G98"/>
    <mergeCell ref="H95:H98"/>
    <mergeCell ref="N99:N102"/>
    <mergeCell ref="O99:O102"/>
    <mergeCell ref="U95:U98"/>
    <mergeCell ref="V95:V98"/>
    <mergeCell ref="C99:C102"/>
    <mergeCell ref="D99:D102"/>
    <mergeCell ref="E99:E102"/>
    <mergeCell ref="F99:F102"/>
    <mergeCell ref="G99:G102"/>
    <mergeCell ref="H99:H102"/>
    <mergeCell ref="I99:I102"/>
    <mergeCell ref="O95:O98"/>
    <mergeCell ref="P95:P98"/>
    <mergeCell ref="Q95:Q98"/>
    <mergeCell ref="R95:R98"/>
    <mergeCell ref="S95:S98"/>
    <mergeCell ref="T95:T98"/>
    <mergeCell ref="I95:I98"/>
    <mergeCell ref="J95:J98"/>
    <mergeCell ref="K95:K98"/>
    <mergeCell ref="L95:L98"/>
    <mergeCell ref="M95:M98"/>
    <mergeCell ref="N95:N98"/>
    <mergeCell ref="V90:V93"/>
    <mergeCell ref="A94:C94"/>
    <mergeCell ref="P90:P93"/>
    <mergeCell ref="Q90:Q93"/>
    <mergeCell ref="R90:R93"/>
    <mergeCell ref="S90:S93"/>
    <mergeCell ref="T90:T93"/>
    <mergeCell ref="U90:U93"/>
    <mergeCell ref="J90:J93"/>
    <mergeCell ref="K90:K93"/>
    <mergeCell ref="L90:L93"/>
    <mergeCell ref="M90:M93"/>
    <mergeCell ref="N90:N93"/>
    <mergeCell ref="O90:O93"/>
    <mergeCell ref="C90:C93"/>
    <mergeCell ref="D90:D93"/>
    <mergeCell ref="E90:E93"/>
    <mergeCell ref="F90:F93"/>
    <mergeCell ref="G90:G93"/>
    <mergeCell ref="H90:H93"/>
    <mergeCell ref="I90:I93"/>
    <mergeCell ref="D86:D89"/>
    <mergeCell ref="E86:E89"/>
    <mergeCell ref="F86:F89"/>
    <mergeCell ref="G86:G89"/>
    <mergeCell ref="H86:H89"/>
    <mergeCell ref="K82:K85"/>
    <mergeCell ref="L82:L85"/>
    <mergeCell ref="O86:O89"/>
    <mergeCell ref="P86:P89"/>
    <mergeCell ref="Q86:Q89"/>
    <mergeCell ref="R86:R89"/>
    <mergeCell ref="S86:S89"/>
    <mergeCell ref="M86:M89"/>
    <mergeCell ref="N86:N89"/>
    <mergeCell ref="U86:U89"/>
    <mergeCell ref="Q82:Q85"/>
    <mergeCell ref="R82:R85"/>
    <mergeCell ref="G82:G85"/>
    <mergeCell ref="H82:H85"/>
    <mergeCell ref="I82:I85"/>
    <mergeCell ref="J82:J85"/>
    <mergeCell ref="V86:V89"/>
    <mergeCell ref="T86:T89"/>
    <mergeCell ref="I86:I89"/>
    <mergeCell ref="J86:J89"/>
    <mergeCell ref="K86:K89"/>
    <mergeCell ref="L86:L89"/>
    <mergeCell ref="A81:C81"/>
    <mergeCell ref="C82:C85"/>
    <mergeCell ref="D82:D85"/>
    <mergeCell ref="E82:E85"/>
    <mergeCell ref="F82:F85"/>
    <mergeCell ref="Q77:Q80"/>
    <mergeCell ref="R77:R80"/>
    <mergeCell ref="S77:S80"/>
    <mergeCell ref="T77:T80"/>
    <mergeCell ref="U77:U80"/>
    <mergeCell ref="V77:V80"/>
    <mergeCell ref="K77:K80"/>
    <mergeCell ref="L77:L80"/>
    <mergeCell ref="M77:M80"/>
    <mergeCell ref="N77:N80"/>
    <mergeCell ref="O77:O80"/>
    <mergeCell ref="P77:P80"/>
    <mergeCell ref="S82:S85"/>
    <mergeCell ref="T82:T85"/>
    <mergeCell ref="U82:U85"/>
    <mergeCell ref="V82:V85"/>
    <mergeCell ref="M82:M85"/>
    <mergeCell ref="N82:N85"/>
    <mergeCell ref="O82:O85"/>
    <mergeCell ref="P82:P85"/>
    <mergeCell ref="C86:C89"/>
    <mergeCell ref="V73:V76"/>
    <mergeCell ref="C77:C80"/>
    <mergeCell ref="D77:D80"/>
    <mergeCell ref="E77:E80"/>
    <mergeCell ref="F77:F80"/>
    <mergeCell ref="G77:G80"/>
    <mergeCell ref="H77:H80"/>
    <mergeCell ref="I77:I80"/>
    <mergeCell ref="J77:J80"/>
    <mergeCell ref="P73:P76"/>
    <mergeCell ref="Q73:Q76"/>
    <mergeCell ref="R73:R76"/>
    <mergeCell ref="S73:S76"/>
    <mergeCell ref="T73:T76"/>
    <mergeCell ref="U73:U76"/>
    <mergeCell ref="J73:J76"/>
    <mergeCell ref="K73:K76"/>
    <mergeCell ref="L73:L76"/>
    <mergeCell ref="M73:M76"/>
    <mergeCell ref="N73:N76"/>
    <mergeCell ref="O73:O76"/>
    <mergeCell ref="C73:C76"/>
    <mergeCell ref="D73:D76"/>
    <mergeCell ref="E73:E76"/>
    <mergeCell ref="F73:F76"/>
    <mergeCell ref="G73:G76"/>
    <mergeCell ref="H73:H76"/>
    <mergeCell ref="I73:I76"/>
    <mergeCell ref="C69:C72"/>
    <mergeCell ref="D69:D72"/>
    <mergeCell ref="E69:E72"/>
    <mergeCell ref="F69:F72"/>
    <mergeCell ref="G69:G72"/>
    <mergeCell ref="H69:H72"/>
    <mergeCell ref="N65:N68"/>
    <mergeCell ref="O65:O68"/>
    <mergeCell ref="P65:P68"/>
    <mergeCell ref="Q65:Q68"/>
    <mergeCell ref="R65:R68"/>
    <mergeCell ref="S65:S68"/>
    <mergeCell ref="H65:H68"/>
    <mergeCell ref="I65:I68"/>
    <mergeCell ref="J65:J68"/>
    <mergeCell ref="K65:K68"/>
    <mergeCell ref="L65:L68"/>
    <mergeCell ref="M65:M68"/>
    <mergeCell ref="C65:C68"/>
    <mergeCell ref="D65:D68"/>
    <mergeCell ref="E65:E68"/>
    <mergeCell ref="F65:F68"/>
    <mergeCell ref="G65:G68"/>
    <mergeCell ref="I69:I72"/>
    <mergeCell ref="J69:J72"/>
    <mergeCell ref="V61:V64"/>
    <mergeCell ref="K61:K64"/>
    <mergeCell ref="L61:L64"/>
    <mergeCell ref="M61:M64"/>
    <mergeCell ref="N61:N64"/>
    <mergeCell ref="O61:O64"/>
    <mergeCell ref="P61:P64"/>
    <mergeCell ref="O69:O72"/>
    <mergeCell ref="P69:P72"/>
    <mergeCell ref="Q69:Q72"/>
    <mergeCell ref="R69:R72"/>
    <mergeCell ref="S69:S72"/>
    <mergeCell ref="T69:T72"/>
    <mergeCell ref="M69:M72"/>
    <mergeCell ref="N69:N72"/>
    <mergeCell ref="T65:T68"/>
    <mergeCell ref="U65:U68"/>
    <mergeCell ref="V65:V68"/>
    <mergeCell ref="U69:U72"/>
    <mergeCell ref="V69:V72"/>
    <mergeCell ref="K69:K72"/>
    <mergeCell ref="L69:L72"/>
    <mergeCell ref="C61:C64"/>
    <mergeCell ref="D61:D64"/>
    <mergeCell ref="E61:E64"/>
    <mergeCell ref="F61:F64"/>
    <mergeCell ref="G61:G64"/>
    <mergeCell ref="H61:H64"/>
    <mergeCell ref="I61:I64"/>
    <mergeCell ref="J61:J64"/>
    <mergeCell ref="P57:P60"/>
    <mergeCell ref="Q57:Q60"/>
    <mergeCell ref="R57:R60"/>
    <mergeCell ref="S57:S60"/>
    <mergeCell ref="T57:T60"/>
    <mergeCell ref="U57:U60"/>
    <mergeCell ref="J57:J60"/>
    <mergeCell ref="K57:K60"/>
    <mergeCell ref="L57:L60"/>
    <mergeCell ref="M57:M60"/>
    <mergeCell ref="N57:N60"/>
    <mergeCell ref="O57:O60"/>
    <mergeCell ref="Q61:Q64"/>
    <mergeCell ref="R61:R64"/>
    <mergeCell ref="S61:S64"/>
    <mergeCell ref="T61:T64"/>
    <mergeCell ref="U61:U64"/>
    <mergeCell ref="E48:E51"/>
    <mergeCell ref="F48:F51"/>
    <mergeCell ref="G48:G51"/>
    <mergeCell ref="H48:H51"/>
    <mergeCell ref="V52:V55"/>
    <mergeCell ref="A56:C56"/>
    <mergeCell ref="C57:C60"/>
    <mergeCell ref="D57:D60"/>
    <mergeCell ref="E57:E60"/>
    <mergeCell ref="F57:F60"/>
    <mergeCell ref="G57:G60"/>
    <mergeCell ref="H57:H60"/>
    <mergeCell ref="I57:I60"/>
    <mergeCell ref="P52:P55"/>
    <mergeCell ref="Q52:Q55"/>
    <mergeCell ref="R52:R55"/>
    <mergeCell ref="S52:S55"/>
    <mergeCell ref="T52:T55"/>
    <mergeCell ref="U52:U55"/>
    <mergeCell ref="J52:J55"/>
    <mergeCell ref="K52:K55"/>
    <mergeCell ref="L52:L55"/>
    <mergeCell ref="M52:M55"/>
    <mergeCell ref="N52:N55"/>
    <mergeCell ref="O52:O55"/>
    <mergeCell ref="V57:V60"/>
    <mergeCell ref="A43:C43"/>
    <mergeCell ref="C44:C47"/>
    <mergeCell ref="D44:D47"/>
    <mergeCell ref="E44:E47"/>
    <mergeCell ref="F44:F47"/>
    <mergeCell ref="G44:G47"/>
    <mergeCell ref="H44:H47"/>
    <mergeCell ref="I44:I47"/>
    <mergeCell ref="J44:J47"/>
    <mergeCell ref="U48:U51"/>
    <mergeCell ref="V48:V51"/>
    <mergeCell ref="C52:C55"/>
    <mergeCell ref="D52:D55"/>
    <mergeCell ref="E52:E55"/>
    <mergeCell ref="F52:F55"/>
    <mergeCell ref="G52:G55"/>
    <mergeCell ref="H52:H55"/>
    <mergeCell ref="I52:I55"/>
    <mergeCell ref="O48:O51"/>
    <mergeCell ref="P48:P51"/>
    <mergeCell ref="Q48:Q51"/>
    <mergeCell ref="R48:R51"/>
    <mergeCell ref="S48:S51"/>
    <mergeCell ref="T48:T51"/>
    <mergeCell ref="I48:I51"/>
    <mergeCell ref="J48:J51"/>
    <mergeCell ref="K48:K51"/>
    <mergeCell ref="L48:L51"/>
    <mergeCell ref="M48:M51"/>
    <mergeCell ref="N48:N51"/>
    <mergeCell ref="C48:C51"/>
    <mergeCell ref="D48:D51"/>
    <mergeCell ref="H35:H38"/>
    <mergeCell ref="I35:I38"/>
    <mergeCell ref="U44:U47"/>
    <mergeCell ref="V44:V47"/>
    <mergeCell ref="Q39:Q42"/>
    <mergeCell ref="R39:R42"/>
    <mergeCell ref="S39:S42"/>
    <mergeCell ref="T39:T42"/>
    <mergeCell ref="U39:U42"/>
    <mergeCell ref="V39:V42"/>
    <mergeCell ref="K39:K42"/>
    <mergeCell ref="L39:L42"/>
    <mergeCell ref="M39:M42"/>
    <mergeCell ref="N39:N42"/>
    <mergeCell ref="O39:O42"/>
    <mergeCell ref="P39:P42"/>
    <mergeCell ref="N44:N47"/>
    <mergeCell ref="O44:O47"/>
    <mergeCell ref="P44:P47"/>
    <mergeCell ref="Q44:Q47"/>
    <mergeCell ref="R44:R47"/>
    <mergeCell ref="S44:S47"/>
    <mergeCell ref="K44:K47"/>
    <mergeCell ref="L44:L47"/>
    <mergeCell ref="M44:M47"/>
    <mergeCell ref="T44:T47"/>
    <mergeCell ref="M27:M30"/>
    <mergeCell ref="C27:C30"/>
    <mergeCell ref="D27:D30"/>
    <mergeCell ref="E27:E30"/>
    <mergeCell ref="F27:F30"/>
    <mergeCell ref="G27:G30"/>
    <mergeCell ref="V35:V38"/>
    <mergeCell ref="C39:C42"/>
    <mergeCell ref="D39:D42"/>
    <mergeCell ref="E39:E42"/>
    <mergeCell ref="F39:F42"/>
    <mergeCell ref="G39:G42"/>
    <mergeCell ref="H39:H42"/>
    <mergeCell ref="I39:I42"/>
    <mergeCell ref="J39:J42"/>
    <mergeCell ref="P35:P38"/>
    <mergeCell ref="Q35:Q38"/>
    <mergeCell ref="R35:R38"/>
    <mergeCell ref="S35:S38"/>
    <mergeCell ref="T35:T38"/>
    <mergeCell ref="U35:U38"/>
    <mergeCell ref="J35:J38"/>
    <mergeCell ref="K35:K38"/>
    <mergeCell ref="L35:L38"/>
    <mergeCell ref="M35:M38"/>
    <mergeCell ref="N35:N38"/>
    <mergeCell ref="O35:O38"/>
    <mergeCell ref="C35:C38"/>
    <mergeCell ref="D35:D38"/>
    <mergeCell ref="E35:E38"/>
    <mergeCell ref="F35:F38"/>
    <mergeCell ref="G35:G38"/>
    <mergeCell ref="P31:P34"/>
    <mergeCell ref="Q31:Q34"/>
    <mergeCell ref="R31:R34"/>
    <mergeCell ref="S31:S34"/>
    <mergeCell ref="T31:T34"/>
    <mergeCell ref="I31:I34"/>
    <mergeCell ref="J31:J34"/>
    <mergeCell ref="K31:K34"/>
    <mergeCell ref="L31:L34"/>
    <mergeCell ref="M31:M34"/>
    <mergeCell ref="N31:N34"/>
    <mergeCell ref="T27:T30"/>
    <mergeCell ref="U27:U30"/>
    <mergeCell ref="V27:V30"/>
    <mergeCell ref="U23:U26"/>
    <mergeCell ref="C31:C34"/>
    <mergeCell ref="D31:D34"/>
    <mergeCell ref="E31:E34"/>
    <mergeCell ref="F31:F34"/>
    <mergeCell ref="G31:G34"/>
    <mergeCell ref="H31:H34"/>
    <mergeCell ref="N27:N30"/>
    <mergeCell ref="O27:O30"/>
    <mergeCell ref="P27:P30"/>
    <mergeCell ref="Q27:Q30"/>
    <mergeCell ref="R27:R30"/>
    <mergeCell ref="S27:S30"/>
    <mergeCell ref="H27:H30"/>
    <mergeCell ref="I27:I30"/>
    <mergeCell ref="J27:J30"/>
    <mergeCell ref="K27:K30"/>
    <mergeCell ref="L27:L30"/>
    <mergeCell ref="C23:C26"/>
    <mergeCell ref="D23:D26"/>
    <mergeCell ref="E23:E26"/>
    <mergeCell ref="F23:F26"/>
    <mergeCell ref="G23:G26"/>
    <mergeCell ref="H23:H26"/>
    <mergeCell ref="I23:I26"/>
    <mergeCell ref="J23:J26"/>
    <mergeCell ref="P19:P22"/>
    <mergeCell ref="Q19:Q22"/>
    <mergeCell ref="R19:R22"/>
    <mergeCell ref="S19:S22"/>
    <mergeCell ref="T19:T22"/>
    <mergeCell ref="U19:U22"/>
    <mergeCell ref="J19:J22"/>
    <mergeCell ref="K19:K22"/>
    <mergeCell ref="L19:L22"/>
    <mergeCell ref="M19:M22"/>
    <mergeCell ref="K23:K26"/>
    <mergeCell ref="L23:L26"/>
    <mergeCell ref="M23:M26"/>
    <mergeCell ref="N23:N26"/>
    <mergeCell ref="O23:O26"/>
    <mergeCell ref="P23:P26"/>
    <mergeCell ref="A18:C18"/>
    <mergeCell ref="C19:C22"/>
    <mergeCell ref="D19:D22"/>
    <mergeCell ref="E19:E22"/>
    <mergeCell ref="F19:F22"/>
    <mergeCell ref="G19:G22"/>
    <mergeCell ref="H19:H22"/>
    <mergeCell ref="I19:I22"/>
    <mergeCell ref="P14:P17"/>
    <mergeCell ref="Q14:Q17"/>
    <mergeCell ref="R14:R17"/>
    <mergeCell ref="S14:S17"/>
    <mergeCell ref="T14:T17"/>
    <mergeCell ref="U14:U17"/>
    <mergeCell ref="J14:J17"/>
    <mergeCell ref="K14:K17"/>
    <mergeCell ref="L14:L17"/>
    <mergeCell ref="M14:M17"/>
    <mergeCell ref="N14:N17"/>
    <mergeCell ref="O14:O17"/>
    <mergeCell ref="C14:C17"/>
    <mergeCell ref="D14:D17"/>
    <mergeCell ref="E14:E17"/>
    <mergeCell ref="F14:F17"/>
    <mergeCell ref="G14:G17"/>
    <mergeCell ref="H14:H17"/>
    <mergeCell ref="I14:I17"/>
    <mergeCell ref="E10:E13"/>
    <mergeCell ref="F10:F13"/>
    <mergeCell ref="G10:G13"/>
    <mergeCell ref="H10:H13"/>
    <mergeCell ref="N6:N9"/>
    <mergeCell ref="O6:O9"/>
    <mergeCell ref="P6:P9"/>
    <mergeCell ref="Q6:Q9"/>
    <mergeCell ref="R6:R9"/>
    <mergeCell ref="S6:S9"/>
    <mergeCell ref="H6:H9"/>
    <mergeCell ref="I6:I9"/>
    <mergeCell ref="J6:J9"/>
    <mergeCell ref="K6:K9"/>
    <mergeCell ref="C6:C9"/>
    <mergeCell ref="D6:D9"/>
    <mergeCell ref="E6:E9"/>
    <mergeCell ref="F6:F9"/>
    <mergeCell ref="G6:G9"/>
    <mergeCell ref="U31:U34"/>
    <mergeCell ref="V31:V34"/>
    <mergeCell ref="V23:V26"/>
    <mergeCell ref="O31:O34"/>
    <mergeCell ref="U10:U13"/>
    <mergeCell ref="V10:V13"/>
    <mergeCell ref="S2:S4"/>
    <mergeCell ref="T2:V2"/>
    <mergeCell ref="T3:V3"/>
    <mergeCell ref="A5:C5"/>
    <mergeCell ref="M2:M4"/>
    <mergeCell ref="N2:N4"/>
    <mergeCell ref="O2:O4"/>
    <mergeCell ref="P2:P4"/>
    <mergeCell ref="Q2:Q4"/>
    <mergeCell ref="R2:R4"/>
    <mergeCell ref="O10:O13"/>
    <mergeCell ref="P10:P13"/>
    <mergeCell ref="Q10:Q13"/>
    <mergeCell ref="R10:R13"/>
    <mergeCell ref="S10:S13"/>
    <mergeCell ref="T10:T13"/>
    <mergeCell ref="I10:I13"/>
    <mergeCell ref="J10:J13"/>
    <mergeCell ref="K10:K13"/>
    <mergeCell ref="L10:L13"/>
    <mergeCell ref="M10:M13"/>
    <mergeCell ref="N10:N13"/>
    <mergeCell ref="T6:T9"/>
    <mergeCell ref="U6:U9"/>
    <mergeCell ref="C10:C13"/>
    <mergeCell ref="D10:D13"/>
    <mergeCell ref="T1:V1"/>
    <mergeCell ref="F2:F4"/>
    <mergeCell ref="G2:G4"/>
    <mergeCell ref="H2:H4"/>
    <mergeCell ref="I2:I4"/>
    <mergeCell ref="J2:J4"/>
    <mergeCell ref="K2:K4"/>
    <mergeCell ref="L2:L4"/>
    <mergeCell ref="L6:L9"/>
    <mergeCell ref="M6:M9"/>
    <mergeCell ref="V6:V9"/>
    <mergeCell ref="N19:N22"/>
    <mergeCell ref="O19:O22"/>
    <mergeCell ref="V14:V17"/>
    <mergeCell ref="Q23:Q26"/>
    <mergeCell ref="R23:R26"/>
    <mergeCell ref="S23:S26"/>
    <mergeCell ref="T23:T26"/>
    <mergeCell ref="V19:V22"/>
    <mergeCell ref="A170:C170"/>
    <mergeCell ref="R290:R293"/>
    <mergeCell ref="S290:S293"/>
    <mergeCell ref="T290:T293"/>
    <mergeCell ref="U290:U293"/>
    <mergeCell ref="V290:V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O290:O293"/>
    <mergeCell ref="P290:P293"/>
    <mergeCell ref="Q290:Q293"/>
    <mergeCell ref="S175:S178"/>
    <mergeCell ref="T175:T178"/>
    <mergeCell ref="U175:U178"/>
    <mergeCell ref="V175:V178"/>
    <mergeCell ref="C171:C174"/>
    <mergeCell ref="D171:D174"/>
    <mergeCell ref="E171:E174"/>
    <mergeCell ref="F171:F174"/>
    <mergeCell ref="G171:G174"/>
    <mergeCell ref="H171:H174"/>
    <mergeCell ref="C175:C178"/>
    <mergeCell ref="S171:S174"/>
    <mergeCell ref="A207:C207"/>
    <mergeCell ref="D208:D211"/>
    <mergeCell ref="E208:E211"/>
    <mergeCell ref="F208:F211"/>
    <mergeCell ref="G208:G211"/>
    <mergeCell ref="H208:H211"/>
    <mergeCell ref="I208:I211"/>
    <mergeCell ref="J208:J211"/>
    <mergeCell ref="K208:K211"/>
    <mergeCell ref="L208:L211"/>
    <mergeCell ref="M208:M211"/>
    <mergeCell ref="N208:N211"/>
    <mergeCell ref="O208:O211"/>
    <mergeCell ref="P208:P211"/>
    <mergeCell ref="Q208:Q211"/>
    <mergeCell ref="R208:R211"/>
    <mergeCell ref="C208:C211"/>
    <mergeCell ref="S208:S211"/>
    <mergeCell ref="T208:T211"/>
    <mergeCell ref="U208:U211"/>
    <mergeCell ref="V208:V211"/>
    <mergeCell ref="D212:D215"/>
    <mergeCell ref="E212:E215"/>
    <mergeCell ref="F212:F215"/>
    <mergeCell ref="G212:G215"/>
    <mergeCell ref="H212:H215"/>
    <mergeCell ref="I212:I215"/>
    <mergeCell ref="J212:J215"/>
    <mergeCell ref="K212:K215"/>
    <mergeCell ref="L212:L215"/>
    <mergeCell ref="M212:M215"/>
    <mergeCell ref="N212:N215"/>
    <mergeCell ref="O212:O215"/>
    <mergeCell ref="P212:P215"/>
    <mergeCell ref="Q212:Q215"/>
    <mergeCell ref="R212:R215"/>
    <mergeCell ref="S212:S215"/>
    <mergeCell ref="T212:T215"/>
    <mergeCell ref="U212:U215"/>
    <mergeCell ref="V212:V215"/>
    <mergeCell ref="U220:U223"/>
    <mergeCell ref="V220:V223"/>
    <mergeCell ref="D216:D219"/>
    <mergeCell ref="E216:E219"/>
    <mergeCell ref="F216:F219"/>
    <mergeCell ref="G216:G219"/>
    <mergeCell ref="H216:H219"/>
    <mergeCell ref="I216:I219"/>
    <mergeCell ref="J216:J219"/>
    <mergeCell ref="K216:K219"/>
    <mergeCell ref="L216:L219"/>
    <mergeCell ref="M216:M219"/>
    <mergeCell ref="N216:N219"/>
    <mergeCell ref="O216:O219"/>
    <mergeCell ref="P216:P219"/>
    <mergeCell ref="Q216:Q219"/>
    <mergeCell ref="R216:R219"/>
    <mergeCell ref="S216:S219"/>
    <mergeCell ref="T228:T231"/>
    <mergeCell ref="U228:U231"/>
    <mergeCell ref="V228:V231"/>
    <mergeCell ref="D224:D227"/>
    <mergeCell ref="E224:E227"/>
    <mergeCell ref="F224:F227"/>
    <mergeCell ref="G224:G227"/>
    <mergeCell ref="H224:H227"/>
    <mergeCell ref="I224:I227"/>
    <mergeCell ref="J224:J227"/>
    <mergeCell ref="K224:K227"/>
    <mergeCell ref="L224:L227"/>
    <mergeCell ref="T216:T219"/>
    <mergeCell ref="U216:U219"/>
    <mergeCell ref="V216:V219"/>
    <mergeCell ref="D220:D223"/>
    <mergeCell ref="E220:E223"/>
    <mergeCell ref="F220:F223"/>
    <mergeCell ref="G220:G223"/>
    <mergeCell ref="H220:H223"/>
    <mergeCell ref="I220:I223"/>
    <mergeCell ref="J220:J223"/>
    <mergeCell ref="K220:K223"/>
    <mergeCell ref="L220:L223"/>
    <mergeCell ref="M220:M223"/>
    <mergeCell ref="N220:N223"/>
    <mergeCell ref="O220:O223"/>
    <mergeCell ref="P220:P223"/>
    <mergeCell ref="Q220:Q223"/>
    <mergeCell ref="R220:R223"/>
    <mergeCell ref="S220:S223"/>
    <mergeCell ref="T220:T223"/>
    <mergeCell ref="N232:N235"/>
    <mergeCell ref="O232:O235"/>
    <mergeCell ref="P232:P235"/>
    <mergeCell ref="Q232:Q235"/>
    <mergeCell ref="R232:R235"/>
    <mergeCell ref="S232:S235"/>
    <mergeCell ref="T224:T227"/>
    <mergeCell ref="M224:M227"/>
    <mergeCell ref="N224:N227"/>
    <mergeCell ref="O224:O227"/>
    <mergeCell ref="P224:P227"/>
    <mergeCell ref="Q224:Q227"/>
    <mergeCell ref="R224:R227"/>
    <mergeCell ref="S224:S227"/>
    <mergeCell ref="U224:U227"/>
    <mergeCell ref="V224:V227"/>
    <mergeCell ref="D228:D231"/>
    <mergeCell ref="E228:E231"/>
    <mergeCell ref="F228:F231"/>
    <mergeCell ref="G228:G231"/>
    <mergeCell ref="H228:H231"/>
    <mergeCell ref="I228:I231"/>
    <mergeCell ref="J228:J231"/>
    <mergeCell ref="K228:K231"/>
    <mergeCell ref="L228:L231"/>
    <mergeCell ref="M228:M231"/>
    <mergeCell ref="N228:N231"/>
    <mergeCell ref="O228:O231"/>
    <mergeCell ref="P228:P231"/>
    <mergeCell ref="Q228:Q231"/>
    <mergeCell ref="R228:R231"/>
    <mergeCell ref="S228:S231"/>
    <mergeCell ref="T232:T235"/>
    <mergeCell ref="U232:U235"/>
    <mergeCell ref="V232:V235"/>
    <mergeCell ref="D236:D239"/>
    <mergeCell ref="E236:E239"/>
    <mergeCell ref="F236:F239"/>
    <mergeCell ref="G236:G239"/>
    <mergeCell ref="H236:H239"/>
    <mergeCell ref="I236:I239"/>
    <mergeCell ref="J236:J239"/>
    <mergeCell ref="K236:K239"/>
    <mergeCell ref="L236:L239"/>
    <mergeCell ref="M236:M239"/>
    <mergeCell ref="N236:N239"/>
    <mergeCell ref="O236:O239"/>
    <mergeCell ref="P236:P239"/>
    <mergeCell ref="Q236:Q239"/>
    <mergeCell ref="R236:R239"/>
    <mergeCell ref="S236:S239"/>
    <mergeCell ref="T236:T239"/>
    <mergeCell ref="U236:U239"/>
    <mergeCell ref="V236:V239"/>
    <mergeCell ref="D232:D235"/>
    <mergeCell ref="E232:E235"/>
    <mergeCell ref="F232:F235"/>
    <mergeCell ref="G232:G235"/>
    <mergeCell ref="H232:H235"/>
    <mergeCell ref="I232:I235"/>
    <mergeCell ref="J232:J235"/>
    <mergeCell ref="K232:K235"/>
    <mergeCell ref="L232:L235"/>
    <mergeCell ref="M232:M235"/>
    <mergeCell ref="U244:U247"/>
    <mergeCell ref="V244:V247"/>
    <mergeCell ref="D240:D243"/>
    <mergeCell ref="E240:E243"/>
    <mergeCell ref="F240:F243"/>
    <mergeCell ref="G240:G243"/>
    <mergeCell ref="H240:H243"/>
    <mergeCell ref="I240:I243"/>
    <mergeCell ref="J240:J243"/>
    <mergeCell ref="K240:K243"/>
    <mergeCell ref="L240:L243"/>
    <mergeCell ref="M240:M243"/>
    <mergeCell ref="N240:N243"/>
    <mergeCell ref="O240:O243"/>
    <mergeCell ref="P240:P243"/>
    <mergeCell ref="Q240:Q243"/>
    <mergeCell ref="R240:R243"/>
    <mergeCell ref="S240:S243"/>
    <mergeCell ref="T252:T255"/>
    <mergeCell ref="U252:U255"/>
    <mergeCell ref="V252:V255"/>
    <mergeCell ref="D248:D251"/>
    <mergeCell ref="E248:E251"/>
    <mergeCell ref="F248:F251"/>
    <mergeCell ref="G248:G251"/>
    <mergeCell ref="H248:H251"/>
    <mergeCell ref="I248:I251"/>
    <mergeCell ref="J248:J251"/>
    <mergeCell ref="K248:K251"/>
    <mergeCell ref="L248:L251"/>
    <mergeCell ref="T240:T243"/>
    <mergeCell ref="U240:U243"/>
    <mergeCell ref="V240:V243"/>
    <mergeCell ref="D244:D247"/>
    <mergeCell ref="E244:E247"/>
    <mergeCell ref="F244:F247"/>
    <mergeCell ref="G244:G247"/>
    <mergeCell ref="H244:H247"/>
    <mergeCell ref="I244:I247"/>
    <mergeCell ref="J244:J247"/>
    <mergeCell ref="K244:K247"/>
    <mergeCell ref="L244:L247"/>
    <mergeCell ref="M244:M247"/>
    <mergeCell ref="N244:N247"/>
    <mergeCell ref="O244:O247"/>
    <mergeCell ref="P244:P247"/>
    <mergeCell ref="Q244:Q247"/>
    <mergeCell ref="R244:R247"/>
    <mergeCell ref="S244:S247"/>
    <mergeCell ref="T244:T247"/>
    <mergeCell ref="P256:P259"/>
    <mergeCell ref="Q256:Q259"/>
    <mergeCell ref="R256:R259"/>
    <mergeCell ref="S256:S259"/>
    <mergeCell ref="T248:T251"/>
    <mergeCell ref="M248:M251"/>
    <mergeCell ref="N248:N251"/>
    <mergeCell ref="O248:O251"/>
    <mergeCell ref="P248:P251"/>
    <mergeCell ref="Q248:Q251"/>
    <mergeCell ref="R248:R251"/>
    <mergeCell ref="S248:S251"/>
    <mergeCell ref="U248:U251"/>
    <mergeCell ref="T256:T259"/>
    <mergeCell ref="U256:U259"/>
    <mergeCell ref="V248:V251"/>
    <mergeCell ref="D252:D255"/>
    <mergeCell ref="E252:E255"/>
    <mergeCell ref="F252:F255"/>
    <mergeCell ref="G252:G255"/>
    <mergeCell ref="H252:H255"/>
    <mergeCell ref="I252:I255"/>
    <mergeCell ref="J252:J255"/>
    <mergeCell ref="K252:K255"/>
    <mergeCell ref="L252:L255"/>
    <mergeCell ref="M252:M255"/>
    <mergeCell ref="N252:N255"/>
    <mergeCell ref="O252:O255"/>
    <mergeCell ref="P252:P255"/>
    <mergeCell ref="Q252:Q255"/>
    <mergeCell ref="R252:R255"/>
    <mergeCell ref="S252:S255"/>
    <mergeCell ref="V256:V259"/>
    <mergeCell ref="D260:D263"/>
    <mergeCell ref="E260:E263"/>
    <mergeCell ref="F260:F263"/>
    <mergeCell ref="G260:G263"/>
    <mergeCell ref="H260:H263"/>
    <mergeCell ref="I260:I263"/>
    <mergeCell ref="J260:J263"/>
    <mergeCell ref="K260:K263"/>
    <mergeCell ref="L260:L263"/>
    <mergeCell ref="M260:M263"/>
    <mergeCell ref="N260:N263"/>
    <mergeCell ref="O260:O263"/>
    <mergeCell ref="P260:P263"/>
    <mergeCell ref="Q260:Q263"/>
    <mergeCell ref="R260:R263"/>
    <mergeCell ref="S260:S263"/>
    <mergeCell ref="T260:T263"/>
    <mergeCell ref="U260:U263"/>
    <mergeCell ref="V260:V263"/>
    <mergeCell ref="D256:D259"/>
    <mergeCell ref="E256:E259"/>
    <mergeCell ref="F256:F259"/>
    <mergeCell ref="G256:G259"/>
    <mergeCell ref="H256:H259"/>
    <mergeCell ref="I256:I259"/>
    <mergeCell ref="J256:J259"/>
    <mergeCell ref="K256:K259"/>
    <mergeCell ref="L256:L259"/>
    <mergeCell ref="M256:M259"/>
    <mergeCell ref="N256:N259"/>
    <mergeCell ref="O256:O259"/>
    <mergeCell ref="U264:U267"/>
    <mergeCell ref="V264:V267"/>
    <mergeCell ref="D268:D271"/>
    <mergeCell ref="E268:E271"/>
    <mergeCell ref="F268:F271"/>
    <mergeCell ref="G268:G271"/>
    <mergeCell ref="H268:H271"/>
    <mergeCell ref="I268:I271"/>
    <mergeCell ref="J268:J271"/>
    <mergeCell ref="K268:K271"/>
    <mergeCell ref="L268:L271"/>
    <mergeCell ref="M268:M271"/>
    <mergeCell ref="N268:N271"/>
    <mergeCell ref="O268:O271"/>
    <mergeCell ref="P268:P271"/>
    <mergeCell ref="Q268:Q271"/>
    <mergeCell ref="R268:R271"/>
    <mergeCell ref="S268:S271"/>
    <mergeCell ref="T268:T271"/>
    <mergeCell ref="U268:U271"/>
    <mergeCell ref="V268:V271"/>
    <mergeCell ref="D264:D267"/>
    <mergeCell ref="E264:E267"/>
    <mergeCell ref="F264:F267"/>
    <mergeCell ref="G264:G267"/>
    <mergeCell ref="H264:H267"/>
    <mergeCell ref="I264:I267"/>
    <mergeCell ref="J264:J267"/>
    <mergeCell ref="K264:K267"/>
    <mergeCell ref="L264:L267"/>
    <mergeCell ref="H273:H276"/>
    <mergeCell ref="I273:I276"/>
    <mergeCell ref="J273:J276"/>
    <mergeCell ref="K273:K276"/>
    <mergeCell ref="L273:L276"/>
    <mergeCell ref="M273:M276"/>
    <mergeCell ref="N273:N276"/>
    <mergeCell ref="O273:O276"/>
    <mergeCell ref="P273:P276"/>
    <mergeCell ref="Q273:Q276"/>
    <mergeCell ref="R273:R276"/>
    <mergeCell ref="S273:S276"/>
    <mergeCell ref="T264:T267"/>
    <mergeCell ref="M264:M267"/>
    <mergeCell ref="N264:N267"/>
    <mergeCell ref="O264:O267"/>
    <mergeCell ref="P264:P267"/>
    <mergeCell ref="Q264:Q267"/>
    <mergeCell ref="R264:R267"/>
    <mergeCell ref="S264:S267"/>
    <mergeCell ref="N281:N284"/>
    <mergeCell ref="O281:O284"/>
    <mergeCell ref="P281:P284"/>
    <mergeCell ref="Q281:Q284"/>
    <mergeCell ref="R281:R284"/>
    <mergeCell ref="S281:S284"/>
    <mergeCell ref="T273:T276"/>
    <mergeCell ref="U273:U276"/>
    <mergeCell ref="V273:V276"/>
    <mergeCell ref="D277:D280"/>
    <mergeCell ref="E277:E280"/>
    <mergeCell ref="F277:F280"/>
    <mergeCell ref="G277:G280"/>
    <mergeCell ref="H277:H280"/>
    <mergeCell ref="I277:I280"/>
    <mergeCell ref="J277:J280"/>
    <mergeCell ref="K277:K280"/>
    <mergeCell ref="L277:L280"/>
    <mergeCell ref="M277:M280"/>
    <mergeCell ref="N277:N280"/>
    <mergeCell ref="O277:O280"/>
    <mergeCell ref="P277:P280"/>
    <mergeCell ref="Q277:Q280"/>
    <mergeCell ref="R277:R280"/>
    <mergeCell ref="S277:S280"/>
    <mergeCell ref="T277:T280"/>
    <mergeCell ref="U277:U280"/>
    <mergeCell ref="V277:V280"/>
    <mergeCell ref="D273:D276"/>
    <mergeCell ref="E273:E276"/>
    <mergeCell ref="F273:F276"/>
    <mergeCell ref="G273:G276"/>
    <mergeCell ref="T281:T284"/>
    <mergeCell ref="U281:U284"/>
    <mergeCell ref="V281:V284"/>
    <mergeCell ref="D285:D288"/>
    <mergeCell ref="E285:E288"/>
    <mergeCell ref="F285:F288"/>
    <mergeCell ref="G285:G288"/>
    <mergeCell ref="H285:H288"/>
    <mergeCell ref="I285:I288"/>
    <mergeCell ref="J285:J288"/>
    <mergeCell ref="K285:K288"/>
    <mergeCell ref="L285:L288"/>
    <mergeCell ref="M285:M288"/>
    <mergeCell ref="N285:N288"/>
    <mergeCell ref="O285:O288"/>
    <mergeCell ref="P285:P288"/>
    <mergeCell ref="Q285:Q288"/>
    <mergeCell ref="R285:R288"/>
    <mergeCell ref="S285:S288"/>
    <mergeCell ref="T285:T288"/>
    <mergeCell ref="U285:U288"/>
    <mergeCell ref="V285:V288"/>
    <mergeCell ref="D281:D284"/>
    <mergeCell ref="E281:E284"/>
    <mergeCell ref="F281:F284"/>
    <mergeCell ref="G281:G284"/>
    <mergeCell ref="H281:H284"/>
    <mergeCell ref="I281:I284"/>
    <mergeCell ref="J281:J284"/>
    <mergeCell ref="K281:K284"/>
    <mergeCell ref="L281:L284"/>
    <mergeCell ref="M281:M284"/>
    <mergeCell ref="T294:T297"/>
    <mergeCell ref="U294:U297"/>
    <mergeCell ref="V294:V297"/>
    <mergeCell ref="A289:C289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O294:O297"/>
    <mergeCell ref="P294:P297"/>
    <mergeCell ref="Q294:Q297"/>
    <mergeCell ref="R294:R297"/>
    <mergeCell ref="S294:S297"/>
  </mergeCells>
  <hyperlinks>
    <hyperlink ref="C291" r:id="rId1" location="/4-colour-yellow_ral1021" xr:uid="{00000000-0004-0000-0100-000005000000}"/>
    <hyperlink ref="C6:C9" r:id="rId2" location="/2-colour-blue_ral5015" display="CELLS / H.001" xr:uid="{0812A28B-C147-4CE6-9565-AF77FD91AFAC}"/>
    <hyperlink ref="C10:C13" r:id="rId3" location="/2-colour-blue_ral5015" display="FRAGMENTS / H.002" xr:uid="{8C78E155-2A83-4431-BFB6-C7FC40F13251}"/>
    <hyperlink ref="C14:C17" r:id="rId4" location="/2-colour-blue_ral5015" display="SPORES / H.003" xr:uid="{BA3E038A-8EF3-49B3-9B42-3A06C31BFA8A}"/>
    <hyperlink ref="C19:C22" r:id="rId5" location="/2-colour-blue_ral5015" display="RADICALS / H.004" xr:uid="{5C7C597A-3C3A-4D6E-9BFD-4115F70667DB}"/>
    <hyperlink ref="C23:C26" r:id="rId6" location="/2-colour-blue_ral5015" display="LIPIDS H.005" xr:uid="{1C9EF842-8145-405F-AEB6-18F7C73D529F}"/>
    <hyperlink ref="C27:C30" r:id="rId7" location="/2-colour-blue_ral5015" display="MOLTS / H.006" xr:uid="{69D314DF-12D3-40DB-B90B-EF2715EA280F}"/>
    <hyperlink ref="C31:C34" r:id="rId8" location="/2-colour-blue_ral5015" display="RAPTORS / H.007" xr:uid="{DEE5DF75-56BB-4A6D-A3A8-C1EDD227E739}"/>
    <hyperlink ref="C35:C38" r:id="rId9" location="/2-colour-blue_ral5015" display="FRACTIONS / H.008" xr:uid="{7273C422-AE7C-4847-B2D5-EF11C67612BA}"/>
    <hyperlink ref="C39:C42" r:id="rId10" location="/2-colour-blue_ral5015" display="INVERTS / H.009" xr:uid="{8216C7A3-7C1E-4E8C-8508-67F663FE471A}"/>
    <hyperlink ref="C44:C47" r:id="rId11" location="/2-colour-blue_ral5015" display="RADIATION / H.011" xr:uid="{3215EF89-ECCE-4D34-B201-84648F76B075}"/>
    <hyperlink ref="C48:C51" r:id="rId12" location="/13-colour-fluorescent_pink" display="MICROBES / H.012" xr:uid="{E6105CF0-E461-4DC2-A4DC-688B56293BAD}"/>
    <hyperlink ref="C52:C55" r:id="rId13" location="/15-colour-fluorescent_orange" display="FUNGUS / H.013" xr:uid="{6F44C213-789B-4179-81AB-4CC1C66AB4AC}"/>
    <hyperlink ref="C57:C60" r:id="rId14" location="/9-colour-grey_ral7037" display="SEDIMENTS / H.015" xr:uid="{EAD02332-F030-4964-93A2-10DE1C5FCD9E}"/>
    <hyperlink ref="C61:C64" r:id="rId15" location="/4-colour-yellow_ral1021" display="TRUFFLES / H.016" xr:uid="{1DE355D2-7255-44F7-B284-C246B60F1E51}"/>
    <hyperlink ref="C65:C68" r:id="rId16" location="/9-colour-grey_ral7037" display="TERMITES / H.017" xr:uid="{38D846F0-30CE-4B20-B29E-2BAC293B4B8D}"/>
    <hyperlink ref="C69:C72" r:id="rId17" location="/8-colour-dark_blue_ral5002" display="AXIOMS / H.018" xr:uid="{3CB387E3-CB8D-4963-8344-4853101FB664}"/>
    <hyperlink ref="C73:C76" r:id="rId18" location="/9-colour-grey_ral7037" display="FLAKES / H.019" xr:uid="{47BEEE9E-21CE-4D58-9534-982D4C4F5667}"/>
    <hyperlink ref="C77:C80" r:id="rId19" location="/13-colour-fluorescent_pink" display="JUMBOS / H.020" xr:uid="{44542DFC-B2AD-4FE3-8C6F-CE6EDE4F5B82}"/>
    <hyperlink ref="C82:C85" r:id="rId20" location="/7-colour-orange_ral2004" display="WAVES / H.021" xr:uid="{7CD03B14-86F8-41B2-BE54-262770EAFA12}"/>
    <hyperlink ref="C86:C89" r:id="rId21" location="/14-colour-fluorescent_yellow" display="CAPSULES / H.023" xr:uid="{2E173590-BC23-4D46-A26D-104C0CCCF86E}"/>
    <hyperlink ref="C90:C93" r:id="rId22" location="/4-colour-yellow_ral1021" display="ELIPSIS / H.024" xr:uid="{583F5BE9-5070-4731-BE5F-1D05A67F68B6}"/>
    <hyperlink ref="C95:C98" r:id="rId23" location="/9-colour-grey_ral7037" display="COCOONS / H.028 " xr:uid="{852F2A2B-EB5A-48D9-81FF-E74488B14D0B}"/>
    <hyperlink ref="C99:C102" r:id="rId24" location="/12-colour-fluorescent_green" display="DIFFUSION / H.029" xr:uid="{4E123A85-43BF-49D5-A088-9381F490AC26}"/>
    <hyperlink ref="C103:C106" r:id="rId25" location="/2-colour-blue_ral5015" display="EGGS / H.030" xr:uid="{AAFB3489-4785-456A-8544-3A2671A8B1A1}"/>
    <hyperlink ref="C107:C110" r:id="rId26" location="/14-colour-fluorescent_yellow" display="OCTOPUSES / H.031" xr:uid="{ACA8D47B-9BD9-4CC1-82C3-778E0BCAC677}"/>
    <hyperlink ref="C111:C114" r:id="rId27" location="/4-colour-yellow_ral1021" display="STEROIDS / H.032" xr:uid="{C15D4448-EA31-4752-8600-E113F7098245}"/>
    <hyperlink ref="C116:C119" r:id="rId28" location="/9-colour-grey_ral7037" display="LEDGES / H.034" xr:uid="{70021A3A-6237-45E9-A1CC-4397B7981B3B}"/>
    <hyperlink ref="C120:C123" r:id="rId29" location="/8-colour-dark_blue_ral5002" display="VEINS / H.035" xr:uid="{C2CF87BC-8B54-47B5-91A0-A85B6031A0AC}"/>
    <hyperlink ref="C124:C127" r:id="rId30" location="/7-colour-orange_ral2004" display="EROSIONS / H.036" xr:uid="{95F48D9C-52BC-494A-896B-B7BCD53C549F}"/>
    <hyperlink ref="C129:C132" r:id="rId31" location="/7-colour-orange_ral2004" display="DIGITS / H.038" xr:uid="{F4BD757F-F4F1-4EB6-8DC5-E113568B2148}"/>
    <hyperlink ref="C133:C136" r:id="rId32" location="/14-colour-fluorescent_yellow" display="HUECOS / H.040" xr:uid="{02C84CF6-83F3-4137-B735-56C63355D5FB}"/>
    <hyperlink ref="C138:C141" r:id="rId33" location="/2-colour-blue_ral5015" display="DENSE 01 / H.045" xr:uid="{F7102C3D-5F5F-4E44-8D17-FD15B8591D80}"/>
    <hyperlink ref="C142:C145" r:id="rId34" location="/2-colour-blue_ral5015" display="DENSE 02 / H.046" xr:uid="{79EA319A-597B-49F5-9361-957B83684CDE}"/>
    <hyperlink ref="C146:C149" r:id="rId35" location="/2-colour-blue_ral5015" display="DENSE 03 / H.047" xr:uid="{F4C89CAF-CD46-430B-A9F5-E0161A743399}"/>
    <hyperlink ref="C150:C153" r:id="rId36" location="/2-colour-blue_ral5015" display="DENSE 04 / H.048" xr:uid="{12D1DD94-EA9F-4273-94D9-E36186CE613F}"/>
    <hyperlink ref="C154:C157" r:id="rId37" location="/2-colour-blue_ral5015" display="DENSE 05 / H.049" xr:uid="{303C6D9F-58E3-4799-901C-8C7235CE0DA9}"/>
    <hyperlink ref="C158:C161" r:id="rId38" location="/2-colour-blue_ral5015" display="DENSE 06 / H.050" xr:uid="{2625C884-224D-40B6-ADB5-6BA2F32F15E2}"/>
    <hyperlink ref="C162:C165" r:id="rId39" location="/2-colour-blue_ral5015" display="DENSE 07 / H.051" xr:uid="{8174CD64-B3E0-4B1B-BFB0-27C2CC5B2679}"/>
    <hyperlink ref="C166:C169" r:id="rId40" location="/2-colour-blue_ral5015" display="DENSE 08 / H.052" xr:uid="{40D919FF-B61C-4DCD-9B1F-DB18FBB95E0D}"/>
    <hyperlink ref="C171:C174" r:id="rId41" location="/2-colour-blue_ral5015" display="BASIC - BALLS 1 / H.054" xr:uid="{8F204853-DB26-4312-A21F-F819DD9DA78E}"/>
    <hyperlink ref="C175:C178" r:id="rId42" location="/2-colour-blue_ral5015" display="BASIC - BALLS 2 / H.055" xr:uid="{13B8C523-C5BC-4F65-86DD-630D3415588C}"/>
    <hyperlink ref="C179:C182" r:id="rId43" location="/2-colour-blue_ral5015" display="BASIC - BALLS 3 / H.056" xr:uid="{B1FD3BE1-114B-48AC-A6AB-18F48FE603C2}"/>
    <hyperlink ref="C183:C186" r:id="rId44" location="/2-colour-blue_ral5015" display="BASIC - BALLS 4 / H.057" xr:uid="{6369FBD5-F4A9-4AA0-BFD3-287379A4CB9A}"/>
    <hyperlink ref="C187:C190" r:id="rId45" location="/2-colour-blue_ral5015" display="BASIC - BALLS 5 / H.058" xr:uid="{F08F08F7-1439-424F-9BD9-34DB203E8041}"/>
    <hyperlink ref="C191:C194" r:id="rId46" location="/2-colour-blue_ral5015" display="BASIC - BALLS 6 / H.059" xr:uid="{60AAA728-B84D-4F09-BA0E-18ED21EE11E4}"/>
    <hyperlink ref="C195:C198" r:id="rId47" location="/2-colour-blue_ral5015" display="BASIC - BALLS 7 / H.060" xr:uid="{D5EE1038-0CC8-4B87-93B0-1754BFF280BC}"/>
    <hyperlink ref="C199:C202" r:id="rId48" location="/2-colour-blue_ral5015" display="BASIC - BALLS 8 / H.061" xr:uid="{8E3E3AF3-33A6-4A4A-BF7A-D428F94AA23E}"/>
    <hyperlink ref="C203:C206" r:id="rId49" location="/2-colour-blue_ral5015" display="BASIC - BALLS 9 / H.062" xr:uid="{BDB19440-04AA-4C7C-89C4-31020D288C9A}"/>
    <hyperlink ref="C212" r:id="rId50" location="/6-colour-green_ral6037" display="PINCH ATTACK 02" xr:uid="{5E9DE024-DE4A-42E1-A986-0D186C2A33CB}"/>
    <hyperlink ref="C208" r:id="rId51" location="/6-colour-green_ral6037" display="PINCH ATTACK 01" xr:uid="{DEDB738E-C44E-45D2-96C4-0D0CD34919BD}"/>
    <hyperlink ref="C285:C288" r:id="rId52" location="/2-colour-blue_ral5015" display="LEAVES 04                    / H.084" xr:uid="{E83A06ED-9727-46C9-91FA-9D37BBB08F43}"/>
    <hyperlink ref="C268:C271" r:id="rId53" location="/6-colour-green_ral6037" display="PINCH ATTACK 16      / H.079" xr:uid="{96E4DE00-EBA9-467E-83A4-A78001DCD138}"/>
    <hyperlink ref="C220:C223" r:id="rId54" location="/6-colour-green_ral6037" display="PINCH ATTACK 04      / H.067" xr:uid="{8A4231D2-23E0-40AC-BC49-092B107103F3}"/>
    <hyperlink ref="C264:C267" r:id="rId55" location="/6-colour-green_ral6037" display="PINCH ATTACK 15      / H.078" xr:uid="{CA6F0729-4101-49CD-96E8-EB71DF974B90}"/>
    <hyperlink ref="C260:C263" r:id="rId56" location="/6-colour-green_ral6037" display="PINCH ATTACK 14       / H.077" xr:uid="{7EFA721E-8618-42A4-8891-298C00ED54D1}"/>
    <hyperlink ref="C256:C259" r:id="rId57" location="/6-colour-green_ral6037" display="PINCH ATTACK 13      / H.076" xr:uid="{5822D556-A9B8-487C-8428-1324A6D101F8}"/>
    <hyperlink ref="C252:C255" r:id="rId58" location="/6-colour-green_ral6037" display="PINCH ATTACK 12      / H.075" xr:uid="{12A8EF54-D4BB-41BF-9E41-8075F970A051}"/>
    <hyperlink ref="C248:C251" r:id="rId59" location="/6-colour-green_ral6037" display="PINCH ATTACK 11        / H.074" xr:uid="{422BDFAC-3AB9-449C-AA65-B62B187122F6}"/>
    <hyperlink ref="C244:C247" r:id="rId60" location="/6-colour-green_ral6037" display="PINCH ATTACK 10      / H.073" xr:uid="{6AAA0411-DE20-44ED-9897-6CF598C340CC}"/>
    <hyperlink ref="C240:C243" r:id="rId61" location="/6-colour-green_ral6037" display="PINCH ATTACK 09        / H.072" xr:uid="{4C8537EC-EC89-4966-87D8-377494B240AB}"/>
    <hyperlink ref="C236:C239" r:id="rId62" location="/6-colour-green_ral6037" display="PINCH ATTACK 08      / H.071" xr:uid="{A7C026BA-B0D2-4EA2-9A04-CBF3AAAAE9AB}"/>
    <hyperlink ref="C232:C235" r:id="rId63" location="/6-colour-green_ral6037" display="PINCH ATTACK 07      / H.070" xr:uid="{4D905B1C-9306-4221-801D-C1091179E847}"/>
    <hyperlink ref="C228:C231" r:id="rId64" location="/6-colour-green_ral6037" display="PINCH ATTACK 06        / H.069" xr:uid="{594FF50E-5C2E-4188-8044-B52A74587514}"/>
    <hyperlink ref="C224:C227" r:id="rId65" location="/6-colour-green_ral6037" display="PINCH ATTACK 05      / H.068" xr:uid="{0D76AA4F-0D9D-4DA5-A9F5-F7A6DAF05C55}"/>
    <hyperlink ref="C216:C219" r:id="rId66" location="/6-colour-green_ral6037" display="PINCH ATTACK 03      / H.066" xr:uid="{426403AF-B49A-458C-A295-843752D3DB65}"/>
    <hyperlink ref="C273:C276" r:id="rId67" location="/6-colour-green_ral6037" display="LEAVES 01                    / H.081" xr:uid="{9EE90E98-7B95-4298-992C-445CD8EEB810}"/>
    <hyperlink ref="C277:C280" r:id="rId68" location="/6-colour-green_ral6037" display="LEAVES 02                    / H.082" xr:uid="{CDC2E9D0-5E24-48DA-9B39-751065D523AF}"/>
    <hyperlink ref="C281:C284" r:id="rId69" location="/6-colour-green_ral6037" display="LEAVES 03                    / H.083" xr:uid="{80D4DD89-48EB-4785-87F9-AD6AC33687F8}"/>
  </hyperlinks>
  <pageMargins left="0.7" right="0.7" top="0.75" bottom="0.75" header="0.3" footer="0.3"/>
  <pageSetup paperSize="9" orientation="portrait" r:id="rId70"/>
  <drawing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0"/>
  <sheetViews>
    <sheetView workbookViewId="0">
      <selection activeCell="A11" sqref="A11:C11"/>
    </sheetView>
  </sheetViews>
  <sheetFormatPr defaultColWidth="9.109375" defaultRowHeight="14.4" x14ac:dyDescent="0.3"/>
  <cols>
    <col min="1" max="1" width="16.88671875" style="1" customWidth="1"/>
    <col min="2" max="3" width="10.6640625" style="1" customWidth="1"/>
    <col min="4" max="4" width="2.6640625" style="1" customWidth="1"/>
    <col min="5" max="7" width="10.6640625" style="1" customWidth="1"/>
    <col min="8" max="8" width="4.44140625" style="1" customWidth="1"/>
    <col min="9" max="9" width="12.6640625" style="1" customWidth="1"/>
    <col min="10" max="10" width="11" style="1" customWidth="1"/>
    <col min="11" max="11" width="10.6640625" style="1" customWidth="1"/>
    <col min="12" max="12" width="2.6640625" style="1" customWidth="1"/>
    <col min="13" max="15" width="10.6640625" style="1" customWidth="1"/>
    <col min="16" max="16384" width="9.109375" style="1"/>
  </cols>
  <sheetData>
    <row r="1" spans="1:17" ht="16.350000000000001" customHeight="1" x14ac:dyDescent="0.3">
      <c r="F1" s="872" t="s">
        <v>400</v>
      </c>
      <c r="G1" s="3"/>
      <c r="H1" s="2"/>
      <c r="K1" s="4"/>
      <c r="L1" s="4"/>
      <c r="M1" s="4"/>
      <c r="N1" s="4"/>
    </row>
    <row r="2" spans="1:17" ht="16.350000000000001" customHeight="1" x14ac:dyDescent="0.3">
      <c r="F2" s="5" t="s">
        <v>41</v>
      </c>
      <c r="G2" s="5"/>
      <c r="H2" s="6"/>
      <c r="I2" s="7"/>
    </row>
    <row r="3" spans="1:17" ht="16.350000000000001" customHeight="1" x14ac:dyDescent="0.3">
      <c r="H3" s="6"/>
      <c r="I3" s="7"/>
    </row>
    <row r="4" spans="1:17" s="8" customFormat="1" ht="16.350000000000001" customHeight="1" x14ac:dyDescent="0.3">
      <c r="F4" s="873" t="s">
        <v>401</v>
      </c>
      <c r="H4" s="6"/>
      <c r="I4" s="9"/>
    </row>
    <row r="5" spans="1:17" s="8" customFormat="1" ht="16.350000000000001" customHeight="1" x14ac:dyDescent="0.35">
      <c r="A5" s="10"/>
      <c r="B5" s="10"/>
      <c r="H5" s="11"/>
      <c r="I5" s="9"/>
    </row>
    <row r="6" spans="1:17" s="8" customFormat="1" ht="16.350000000000001" customHeight="1" thickBot="1" x14ac:dyDescent="0.35">
      <c r="H6" s="11"/>
      <c r="I6" s="9"/>
    </row>
    <row r="7" spans="1:17" s="8" customFormat="1" ht="16.350000000000001" customHeight="1" x14ac:dyDescent="0.3">
      <c r="A7" s="12"/>
      <c r="B7" s="13"/>
      <c r="C7" s="13"/>
      <c r="D7" s="13"/>
      <c r="E7" s="13"/>
      <c r="F7" s="13"/>
      <c r="G7" s="13"/>
      <c r="H7" s="14"/>
      <c r="I7" s="15"/>
      <c r="J7" s="13"/>
      <c r="K7" s="13"/>
      <c r="L7" s="13"/>
      <c r="M7" s="13"/>
      <c r="N7" s="13"/>
      <c r="O7" s="13"/>
      <c r="P7" s="16"/>
      <c r="Q7" s="17"/>
    </row>
    <row r="8" spans="1:17" s="8" customFormat="1" ht="19.350000000000001" customHeight="1" x14ac:dyDescent="0.3">
      <c r="A8" s="18" t="s">
        <v>19</v>
      </c>
      <c r="B8" s="19"/>
      <c r="C8" s="19"/>
      <c r="D8" s="20"/>
      <c r="E8" s="20"/>
      <c r="F8" s="20"/>
      <c r="G8" s="20"/>
      <c r="H8" s="20"/>
      <c r="I8" s="19" t="s">
        <v>20</v>
      </c>
      <c r="J8" s="19"/>
      <c r="K8" s="21"/>
      <c r="L8" s="22"/>
      <c r="M8" s="22"/>
      <c r="N8" s="22"/>
      <c r="O8" s="22"/>
      <c r="P8" s="23"/>
      <c r="Q8" s="17"/>
    </row>
    <row r="9" spans="1:17" s="8" customFormat="1" ht="10.35" customHeight="1" x14ac:dyDescent="0.3">
      <c r="A9" s="2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17"/>
    </row>
    <row r="10" spans="1:17" s="8" customFormat="1" ht="16.350000000000001" customHeight="1" x14ac:dyDescent="0.3">
      <c r="A10" s="25" t="s">
        <v>21</v>
      </c>
      <c r="B10" s="26"/>
      <c r="C10" s="26"/>
      <c r="D10" s="27"/>
      <c r="E10" s="26" t="s">
        <v>22</v>
      </c>
      <c r="F10" s="26"/>
      <c r="G10" s="26"/>
      <c r="H10" s="27"/>
      <c r="I10" s="26" t="s">
        <v>21</v>
      </c>
      <c r="J10" s="26"/>
      <c r="K10" s="26"/>
      <c r="L10" s="27"/>
      <c r="M10" s="26" t="s">
        <v>22</v>
      </c>
      <c r="N10" s="26"/>
      <c r="O10" s="26"/>
      <c r="P10" s="23"/>
      <c r="Q10" s="17"/>
    </row>
    <row r="11" spans="1:17" s="8" customFormat="1" ht="18" customHeight="1" x14ac:dyDescent="0.3">
      <c r="A11" s="874"/>
      <c r="B11" s="875"/>
      <c r="C11" s="876"/>
      <c r="D11" s="28"/>
      <c r="E11" s="877"/>
      <c r="F11" s="875"/>
      <c r="G11" s="876"/>
      <c r="H11" s="28"/>
      <c r="I11" s="877"/>
      <c r="J11" s="875"/>
      <c r="K11" s="876"/>
      <c r="L11" s="28"/>
      <c r="M11" s="877"/>
      <c r="N11" s="875"/>
      <c r="O11" s="876"/>
      <c r="P11" s="23"/>
      <c r="Q11" s="17"/>
    </row>
    <row r="12" spans="1:17" s="8" customFormat="1" ht="7.35" customHeight="1" x14ac:dyDescent="0.3">
      <c r="A12" s="29"/>
      <c r="B12" s="27"/>
      <c r="C12" s="27"/>
      <c r="D12" s="27"/>
      <c r="E12" s="30"/>
      <c r="F12" s="30"/>
      <c r="G12" s="30"/>
      <c r="H12" s="27"/>
      <c r="I12" s="27"/>
      <c r="J12" s="27"/>
      <c r="K12" s="27"/>
      <c r="L12" s="27"/>
      <c r="M12" s="30"/>
      <c r="N12" s="30"/>
      <c r="O12" s="30"/>
      <c r="P12" s="23"/>
      <c r="Q12" s="17"/>
    </row>
    <row r="13" spans="1:17" s="8" customFormat="1" ht="16.350000000000001" customHeight="1" x14ac:dyDescent="0.3">
      <c r="A13" s="25" t="s">
        <v>23</v>
      </c>
      <c r="B13" s="26"/>
      <c r="C13" s="26"/>
      <c r="D13" s="27"/>
      <c r="E13" s="26" t="s">
        <v>24</v>
      </c>
      <c r="F13" s="26"/>
      <c r="G13" s="26"/>
      <c r="H13" s="27"/>
      <c r="I13" s="26" t="s">
        <v>23</v>
      </c>
      <c r="J13" s="26"/>
      <c r="K13" s="26"/>
      <c r="L13" s="27"/>
      <c r="M13" s="26" t="s">
        <v>24</v>
      </c>
      <c r="N13" s="26"/>
      <c r="O13" s="26"/>
      <c r="P13" s="23"/>
      <c r="Q13" s="17"/>
    </row>
    <row r="14" spans="1:17" s="8" customFormat="1" ht="18" customHeight="1" x14ac:dyDescent="0.3">
      <c r="A14" s="874"/>
      <c r="B14" s="875"/>
      <c r="C14" s="876"/>
      <c r="D14" s="31"/>
      <c r="E14" s="878"/>
      <c r="F14" s="879"/>
      <c r="G14" s="880"/>
      <c r="H14" s="31"/>
      <c r="I14" s="877"/>
      <c r="J14" s="875"/>
      <c r="K14" s="876"/>
      <c r="L14" s="31"/>
      <c r="M14" s="878"/>
      <c r="N14" s="879"/>
      <c r="O14" s="880"/>
      <c r="P14" s="23"/>
      <c r="Q14" s="17"/>
    </row>
    <row r="15" spans="1:17" s="8" customFormat="1" ht="7.35" customHeight="1" x14ac:dyDescent="0.3">
      <c r="A15" s="29"/>
      <c r="B15" s="27"/>
      <c r="C15" s="27"/>
      <c r="D15" s="27"/>
      <c r="E15" s="30"/>
      <c r="F15" s="30"/>
      <c r="G15" s="30"/>
      <c r="H15" s="27"/>
      <c r="I15" s="27"/>
      <c r="J15" s="27"/>
      <c r="K15" s="27"/>
      <c r="L15" s="27"/>
      <c r="M15" s="30"/>
      <c r="N15" s="30"/>
      <c r="O15" s="30"/>
      <c r="P15" s="23"/>
      <c r="Q15" s="17"/>
    </row>
    <row r="16" spans="1:17" s="8" customFormat="1" ht="16.350000000000001" customHeight="1" x14ac:dyDescent="0.3">
      <c r="A16" s="25" t="s">
        <v>25</v>
      </c>
      <c r="B16" s="26"/>
      <c r="C16" s="26"/>
      <c r="D16" s="27"/>
      <c r="E16" s="26" t="s">
        <v>26</v>
      </c>
      <c r="F16" s="26"/>
      <c r="G16" s="26"/>
      <c r="H16" s="27"/>
      <c r="I16" s="26" t="s">
        <v>25</v>
      </c>
      <c r="J16" s="26"/>
      <c r="K16" s="26"/>
      <c r="L16" s="27"/>
      <c r="M16" s="26" t="s">
        <v>26</v>
      </c>
      <c r="N16" s="26"/>
      <c r="O16" s="26"/>
      <c r="P16" s="23"/>
      <c r="Q16" s="17"/>
    </row>
    <row r="17" spans="1:17" ht="18" customHeight="1" x14ac:dyDescent="0.3">
      <c r="A17" s="881"/>
      <c r="B17" s="879"/>
      <c r="C17" s="880"/>
      <c r="D17" s="31"/>
      <c r="E17" s="878"/>
      <c r="F17" s="879"/>
      <c r="G17" s="880"/>
      <c r="H17" s="32"/>
      <c r="I17" s="878"/>
      <c r="J17" s="879"/>
      <c r="K17" s="880"/>
      <c r="L17" s="31"/>
      <c r="M17" s="878"/>
      <c r="N17" s="879"/>
      <c r="O17" s="880"/>
      <c r="P17" s="33"/>
      <c r="Q17" s="34"/>
    </row>
    <row r="18" spans="1:17" ht="7.35" customHeight="1" x14ac:dyDescent="0.3">
      <c r="A18" s="29"/>
      <c r="B18" s="27"/>
      <c r="C18" s="27"/>
      <c r="D18" s="27"/>
      <c r="E18" s="30"/>
      <c r="F18" s="30"/>
      <c r="G18" s="30"/>
      <c r="H18" s="27"/>
      <c r="I18" s="27"/>
      <c r="J18" s="27"/>
      <c r="K18" s="27"/>
      <c r="L18" s="27"/>
      <c r="M18" s="35"/>
      <c r="N18" s="35"/>
      <c r="O18" s="35"/>
      <c r="P18" s="33"/>
      <c r="Q18" s="34"/>
    </row>
    <row r="19" spans="1:17" ht="16.350000000000001" customHeight="1" x14ac:dyDescent="0.3">
      <c r="A19" s="25" t="s">
        <v>27</v>
      </c>
      <c r="B19" s="26"/>
      <c r="C19" s="26"/>
      <c r="D19" s="27"/>
      <c r="E19" s="27" t="s">
        <v>58</v>
      </c>
      <c r="F19" s="26"/>
      <c r="G19" s="26"/>
      <c r="H19" s="27"/>
      <c r="I19" s="26" t="s">
        <v>27</v>
      </c>
      <c r="J19" s="26"/>
      <c r="K19" s="26"/>
      <c r="L19" s="36"/>
      <c r="M19" s="22"/>
      <c r="N19" s="27"/>
      <c r="O19" s="27"/>
      <c r="P19" s="33"/>
      <c r="Q19" s="34"/>
    </row>
    <row r="20" spans="1:17" ht="18" customHeight="1" x14ac:dyDescent="0.3">
      <c r="A20" s="874"/>
      <c r="B20" s="875"/>
      <c r="C20" s="876"/>
      <c r="D20" s="31"/>
      <c r="E20" s="878"/>
      <c r="F20" s="879"/>
      <c r="G20" s="880"/>
      <c r="H20" s="32"/>
      <c r="I20" s="877"/>
      <c r="J20" s="875"/>
      <c r="K20" s="876"/>
      <c r="L20" s="28"/>
      <c r="M20" s="869"/>
      <c r="N20" s="869"/>
      <c r="O20" s="869"/>
      <c r="P20" s="33"/>
      <c r="Q20" s="34"/>
    </row>
    <row r="21" spans="1:17" ht="7.35" customHeight="1" x14ac:dyDescent="0.3">
      <c r="A21" s="29"/>
      <c r="B21" s="27"/>
      <c r="C21" s="27"/>
      <c r="D21" s="27"/>
      <c r="E21" s="30"/>
      <c r="F21" s="30"/>
      <c r="G21" s="30"/>
      <c r="H21" s="27"/>
      <c r="I21" s="27"/>
      <c r="J21" s="27"/>
      <c r="K21" s="27"/>
      <c r="L21" s="27"/>
      <c r="M21" s="30"/>
      <c r="N21" s="30"/>
      <c r="O21" s="30"/>
      <c r="P21" s="33"/>
      <c r="Q21" s="34"/>
    </row>
    <row r="22" spans="1:17" ht="16.350000000000001" customHeight="1" x14ac:dyDescent="0.3">
      <c r="A22" s="25" t="s">
        <v>28</v>
      </c>
      <c r="B22" s="26"/>
      <c r="C22" s="26"/>
      <c r="D22" s="27"/>
      <c r="E22" s="26" t="s">
        <v>29</v>
      </c>
      <c r="F22" s="26"/>
      <c r="G22" s="26"/>
      <c r="H22" s="27"/>
      <c r="I22" s="26" t="s">
        <v>28</v>
      </c>
      <c r="J22" s="26"/>
      <c r="K22" s="26"/>
      <c r="L22" s="27"/>
      <c r="M22" s="26" t="s">
        <v>29</v>
      </c>
      <c r="N22" s="26"/>
      <c r="O22" s="26"/>
      <c r="P22" s="33"/>
      <c r="Q22" s="34"/>
    </row>
    <row r="23" spans="1:17" ht="18" customHeight="1" x14ac:dyDescent="0.3">
      <c r="A23" s="881"/>
      <c r="B23" s="879"/>
      <c r="C23" s="880"/>
      <c r="D23" s="31"/>
      <c r="E23" s="882"/>
      <c r="F23" s="875"/>
      <c r="G23" s="876"/>
      <c r="H23" s="32"/>
      <c r="I23" s="878"/>
      <c r="J23" s="879"/>
      <c r="K23" s="880"/>
      <c r="L23" s="31"/>
      <c r="M23" s="877"/>
      <c r="N23" s="875"/>
      <c r="O23" s="876"/>
      <c r="P23" s="33"/>
      <c r="Q23" s="34"/>
    </row>
    <row r="24" spans="1:17" ht="16.350000000000001" customHeight="1" x14ac:dyDescent="0.3">
      <c r="A24" s="24"/>
      <c r="B24" s="22"/>
      <c r="C24" s="22"/>
      <c r="D24" s="22"/>
      <c r="E24" s="37"/>
      <c r="F24" s="37"/>
      <c r="G24" s="37"/>
      <c r="H24" s="22"/>
      <c r="I24" s="22"/>
      <c r="J24" s="22"/>
      <c r="K24" s="22"/>
      <c r="L24" s="22"/>
      <c r="M24" s="37"/>
      <c r="N24" s="37"/>
      <c r="O24" s="37"/>
      <c r="P24" s="33"/>
      <c r="Q24" s="34"/>
    </row>
    <row r="25" spans="1:17" ht="16.350000000000001" customHeight="1" thickBot="1" x14ac:dyDescent="0.35">
      <c r="A25" s="38"/>
      <c r="B25" s="39"/>
      <c r="C25" s="40"/>
      <c r="D25" s="40"/>
      <c r="E25" s="40"/>
      <c r="F25" s="40"/>
      <c r="G25" s="41"/>
      <c r="H25" s="41"/>
      <c r="I25" s="40"/>
      <c r="J25" s="39"/>
      <c r="K25" s="39"/>
      <c r="L25" s="39"/>
      <c r="M25" s="40"/>
      <c r="N25" s="40"/>
      <c r="O25" s="40"/>
      <c r="P25" s="42"/>
      <c r="Q25" s="34"/>
    </row>
    <row r="26" spans="1:17" ht="16.350000000000001" customHeight="1" thickBot="1" x14ac:dyDescent="0.35">
      <c r="A26" s="43"/>
      <c r="B26" s="44"/>
      <c r="C26" s="44"/>
      <c r="D26" s="44"/>
      <c r="E26" s="44"/>
      <c r="F26" s="44"/>
      <c r="G26" s="43"/>
      <c r="H26" s="43"/>
      <c r="I26" s="44"/>
      <c r="J26" s="44"/>
      <c r="K26" s="44"/>
      <c r="L26" s="44"/>
      <c r="M26" s="44"/>
      <c r="N26" s="44"/>
      <c r="O26" s="44"/>
      <c r="P26" s="44"/>
    </row>
    <row r="27" spans="1:17" ht="16.350000000000001" customHeight="1" thickBot="1" x14ac:dyDescent="0.3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  <c r="O27" s="48"/>
      <c r="P27" s="49"/>
      <c r="Q27" s="34"/>
    </row>
    <row r="28" spans="1:17" ht="21.9" customHeight="1" thickBot="1" x14ac:dyDescent="0.35">
      <c r="A28" s="50" t="s">
        <v>30</v>
      </c>
      <c r="B28" s="51"/>
      <c r="C28" s="52"/>
      <c r="D28" s="52"/>
      <c r="E28" s="52"/>
      <c r="F28" s="52"/>
      <c r="G28" s="52"/>
      <c r="H28" s="52"/>
      <c r="I28" s="139"/>
      <c r="J28" s="52"/>
      <c r="K28" s="52"/>
      <c r="L28" s="53"/>
      <c r="M28" s="54"/>
      <c r="N28" s="55"/>
      <c r="O28" s="55"/>
      <c r="P28" s="56"/>
      <c r="Q28" s="34"/>
    </row>
    <row r="29" spans="1:17" ht="9.6" customHeight="1" thickBot="1" x14ac:dyDescent="0.35">
      <c r="A29" s="57"/>
      <c r="B29" s="52"/>
      <c r="C29" s="52"/>
      <c r="D29" s="52"/>
      <c r="E29" s="52"/>
      <c r="F29" s="52"/>
      <c r="G29" s="52"/>
      <c r="H29" s="52"/>
      <c r="I29" s="141"/>
      <c r="J29" s="52"/>
      <c r="K29" s="52"/>
      <c r="L29" s="53"/>
      <c r="M29" s="54"/>
      <c r="N29" s="55"/>
      <c r="O29" s="55"/>
      <c r="P29" s="56"/>
      <c r="Q29" s="34"/>
    </row>
    <row r="30" spans="1:17" ht="16.350000000000001" customHeight="1" thickBot="1" x14ac:dyDescent="0.35">
      <c r="A30" s="58" t="s">
        <v>31</v>
      </c>
      <c r="B30" s="52"/>
      <c r="C30" s="52"/>
      <c r="D30" s="52"/>
      <c r="E30" s="52"/>
      <c r="F30" s="52"/>
      <c r="G30" s="52"/>
      <c r="H30" s="140"/>
      <c r="I30" s="169" t="s">
        <v>49</v>
      </c>
      <c r="J30" s="52"/>
      <c r="K30" s="52"/>
      <c r="L30" s="145"/>
      <c r="M30" s="146"/>
      <c r="N30" s="147"/>
      <c r="O30" s="147"/>
      <c r="P30" s="148"/>
      <c r="Q30" s="34"/>
    </row>
    <row r="31" spans="1:17" ht="16.350000000000001" customHeight="1" thickBot="1" x14ac:dyDescent="0.35">
      <c r="A31" s="5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145"/>
      <c r="M31" s="146"/>
      <c r="N31" s="147"/>
      <c r="O31" s="147"/>
      <c r="P31" s="148"/>
      <c r="Q31" s="34"/>
    </row>
    <row r="32" spans="1:17" ht="18" customHeight="1" thickBot="1" x14ac:dyDescent="0.35">
      <c r="A32" s="59" t="s">
        <v>32</v>
      </c>
      <c r="B32" s="863">
        <f>'GRP VOLUMES'!X1</f>
        <v>0</v>
      </c>
      <c r="C32" s="864"/>
      <c r="D32" s="60"/>
      <c r="E32" s="44"/>
      <c r="F32" s="37"/>
      <c r="G32" s="37"/>
      <c r="H32" s="61"/>
      <c r="I32" s="170" t="s">
        <v>7</v>
      </c>
      <c r="J32" s="865">
        <f>'PE HOLDS'!W2</f>
        <v>0</v>
      </c>
      <c r="K32" s="866"/>
      <c r="L32" s="144"/>
      <c r="M32" s="142"/>
      <c r="N32" s="142"/>
      <c r="O32" s="142"/>
      <c r="P32" s="143"/>
      <c r="Q32" s="34"/>
    </row>
    <row r="33" spans="1:17" ht="18" customHeight="1" thickBot="1" x14ac:dyDescent="0.35">
      <c r="A33" s="62" t="s">
        <v>33</v>
      </c>
      <c r="B33" s="883">
        <f>'GRP VOLUMES'!X3</f>
        <v>0</v>
      </c>
      <c r="C33" s="884"/>
      <c r="D33" s="22"/>
      <c r="E33" s="63"/>
      <c r="F33" s="37"/>
      <c r="G33" s="22"/>
      <c r="H33" s="135"/>
      <c r="I33" s="170" t="s">
        <v>33</v>
      </c>
      <c r="J33" s="883">
        <f>'PE HOLDS'!W3</f>
        <v>0</v>
      </c>
      <c r="K33" s="898"/>
      <c r="L33" s="145"/>
      <c r="M33" s="146"/>
      <c r="N33" s="147"/>
      <c r="O33" s="142"/>
      <c r="P33" s="143"/>
      <c r="Q33" s="34"/>
    </row>
    <row r="34" spans="1:17" ht="11.1" customHeight="1" x14ac:dyDescent="0.3">
      <c r="A34" s="64"/>
      <c r="B34" s="65"/>
      <c r="C34" s="66"/>
      <c r="D34" s="67"/>
      <c r="E34" s="68"/>
      <c r="F34" s="22"/>
      <c r="G34" s="22"/>
      <c r="H34" s="135"/>
      <c r="I34" s="171"/>
      <c r="J34" s="172"/>
      <c r="K34" s="66"/>
      <c r="L34" s="34"/>
      <c r="M34" s="69"/>
      <c r="P34" s="56"/>
      <c r="Q34" s="34"/>
    </row>
    <row r="35" spans="1:17" ht="18" customHeight="1" x14ac:dyDescent="0.3">
      <c r="A35" s="70" t="s">
        <v>40</v>
      </c>
      <c r="B35" s="867">
        <v>0</v>
      </c>
      <c r="C35" s="868"/>
      <c r="D35" s="71"/>
      <c r="E35" s="22"/>
      <c r="F35" s="37"/>
      <c r="G35" s="22"/>
      <c r="H35" s="135"/>
      <c r="I35" s="173" t="s">
        <v>40</v>
      </c>
      <c r="J35" s="867">
        <v>0</v>
      </c>
      <c r="K35" s="868"/>
      <c r="L35" s="34"/>
      <c r="M35" s="55"/>
      <c r="P35" s="56"/>
      <c r="Q35" s="34"/>
    </row>
    <row r="36" spans="1:17" ht="18" customHeight="1" x14ac:dyDescent="0.3">
      <c r="A36" s="72" t="s">
        <v>34</v>
      </c>
      <c r="B36" s="885">
        <f>B35/100*B33</f>
        <v>0</v>
      </c>
      <c r="C36" s="886"/>
      <c r="D36" s="71"/>
      <c r="E36" s="22"/>
      <c r="F36" s="37"/>
      <c r="G36" s="22"/>
      <c r="H36" s="135"/>
      <c r="I36" s="174" t="s">
        <v>34</v>
      </c>
      <c r="J36" s="885">
        <f>J35/100*J33</f>
        <v>0</v>
      </c>
      <c r="K36" s="886"/>
      <c r="L36" s="34"/>
      <c r="P36" s="56"/>
      <c r="Q36" s="34"/>
    </row>
    <row r="37" spans="1:17" ht="12.6" customHeight="1" x14ac:dyDescent="0.3">
      <c r="A37" s="73"/>
      <c r="B37" s="74"/>
      <c r="C37" s="75"/>
      <c r="D37" s="71"/>
      <c r="E37" s="22"/>
      <c r="F37" s="37"/>
      <c r="G37" s="22"/>
      <c r="H37" s="135"/>
      <c r="I37" s="171"/>
      <c r="J37" s="175"/>
      <c r="K37" s="176"/>
      <c r="L37" s="34"/>
      <c r="M37" s="69"/>
      <c r="P37" s="56"/>
      <c r="Q37" s="34"/>
    </row>
    <row r="38" spans="1:17" ht="18" customHeight="1" x14ac:dyDescent="0.3">
      <c r="A38" s="70" t="s">
        <v>35</v>
      </c>
      <c r="B38" s="887">
        <f>B33-B36</f>
        <v>0</v>
      </c>
      <c r="C38" s="888"/>
      <c r="D38" s="71"/>
      <c r="E38" s="63"/>
      <c r="F38" s="22"/>
      <c r="G38" s="22"/>
      <c r="H38" s="135"/>
      <c r="I38" s="173" t="s">
        <v>35</v>
      </c>
      <c r="J38" s="887">
        <f>J33-J36</f>
        <v>0</v>
      </c>
      <c r="K38" s="888"/>
      <c r="L38" s="34"/>
      <c r="M38" s="55"/>
      <c r="P38" s="56"/>
      <c r="Q38" s="34"/>
    </row>
    <row r="39" spans="1:17" ht="18" customHeight="1" x14ac:dyDescent="0.3">
      <c r="A39" s="76"/>
      <c r="B39" s="44"/>
      <c r="C39" s="44"/>
      <c r="D39" s="32"/>
      <c r="E39" s="22"/>
      <c r="F39" s="22"/>
      <c r="G39" s="22"/>
      <c r="H39" s="22"/>
      <c r="I39" s="37"/>
      <c r="J39" s="37"/>
      <c r="K39" s="37"/>
      <c r="L39" s="55"/>
      <c r="P39" s="56"/>
      <c r="Q39" s="34"/>
    </row>
    <row r="40" spans="1:17" ht="18" customHeight="1" x14ac:dyDescent="0.3">
      <c r="A40" s="77" t="s">
        <v>36</v>
      </c>
      <c r="B40" s="889">
        <v>0</v>
      </c>
      <c r="C40" s="890"/>
      <c r="D40" s="71"/>
      <c r="E40" s="22"/>
      <c r="F40" s="22"/>
      <c r="G40" s="22"/>
      <c r="H40" s="22"/>
      <c r="I40" s="22"/>
      <c r="J40" s="22"/>
      <c r="K40" s="22"/>
      <c r="O40" s="85"/>
      <c r="P40" s="56"/>
      <c r="Q40" s="34"/>
    </row>
    <row r="41" spans="1:17" x14ac:dyDescent="0.3">
      <c r="A41" s="78"/>
      <c r="B41" s="44"/>
      <c r="C41" s="37"/>
      <c r="D41" s="37"/>
      <c r="E41" s="37"/>
      <c r="F41" s="22"/>
      <c r="G41" s="22"/>
      <c r="H41" s="22"/>
      <c r="I41" s="22"/>
      <c r="J41" s="22"/>
      <c r="K41" s="22"/>
      <c r="P41" s="56"/>
      <c r="Q41" s="34"/>
    </row>
    <row r="42" spans="1:17" ht="16.2" thickBot="1" x14ac:dyDescent="0.35">
      <c r="A42" s="79" t="s">
        <v>37</v>
      </c>
      <c r="B42" s="80"/>
      <c r="C42" s="81"/>
      <c r="D42" s="81"/>
      <c r="E42" s="81"/>
      <c r="F42" s="81"/>
      <c r="G42" s="81"/>
      <c r="H42" s="22"/>
      <c r="I42" s="22"/>
      <c r="J42" s="22"/>
      <c r="K42" s="22"/>
      <c r="P42" s="56"/>
      <c r="Q42" s="34"/>
    </row>
    <row r="43" spans="1:17" ht="20.100000000000001" customHeight="1" x14ac:dyDescent="0.3">
      <c r="A43" s="133"/>
      <c r="B43" s="177" t="s">
        <v>50</v>
      </c>
      <c r="C43" s="178"/>
      <c r="D43" s="179"/>
      <c r="E43" s="891">
        <f>J33+B33+B40</f>
        <v>0</v>
      </c>
      <c r="F43" s="891"/>
      <c r="G43" s="892"/>
      <c r="H43" s="81"/>
      <c r="I43" s="81"/>
      <c r="J43" s="81"/>
      <c r="K43" s="81"/>
      <c r="L43" s="8"/>
      <c r="M43" s="8"/>
      <c r="N43" s="8"/>
      <c r="O43" s="8"/>
      <c r="P43" s="134"/>
      <c r="Q43" s="34"/>
    </row>
    <row r="44" spans="1:17" ht="20.100000000000001" customHeight="1" x14ac:dyDescent="0.3">
      <c r="A44" s="188"/>
      <c r="B44" s="180" t="s">
        <v>51</v>
      </c>
      <c r="C44" s="181"/>
      <c r="D44" s="182"/>
      <c r="E44" s="183"/>
      <c r="F44" s="893">
        <f>B36+J36</f>
        <v>0</v>
      </c>
      <c r="G44" s="184"/>
      <c r="H44" s="189"/>
      <c r="I44" s="190"/>
      <c r="J44" s="190"/>
      <c r="K44" s="190"/>
      <c r="L44" s="191"/>
      <c r="M44" s="191"/>
      <c r="N44" s="191"/>
      <c r="O44" s="191"/>
      <c r="P44" s="192"/>
      <c r="Q44" s="34"/>
    </row>
    <row r="45" spans="1:17" ht="20.100000000000001" customHeight="1" thickBot="1" x14ac:dyDescent="0.35">
      <c r="A45" s="188"/>
      <c r="B45" s="185" t="s">
        <v>52</v>
      </c>
      <c r="C45" s="186">
        <v>20</v>
      </c>
      <c r="D45" s="187" t="s">
        <v>53</v>
      </c>
      <c r="E45" s="894">
        <f>C45/100*B38+C45/100*J38+C45/100*B40</f>
        <v>0</v>
      </c>
      <c r="F45" s="894"/>
      <c r="G45" s="895"/>
      <c r="H45" s="189"/>
      <c r="I45" s="190"/>
      <c r="J45" s="190"/>
      <c r="K45" s="190"/>
      <c r="L45" s="191"/>
      <c r="M45" s="191"/>
      <c r="N45" s="191"/>
      <c r="O45" s="191"/>
      <c r="P45" s="192"/>
      <c r="Q45" s="34"/>
    </row>
    <row r="46" spans="1:17" ht="20.100000000000001" customHeight="1" thickBot="1" x14ac:dyDescent="0.35">
      <c r="A46" s="188"/>
      <c r="B46" s="870" t="s">
        <v>38</v>
      </c>
      <c r="C46" s="871"/>
      <c r="D46" s="871"/>
      <c r="E46" s="896">
        <f>E43-F44+E45</f>
        <v>0</v>
      </c>
      <c r="F46" s="896"/>
      <c r="G46" s="897"/>
      <c r="H46" s="189"/>
      <c r="I46" s="190"/>
      <c r="J46" s="190"/>
      <c r="K46" s="190"/>
      <c r="L46" s="191"/>
      <c r="M46" s="191"/>
      <c r="N46" s="191"/>
      <c r="O46" s="191"/>
      <c r="P46" s="192"/>
      <c r="Q46" s="34"/>
    </row>
    <row r="47" spans="1:17" x14ac:dyDescent="0.3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34"/>
    </row>
    <row r="48" spans="1:17" ht="15" thickBot="1" x14ac:dyDescent="0.35">
      <c r="A48" s="81"/>
      <c r="B48" s="44"/>
      <c r="C48" s="44"/>
      <c r="D48" s="44"/>
      <c r="E48" s="44"/>
      <c r="F48" s="44"/>
      <c r="G48" s="44"/>
      <c r="H48" s="81"/>
      <c r="I48" s="81"/>
      <c r="J48" s="81"/>
      <c r="K48" s="81"/>
      <c r="L48" s="8"/>
      <c r="M48" s="8"/>
      <c r="N48" s="8"/>
      <c r="O48" s="8"/>
      <c r="P48" s="83"/>
      <c r="Q48" s="34"/>
    </row>
    <row r="49" spans="1:1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8" spans="1:16" x14ac:dyDescent="0.3">
      <c r="P58" s="34"/>
    </row>
    <row r="59" spans="1:16" ht="7.35" customHeight="1" x14ac:dyDescent="0.3"/>
    <row r="61" spans="1:16" x14ac:dyDescent="0.3">
      <c r="P61" s="34"/>
    </row>
    <row r="62" spans="1:16" ht="7.35" customHeight="1" x14ac:dyDescent="0.3"/>
    <row r="64" spans="1:16" x14ac:dyDescent="0.3">
      <c r="P64" s="34"/>
    </row>
    <row r="65" spans="16:16" ht="7.35" customHeight="1" x14ac:dyDescent="0.3"/>
    <row r="66" spans="16:16" x14ac:dyDescent="0.3">
      <c r="P66" s="34"/>
    </row>
    <row r="67" spans="16:16" x14ac:dyDescent="0.3">
      <c r="P67" s="34"/>
    </row>
    <row r="68" spans="16:16" ht="7.35" customHeight="1" x14ac:dyDescent="0.3"/>
    <row r="70" spans="16:16" x14ac:dyDescent="0.3">
      <c r="P70" s="34"/>
    </row>
  </sheetData>
  <sheetProtection algorithmName="SHA-512" hashValue="jFRvLCeQ9ChmdChYUOcRpAPbpvaFbrePxnBrskNtFxwMKE7Q3qL/ipoPIMRkZLRPk21tfFCW1Zitja5LXUOopQ==" saltValue="/nLKZkj3qhbViYDfrvYI2w==" spinCount="100000" sheet="1" objects="1" scenarios="1" selectLockedCells="1"/>
  <mergeCells count="35">
    <mergeCell ref="E45:G45"/>
    <mergeCell ref="B46:D46"/>
    <mergeCell ref="E46:G46"/>
    <mergeCell ref="A11:C11"/>
    <mergeCell ref="E11:G11"/>
    <mergeCell ref="A17:C17"/>
    <mergeCell ref="E17:G17"/>
    <mergeCell ref="A23:C23"/>
    <mergeCell ref="E23:G23"/>
    <mergeCell ref="I11:K11"/>
    <mergeCell ref="M11:O11"/>
    <mergeCell ref="A14:C14"/>
    <mergeCell ref="E14:G14"/>
    <mergeCell ref="I14:K14"/>
    <mergeCell ref="M14:O14"/>
    <mergeCell ref="I17:K17"/>
    <mergeCell ref="M17:O17"/>
    <mergeCell ref="A20:C20"/>
    <mergeCell ref="E20:G20"/>
    <mergeCell ref="I20:K20"/>
    <mergeCell ref="M20:O20"/>
    <mergeCell ref="I23:K23"/>
    <mergeCell ref="M23:O23"/>
    <mergeCell ref="B32:C32"/>
    <mergeCell ref="J32:K32"/>
    <mergeCell ref="E43:G43"/>
    <mergeCell ref="B33:C33"/>
    <mergeCell ref="B35:C35"/>
    <mergeCell ref="J35:K35"/>
    <mergeCell ref="B36:C36"/>
    <mergeCell ref="J36:K36"/>
    <mergeCell ref="B38:C38"/>
    <mergeCell ref="J38:K38"/>
    <mergeCell ref="B40:C40"/>
    <mergeCell ref="J33:K33"/>
  </mergeCells>
  <hyperlinks>
    <hyperlink ref="F2" r:id="rId1" xr:uid="{00000000-0004-0000-0200-000000000000}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GRP VOLUMES</vt:lpstr>
      <vt:lpstr>PE HOLDS</vt:lpstr>
      <vt:lpstr>ORDER SUM</vt:lpstr>
    </vt:vector>
  </TitlesOfParts>
  <Company>Arnes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</dc:creator>
  <cp:lastModifiedBy>Katherine Mills</cp:lastModifiedBy>
  <cp:lastPrinted>2025-04-09T06:46:33Z</cp:lastPrinted>
  <dcterms:created xsi:type="dcterms:W3CDTF">2019-11-17T19:51:02Z</dcterms:created>
  <dcterms:modified xsi:type="dcterms:W3CDTF">2026-03-09T13:29:37Z</dcterms:modified>
</cp:coreProperties>
</file>