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6" windowWidth="16212" windowHeight="4752"/>
  </bookViews>
  <sheets>
    <sheet name="CO2e active travel week" sheetId="2" r:id="rId1"/>
    <sheet name="Active travel swaps" sheetId="5" r:id="rId2"/>
    <sheet name="Activity data active travel wk" sheetId="1" r:id="rId3"/>
  </sheets>
  <definedNames>
    <definedName name="_xlnm.Print_Area" localSheetId="0">'CO2e active travel week'!$A$1:$D$39</definedName>
  </definedNames>
  <calcPr calcId="124519"/>
</workbook>
</file>

<file path=xl/calcChain.xml><?xml version="1.0" encoding="utf-8"?>
<calcChain xmlns="http://schemas.openxmlformats.org/spreadsheetml/2006/main">
  <c r="B33" i="2"/>
  <c r="D33"/>
  <c r="D34"/>
  <c r="D35"/>
  <c r="D37"/>
  <c r="D38"/>
  <c r="B36"/>
  <c r="D36" s="1"/>
  <c r="B39"/>
  <c r="B34"/>
  <c r="B38"/>
  <c r="B37"/>
  <c r="B35"/>
  <c r="B16"/>
  <c r="D17"/>
  <c r="D19"/>
  <c r="D20"/>
  <c r="C20"/>
  <c r="C19"/>
  <c r="C18"/>
  <c r="C17"/>
  <c r="C16"/>
  <c r="B18"/>
  <c r="D18" s="1"/>
  <c r="D16"/>
  <c r="B17"/>
  <c r="B20"/>
  <c r="B19"/>
  <c r="C12"/>
  <c r="C11"/>
  <c r="B12"/>
  <c r="B11"/>
  <c r="D8"/>
  <c r="B8"/>
  <c r="D21" i="1"/>
  <c r="D20"/>
  <c r="D22"/>
  <c r="D39" i="2" l="1"/>
  <c r="D21"/>
  <c r="B21"/>
  <c r="D12"/>
  <c r="B13"/>
  <c r="D11"/>
  <c r="D13" l="1"/>
</calcChain>
</file>

<file path=xl/sharedStrings.xml><?xml version="1.0" encoding="utf-8"?>
<sst xmlns="http://schemas.openxmlformats.org/spreadsheetml/2006/main" count="261" uniqueCount="129">
  <si>
    <t>Day</t>
  </si>
  <si>
    <t>Trip</t>
  </si>
  <si>
    <t xml:space="preserve">Distance (KM) </t>
  </si>
  <si>
    <t>Notes</t>
  </si>
  <si>
    <t>6.11.19</t>
  </si>
  <si>
    <t>School drop off</t>
  </si>
  <si>
    <t>Mode</t>
  </si>
  <si>
    <t>Walk</t>
  </si>
  <si>
    <t>Ride</t>
  </si>
  <si>
    <t>To &amp; from pilates</t>
  </si>
  <si>
    <t>7.11.19</t>
  </si>
  <si>
    <t>Ride to work</t>
  </si>
  <si>
    <t>Ride home</t>
  </si>
  <si>
    <t>8.11.19</t>
  </si>
  <si>
    <t>School drop off &amp; return</t>
  </si>
  <si>
    <t>School pick up &amp; return</t>
  </si>
  <si>
    <t>Quicker than driving. The car route is 4.5km return.</t>
  </si>
  <si>
    <t>10.11.19</t>
  </si>
  <si>
    <t>Ride to Cook shops &amp; back</t>
  </si>
  <si>
    <t>Ride to get takeaway &amp; back</t>
  </si>
  <si>
    <t>11.11.19</t>
  </si>
  <si>
    <t>12.11.19</t>
  </si>
  <si>
    <t>Ride to Coles &amp; back for big shop</t>
  </si>
  <si>
    <t>Total</t>
  </si>
  <si>
    <t>9.11.19</t>
  </si>
  <si>
    <t>Skipped dog school in Mitchell and SUP on lake as no way to get there.</t>
  </si>
  <si>
    <t>Stiff ride uphill but ok besides. Not keen to do it every week though.</t>
  </si>
  <si>
    <t>Ride to meeting &amp; home</t>
  </si>
  <si>
    <t>Subtotal walk</t>
  </si>
  <si>
    <t>Subtotal ride</t>
  </si>
  <si>
    <t>Travel per person per year (KM)</t>
  </si>
  <si>
    <t>Emissions factor (KG CO2e per KM)</t>
  </si>
  <si>
    <t>Total per person per year (KG CO2e)</t>
  </si>
  <si>
    <t>Car (ICE petrol driver only)</t>
  </si>
  <si>
    <t>Bus</t>
  </si>
  <si>
    <t>Bike</t>
  </si>
  <si>
    <t>Taxi/Uber</t>
  </si>
  <si>
    <t>Private vehicle (ICE petrol driver only)</t>
  </si>
  <si>
    <t>Public transport (diesel bus)</t>
  </si>
  <si>
    <t>Walking</t>
  </si>
  <si>
    <t>Bus (diesel average 23.8 passengers)</t>
  </si>
  <si>
    <t>Motorbike</t>
  </si>
  <si>
    <t>Taxi</t>
  </si>
  <si>
    <t>See spreadsheet &amp; calculations for Week 36 - Urban Transport</t>
  </si>
  <si>
    <t>Australian average baseline case - transport now</t>
  </si>
  <si>
    <t>Me baseline case - my transport now</t>
  </si>
  <si>
    <t>ACT average baseline case - transport now</t>
  </si>
  <si>
    <t>Date</t>
  </si>
  <si>
    <t>Odometre before (KM)</t>
  </si>
  <si>
    <t>Odometre after (KM)</t>
  </si>
  <si>
    <t>Who was in the car?</t>
  </si>
  <si>
    <t>Purpose of trip?</t>
  </si>
  <si>
    <t>18.03.18</t>
  </si>
  <si>
    <t>Jo</t>
  </si>
  <si>
    <t>Shopping &amp; tip recycling (Green Shed)</t>
  </si>
  <si>
    <t>Jo, Bob, X</t>
  </si>
  <si>
    <t>Visit</t>
  </si>
  <si>
    <t>19.03.18</t>
  </si>
  <si>
    <t>Bob</t>
  </si>
  <si>
    <t>Basketball</t>
  </si>
  <si>
    <t>Grocery shopping</t>
  </si>
  <si>
    <t>20.03.18</t>
  </si>
  <si>
    <t>Work</t>
  </si>
  <si>
    <t>Bob, X</t>
  </si>
  <si>
    <t>Errands</t>
  </si>
  <si>
    <t>21.03.18</t>
  </si>
  <si>
    <t>Pilates</t>
  </si>
  <si>
    <t>22.03.19</t>
  </si>
  <si>
    <t>Work and library</t>
  </si>
  <si>
    <t>23.03.19</t>
  </si>
  <si>
    <t>Jo, X</t>
  </si>
  <si>
    <t>Questacon</t>
  </si>
  <si>
    <t>24.03.19</t>
  </si>
  <si>
    <t>Swimming</t>
  </si>
  <si>
    <t>24.03.18</t>
  </si>
  <si>
    <t>Tip recycling (Green Shed)</t>
  </si>
  <si>
    <t>6.06.18</t>
  </si>
  <si>
    <t>7.06.18</t>
  </si>
  <si>
    <t>Drop off</t>
  </si>
  <si>
    <t>8.06.18</t>
  </si>
  <si>
    <t>10.06.18</t>
  </si>
  <si>
    <t>Jo, Bob, X, dogs</t>
  </si>
  <si>
    <t>Lake</t>
  </si>
  <si>
    <t>11.06.18</t>
  </si>
  <si>
    <t>Unlogged</t>
  </si>
  <si>
    <t>Bob, Jo</t>
  </si>
  <si>
    <t>Town</t>
  </si>
  <si>
    <t>12.6.19</t>
  </si>
  <si>
    <t>Shopping &amp; errands</t>
  </si>
  <si>
    <t>13.06.19</t>
  </si>
  <si>
    <t>Subtotal</t>
  </si>
  <si>
    <t>20.10.19</t>
  </si>
  <si>
    <t>Bob, Jo, X</t>
  </si>
  <si>
    <t>Murrambateman (day trip)</t>
  </si>
  <si>
    <t>Visits</t>
  </si>
  <si>
    <t>Shopping</t>
  </si>
  <si>
    <t>Op shops</t>
  </si>
  <si>
    <t>Jo, dog</t>
  </si>
  <si>
    <t>Dog school</t>
  </si>
  <si>
    <t>21.10.19</t>
  </si>
  <si>
    <t>22.10.19</t>
  </si>
  <si>
    <t>23.10.19</t>
  </si>
  <si>
    <t>25.10.19</t>
  </si>
  <si>
    <t>26.10.19</t>
  </si>
  <si>
    <t>27.10.19</t>
  </si>
  <si>
    <t>Lunch</t>
  </si>
  <si>
    <t>SUP on lake</t>
  </si>
  <si>
    <t>2.06.19</t>
  </si>
  <si>
    <t>3.06.19</t>
  </si>
  <si>
    <t>4.06.19</t>
  </si>
  <si>
    <t>6.06.19</t>
  </si>
  <si>
    <t>7.06.19</t>
  </si>
  <si>
    <t>CO2e from car trip</t>
  </si>
  <si>
    <t>CO2e with easy swaps</t>
  </si>
  <si>
    <t>Could this be easily swapped with active or public transport?</t>
  </si>
  <si>
    <t>No</t>
  </si>
  <si>
    <t>Yes</t>
  </si>
  <si>
    <t>*Car emissions factor used of .290 KG of CO2e per KM travel</t>
  </si>
  <si>
    <t>Household trip distance (KM)</t>
  </si>
  <si>
    <t>Total (4 weeks, 3 people)</t>
  </si>
  <si>
    <t>Logbook data from four randomly selected weeks from a car logbook my family has kept for Carbon Diet purposes.</t>
  </si>
  <si>
    <t xml:space="preserve">This shows my average urban car travel for the year is 3,064 km per person. </t>
  </si>
  <si>
    <t>Me - what if I used only active transport?</t>
  </si>
  <si>
    <t>Me - the easy swap, 30% current car distance by bike instead</t>
  </si>
  <si>
    <t>ACT average - what if 30% current car distance by bike &amp; walk instead</t>
  </si>
  <si>
    <t>This is slightly less than the total average baseline I'm using of 3,525 km by car per person, probably because that total average counts our holiday trips to the beach.</t>
  </si>
  <si>
    <t>This analysis shows me I can easily save 40% of my CO2e from car trips by using a bike. I'll use the car when there are lots of passengers or cargo, but I'll stick to the bike for everything else.</t>
  </si>
  <si>
    <t>I've decided to assume a 30% cut in driving. Some weeks I'll get slack due to magpies, weather or other lame excuses.</t>
  </si>
  <si>
    <t>Data sources for baseline travel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</si>
</sst>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0.000"/>
    <numFmt numFmtId="167" formatCode="_-* #,##0_-;\-* #,##0_-;_-* &quot;-&quot;???_-;_-@_-"/>
    <numFmt numFmtId="168" formatCode="[$-F800]dddd\,\ mmmm\ dd\,\ yyyy"/>
  </numFmts>
  <fonts count="2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10"/>
      <color theme="9" tint="-0.499984740745262"/>
      <name val="Arial"/>
      <family val="2"/>
    </font>
    <font>
      <i/>
      <sz val="10"/>
      <color rgb="FFFF0000"/>
      <name val="Arial"/>
      <family val="2"/>
    </font>
    <font>
      <u/>
      <sz val="10"/>
      <color theme="11"/>
      <name val="Arial"/>
      <family val="2"/>
    </font>
    <font>
      <sz val="11"/>
      <color rgb="FF9C5700"/>
      <name val="Calibri"/>
      <family val="2"/>
      <scheme val="minor"/>
    </font>
    <font>
      <b/>
      <sz val="10"/>
      <color theme="0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99FF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07">
    <xf numFmtId="0" fontId="0" fillId="0" borderId="0"/>
    <xf numFmtId="43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9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1" fillId="0" borderId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12" fillId="31" borderId="6" applyNumberFormat="0" applyAlignment="0" applyProtection="0"/>
    <xf numFmtId="0" fontId="14" fillId="32" borderId="7" applyNumberFormat="0" applyProtection="0">
      <alignment vertical="center"/>
    </xf>
    <xf numFmtId="0" fontId="5" fillId="30" borderId="0" applyNumberFormat="0" applyBorder="0" applyAlignment="0" applyProtection="0"/>
    <xf numFmtId="165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2" fillId="33" borderId="3" applyNumberFormat="0" applyBorder="0" applyAlignment="0" applyProtection="0"/>
    <xf numFmtId="0" fontId="12" fillId="34" borderId="0">
      <alignment vertical="center"/>
    </xf>
    <xf numFmtId="0" fontId="12" fillId="35" borderId="8" applyNumberFormat="0" applyAlignment="0" applyProtection="0"/>
    <xf numFmtId="0" fontId="17" fillId="4" borderId="0" applyNumberFormat="0" applyBorder="0" applyAlignment="0" applyProtection="0"/>
    <xf numFmtId="0" fontId="11" fillId="6" borderId="5" applyNumberFormat="0" applyFont="0" applyAlignment="0" applyProtection="0"/>
    <xf numFmtId="0" fontId="18" fillId="36" borderId="9" applyNumberFormat="0" applyAlignment="0" applyProtection="0"/>
    <xf numFmtId="0" fontId="12" fillId="37" borderId="10" applyNumberFormat="0" applyProtection="0">
      <alignment vertical="center"/>
    </xf>
    <xf numFmtId="0" fontId="19" fillId="0" borderId="0" applyNumberFormat="0" applyFill="0" applyBorder="0" applyAlignment="0" applyProtection="0"/>
    <xf numFmtId="0" fontId="18" fillId="3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0" borderId="0" applyNumberFormat="0" applyBorder="0" applyAlignment="0" applyProtection="0"/>
    <xf numFmtId="0" fontId="12" fillId="31" borderId="6" applyNumberFormat="0" applyAlignment="0" applyProtection="0"/>
    <xf numFmtId="0" fontId="14" fillId="32" borderId="7" applyNumberFormat="0" applyProtection="0">
      <alignment vertical="center"/>
    </xf>
    <xf numFmtId="0" fontId="5" fillId="14" borderId="0" applyNumberFormat="0" applyBorder="0" applyAlignment="0" applyProtection="0"/>
    <xf numFmtId="165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12" fillId="33" borderId="3" applyNumberFormat="0" applyBorder="0" applyAlignment="0" applyProtection="0"/>
    <xf numFmtId="0" fontId="5" fillId="30" borderId="0" applyNumberFormat="0" applyBorder="0" applyAlignment="0" applyProtection="0"/>
    <xf numFmtId="0" fontId="12" fillId="35" borderId="8" applyNumberFormat="0" applyAlignment="0" applyProtection="0"/>
    <xf numFmtId="0" fontId="17" fillId="4" borderId="0" applyNumberFormat="0" applyBorder="0" applyAlignment="0" applyProtection="0"/>
    <xf numFmtId="0" fontId="11" fillId="6" borderId="5" applyNumberFormat="0" applyFont="0" applyAlignment="0" applyProtection="0"/>
    <xf numFmtId="0" fontId="18" fillId="36" borderId="9" applyNumberFormat="0" applyAlignment="0" applyProtection="0"/>
    <xf numFmtId="0" fontId="11" fillId="0" borderId="0"/>
    <xf numFmtId="0" fontId="19" fillId="0" borderId="0" applyNumberFormat="0" applyFill="0" applyBorder="0" applyAlignment="0" applyProtection="0"/>
    <xf numFmtId="0" fontId="18" fillId="38" borderId="0" applyNumberFormat="0" applyBorder="0" applyAlignment="0" applyProtection="0"/>
    <xf numFmtId="0" fontId="5" fillId="10" borderId="0" applyNumberFormat="0" applyBorder="0" applyAlignment="0" applyProtection="0"/>
    <xf numFmtId="0" fontId="12" fillId="31" borderId="6" applyNumberFormat="0" applyAlignment="0" applyProtection="0"/>
    <xf numFmtId="0" fontId="14" fillId="32" borderId="7" applyNumberFormat="0" applyProtection="0">
      <alignment vertical="center"/>
    </xf>
    <xf numFmtId="0" fontId="5" fillId="14" borderId="0" applyNumberFormat="0" applyBorder="0" applyAlignment="0" applyProtection="0"/>
    <xf numFmtId="165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12" fillId="33" borderId="3" applyNumberFormat="0" applyBorder="0" applyAlignment="0" applyProtection="0"/>
    <xf numFmtId="0" fontId="5" fillId="30" borderId="0" applyNumberFormat="0" applyBorder="0" applyAlignment="0" applyProtection="0"/>
    <xf numFmtId="0" fontId="12" fillId="35" borderId="8" applyNumberFormat="0" applyAlignment="0" applyProtection="0"/>
    <xf numFmtId="0" fontId="17" fillId="4" borderId="0" applyNumberFormat="0" applyBorder="0" applyAlignment="0" applyProtection="0"/>
    <xf numFmtId="0" fontId="11" fillId="6" borderId="5" applyNumberFormat="0" applyFont="0" applyAlignment="0" applyProtection="0"/>
    <xf numFmtId="0" fontId="18" fillId="36" borderId="9" applyNumberFormat="0" applyAlignment="0" applyProtection="0"/>
    <xf numFmtId="0" fontId="11" fillId="0" borderId="0"/>
    <xf numFmtId="0" fontId="19" fillId="0" borderId="0" applyNumberFormat="0" applyFill="0" applyBorder="0" applyAlignment="0" applyProtection="0"/>
    <xf numFmtId="0" fontId="18" fillId="38" borderId="0" applyNumberFormat="0" applyBorder="0" applyAlignment="0" applyProtection="0"/>
    <xf numFmtId="0" fontId="5" fillId="10" borderId="0" applyNumberFormat="0" applyBorder="0" applyAlignment="0" applyProtection="0"/>
    <xf numFmtId="0" fontId="12" fillId="31" borderId="6" applyNumberFormat="0" applyAlignment="0" applyProtection="0"/>
    <xf numFmtId="0" fontId="14" fillId="32" borderId="7" applyNumberFormat="0" applyProtection="0">
      <alignment vertical="center"/>
    </xf>
    <xf numFmtId="0" fontId="5" fillId="14" borderId="0" applyNumberFormat="0" applyBorder="0" applyAlignment="0" applyProtection="0"/>
    <xf numFmtId="165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12" fillId="33" borderId="3" applyNumberFormat="0" applyBorder="0" applyAlignment="0" applyProtection="0"/>
    <xf numFmtId="0" fontId="5" fillId="30" borderId="0" applyNumberFormat="0" applyBorder="0" applyAlignment="0" applyProtection="0"/>
    <xf numFmtId="0" fontId="12" fillId="35" borderId="8" applyNumberFormat="0" applyAlignment="0" applyProtection="0"/>
    <xf numFmtId="0" fontId="17" fillId="4" borderId="0" applyNumberFormat="0" applyBorder="0" applyAlignment="0" applyProtection="0"/>
    <xf numFmtId="0" fontId="11" fillId="6" borderId="5" applyNumberFormat="0" applyFont="0" applyAlignment="0" applyProtection="0"/>
    <xf numFmtId="0" fontId="18" fillId="36" borderId="9" applyNumberFormat="0" applyAlignment="0" applyProtection="0"/>
    <xf numFmtId="0" fontId="11" fillId="0" borderId="0"/>
    <xf numFmtId="0" fontId="19" fillId="0" borderId="0" applyNumberFormat="0" applyFill="0" applyBorder="0" applyAlignment="0" applyProtection="0"/>
    <xf numFmtId="0" fontId="18" fillId="38" borderId="0" applyNumberFormat="0" applyBorder="0" applyAlignment="0" applyProtection="0"/>
    <xf numFmtId="0" fontId="5" fillId="10" borderId="0" applyNumberFormat="0" applyBorder="0" applyAlignment="0" applyProtection="0"/>
    <xf numFmtId="0" fontId="12" fillId="31" borderId="6" applyNumberFormat="0" applyAlignment="0" applyProtection="0"/>
    <xf numFmtId="0" fontId="14" fillId="32" borderId="7" applyNumberFormat="0" applyProtection="0">
      <alignment vertical="center"/>
    </xf>
    <xf numFmtId="0" fontId="5" fillId="14" borderId="0" applyNumberFormat="0" applyBorder="0" applyAlignment="0" applyProtection="0"/>
    <xf numFmtId="165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12" fillId="33" borderId="3" applyNumberFormat="0" applyBorder="0" applyAlignment="0" applyProtection="0"/>
    <xf numFmtId="0" fontId="5" fillId="30" borderId="0" applyNumberFormat="0" applyBorder="0" applyAlignment="0" applyProtection="0"/>
    <xf numFmtId="0" fontId="12" fillId="35" borderId="8" applyNumberFormat="0" applyAlignment="0" applyProtection="0"/>
    <xf numFmtId="0" fontId="17" fillId="4" borderId="0" applyNumberFormat="0" applyBorder="0" applyAlignment="0" applyProtection="0"/>
    <xf numFmtId="0" fontId="11" fillId="6" borderId="5" applyNumberFormat="0" applyFont="0" applyAlignment="0" applyProtection="0"/>
    <xf numFmtId="0" fontId="18" fillId="36" borderId="9" applyNumberFormat="0" applyAlignment="0" applyProtection="0"/>
    <xf numFmtId="0" fontId="11" fillId="0" borderId="0"/>
    <xf numFmtId="0" fontId="19" fillId="0" borderId="0" applyNumberFormat="0" applyFill="0" applyBorder="0" applyAlignment="0" applyProtection="0"/>
    <xf numFmtId="0" fontId="18" fillId="38" borderId="0" applyNumberFormat="0" applyBorder="0" applyAlignment="0" applyProtection="0"/>
    <xf numFmtId="0" fontId="5" fillId="10" borderId="0" applyNumberFormat="0" applyBorder="0" applyAlignment="0" applyProtection="0"/>
    <xf numFmtId="0" fontId="12" fillId="31" borderId="6" applyNumberFormat="0" applyAlignment="0" applyProtection="0"/>
    <xf numFmtId="0" fontId="14" fillId="32" borderId="7" applyNumberFormat="0" applyProtection="0">
      <alignment vertical="center"/>
    </xf>
    <xf numFmtId="0" fontId="5" fillId="14" borderId="0" applyNumberFormat="0" applyBorder="0" applyAlignment="0" applyProtection="0"/>
    <xf numFmtId="165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12" fillId="33" borderId="3" applyNumberFormat="0" applyBorder="0" applyAlignment="0" applyProtection="0"/>
    <xf numFmtId="0" fontId="5" fillId="30" borderId="0" applyNumberFormat="0" applyBorder="0" applyAlignment="0" applyProtection="0"/>
    <xf numFmtId="0" fontId="12" fillId="35" borderId="8" applyNumberFormat="0" applyAlignment="0" applyProtection="0"/>
    <xf numFmtId="0" fontId="17" fillId="4" borderId="0" applyNumberFormat="0" applyBorder="0" applyAlignment="0" applyProtection="0"/>
    <xf numFmtId="0" fontId="11" fillId="6" borderId="5" applyNumberFormat="0" applyFont="0" applyAlignment="0" applyProtection="0"/>
    <xf numFmtId="0" fontId="18" fillId="36" borderId="9" applyNumberFormat="0" applyAlignment="0" applyProtection="0"/>
    <xf numFmtId="0" fontId="11" fillId="0" borderId="0"/>
    <xf numFmtId="0" fontId="19" fillId="0" borderId="0" applyNumberFormat="0" applyFill="0" applyBorder="0" applyAlignment="0" applyProtection="0"/>
    <xf numFmtId="0" fontId="18" fillId="38" borderId="0" applyNumberFormat="0" applyBorder="0" applyAlignment="0" applyProtection="0"/>
    <xf numFmtId="0" fontId="12" fillId="31" borderId="6" applyNumberFormat="0" applyAlignment="0" applyProtection="0"/>
    <xf numFmtId="0" fontId="14" fillId="32" borderId="7" applyNumberFormat="0" applyProtection="0">
      <alignment vertical="center"/>
    </xf>
    <xf numFmtId="165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33" borderId="3" applyNumberFormat="0" applyBorder="0" applyAlignment="0" applyProtection="0"/>
    <xf numFmtId="0" fontId="12" fillId="35" borderId="8" applyNumberFormat="0" applyAlignment="0" applyProtection="0"/>
    <xf numFmtId="0" fontId="17" fillId="4" borderId="0" applyNumberFormat="0" applyBorder="0" applyAlignment="0" applyProtection="0"/>
    <xf numFmtId="0" fontId="11" fillId="6" borderId="5" applyNumberFormat="0" applyFont="0" applyAlignment="0" applyProtection="0"/>
    <xf numFmtId="0" fontId="18" fillId="36" borderId="9" applyNumberFormat="0" applyAlignment="0" applyProtection="0"/>
    <xf numFmtId="0" fontId="11" fillId="0" borderId="0"/>
    <xf numFmtId="0" fontId="19" fillId="0" borderId="0" applyNumberFormat="0" applyFill="0" applyBorder="0" applyAlignment="0" applyProtection="0"/>
    <xf numFmtId="0" fontId="18" fillId="38" borderId="0" applyNumberFormat="0" applyBorder="0" applyAlignment="0" applyProtection="0"/>
    <xf numFmtId="0" fontId="12" fillId="31" borderId="6" applyNumberFormat="0" applyAlignment="0" applyProtection="0"/>
    <xf numFmtId="0" fontId="14" fillId="32" borderId="7" applyNumberFormat="0" applyProtection="0">
      <alignment vertical="center"/>
    </xf>
    <xf numFmtId="165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33" borderId="3" applyNumberFormat="0" applyBorder="0" applyAlignment="0" applyProtection="0"/>
    <xf numFmtId="0" fontId="12" fillId="35" borderId="8" applyNumberFormat="0" applyAlignment="0" applyProtection="0"/>
    <xf numFmtId="0" fontId="17" fillId="4" borderId="0" applyNumberFormat="0" applyBorder="0" applyAlignment="0" applyProtection="0"/>
    <xf numFmtId="0" fontId="11" fillId="6" borderId="5" applyNumberFormat="0" applyFont="0" applyAlignment="0" applyProtection="0"/>
    <xf numFmtId="0" fontId="18" fillId="36" borderId="9" applyNumberFormat="0" applyAlignment="0" applyProtection="0"/>
    <xf numFmtId="0" fontId="11" fillId="0" borderId="0"/>
    <xf numFmtId="0" fontId="19" fillId="0" borderId="0" applyNumberFormat="0" applyFill="0" applyBorder="0" applyAlignment="0" applyProtection="0"/>
    <xf numFmtId="0" fontId="18" fillId="38" borderId="0" applyNumberFormat="0" applyBorder="0" applyAlignment="0" applyProtection="0"/>
    <xf numFmtId="0" fontId="12" fillId="31" borderId="6" applyNumberFormat="0" applyAlignment="0" applyProtection="0"/>
    <xf numFmtId="0" fontId="14" fillId="32" borderId="7" applyNumberFormat="0" applyProtection="0">
      <alignment vertical="center"/>
    </xf>
    <xf numFmtId="165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33" borderId="3" applyNumberFormat="0" applyBorder="0" applyAlignment="0" applyProtection="0"/>
    <xf numFmtId="0" fontId="12" fillId="35" borderId="8" applyNumberFormat="0" applyAlignment="0" applyProtection="0"/>
    <xf numFmtId="0" fontId="17" fillId="4" borderId="0" applyNumberFormat="0" applyBorder="0" applyAlignment="0" applyProtection="0"/>
    <xf numFmtId="0" fontId="11" fillId="6" borderId="5" applyNumberFormat="0" applyFont="0" applyAlignment="0" applyProtection="0"/>
    <xf numFmtId="0" fontId="18" fillId="36" borderId="9" applyNumberFormat="0" applyAlignment="0" applyProtection="0"/>
    <xf numFmtId="0" fontId="11" fillId="0" borderId="0"/>
    <xf numFmtId="0" fontId="19" fillId="0" borderId="0" applyNumberFormat="0" applyFill="0" applyBorder="0" applyAlignment="0" applyProtection="0"/>
    <xf numFmtId="0" fontId="18" fillId="38" borderId="0" applyNumberFormat="0" applyBorder="0" applyAlignment="0" applyProtection="0"/>
    <xf numFmtId="0" fontId="12" fillId="31" borderId="6" applyNumberFormat="0" applyAlignment="0" applyProtection="0"/>
    <xf numFmtId="0" fontId="14" fillId="32" borderId="7" applyNumberFormat="0" applyProtection="0">
      <alignment vertical="center"/>
    </xf>
    <xf numFmtId="165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33" borderId="3" applyNumberFormat="0" applyBorder="0" applyAlignment="0" applyProtection="0"/>
    <xf numFmtId="0" fontId="12" fillId="35" borderId="8" applyNumberFormat="0" applyAlignment="0" applyProtection="0"/>
    <xf numFmtId="0" fontId="17" fillId="4" borderId="0" applyNumberFormat="0" applyBorder="0" applyAlignment="0" applyProtection="0"/>
    <xf numFmtId="0" fontId="11" fillId="6" borderId="5" applyNumberFormat="0" applyFont="0" applyAlignment="0" applyProtection="0"/>
    <xf numFmtId="0" fontId="18" fillId="36" borderId="9" applyNumberFormat="0" applyAlignment="0" applyProtection="0"/>
    <xf numFmtId="0" fontId="19" fillId="0" borderId="0" applyNumberFormat="0" applyFill="0" applyBorder="0" applyAlignment="0" applyProtection="0"/>
    <xf numFmtId="0" fontId="18" fillId="38" borderId="0" applyNumberFormat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2" xfId="0" applyFont="1" applyFill="1" applyBorder="1"/>
    <xf numFmtId="0" fontId="3" fillId="0" borderId="1" xfId="0" applyFont="1" applyBorder="1"/>
    <xf numFmtId="0" fontId="0" fillId="0" borderId="1" xfId="0" applyBorder="1"/>
    <xf numFmtId="0" fontId="4" fillId="0" borderId="1" xfId="0" applyFont="1" applyBorder="1"/>
    <xf numFmtId="167" fontId="21" fillId="41" borderId="1" xfId="0" applyNumberFormat="1" applyFont="1" applyFill="1" applyBorder="1"/>
    <xf numFmtId="0" fontId="0" fillId="0" borderId="0" xfId="0"/>
    <xf numFmtId="0" fontId="10" fillId="0" borderId="0" xfId="0" applyFont="1"/>
    <xf numFmtId="164" fontId="21" fillId="41" borderId="1" xfId="1" applyNumberFormat="1" applyFont="1" applyFill="1" applyBorder="1"/>
    <xf numFmtId="0" fontId="21" fillId="41" borderId="1" xfId="0" applyFont="1" applyFill="1" applyBorder="1"/>
    <xf numFmtId="167" fontId="11" fillId="39" borderId="1" xfId="0" applyNumberFormat="1" applyFont="1" applyFill="1" applyBorder="1"/>
    <xf numFmtId="164" fontId="21" fillId="40" borderId="1" xfId="0" applyNumberFormat="1" applyFont="1" applyFill="1" applyBorder="1"/>
    <xf numFmtId="164" fontId="11" fillId="41" borderId="1" xfId="0" applyNumberFormat="1" applyFont="1" applyFill="1" applyBorder="1"/>
    <xf numFmtId="164" fontId="21" fillId="39" borderId="1" xfId="0" applyNumberFormat="1" applyFont="1" applyFill="1" applyBorder="1"/>
    <xf numFmtId="164" fontId="21" fillId="40" borderId="1" xfId="1" applyNumberFormat="1" applyFont="1" applyFill="1" applyBorder="1"/>
    <xf numFmtId="166" fontId="11" fillId="41" borderId="1" xfId="0" applyNumberFormat="1" applyFont="1" applyFill="1" applyBorder="1"/>
    <xf numFmtId="164" fontId="21" fillId="39" borderId="1" xfId="1" applyNumberFormat="1" applyFont="1" applyFill="1" applyBorder="1"/>
    <xf numFmtId="164" fontId="11" fillId="40" borderId="1" xfId="0" applyNumberFormat="1" applyFont="1" applyFill="1" applyBorder="1"/>
    <xf numFmtId="164" fontId="11" fillId="41" borderId="1" xfId="1" applyNumberFormat="1" applyFont="1" applyFill="1" applyBorder="1"/>
    <xf numFmtId="164" fontId="11" fillId="39" borderId="1" xfId="0" applyNumberFormat="1" applyFont="1" applyFill="1" applyBorder="1"/>
    <xf numFmtId="0" fontId="11" fillId="40" borderId="1" xfId="0" applyFont="1" applyFill="1" applyBorder="1"/>
    <xf numFmtId="0" fontId="11" fillId="41" borderId="1" xfId="0" applyFont="1" applyFill="1" applyBorder="1"/>
    <xf numFmtId="0" fontId="11" fillId="39" borderId="1" xfId="0" applyFont="1" applyFill="1" applyBorder="1"/>
    <xf numFmtId="166" fontId="11" fillId="40" borderId="1" xfId="0" applyNumberFormat="1" applyFont="1" applyFill="1" applyBorder="1"/>
    <xf numFmtId="0" fontId="20" fillId="41" borderId="1" xfId="0" applyFont="1" applyFill="1" applyBorder="1"/>
    <xf numFmtId="166" fontId="11" fillId="39" borderId="1" xfId="0" applyNumberFormat="1" applyFont="1" applyFill="1" applyBorder="1"/>
    <xf numFmtId="164" fontId="11" fillId="40" borderId="1" xfId="1" applyNumberFormat="1" applyFont="1" applyFill="1" applyBorder="1"/>
    <xf numFmtId="0" fontId="20" fillId="0" borderId="1" xfId="0" applyFont="1" applyBorder="1" applyAlignment="1">
      <alignment wrapText="1"/>
    </xf>
    <xf numFmtId="164" fontId="11" fillId="39" borderId="1" xfId="1" applyNumberFormat="1" applyFont="1" applyFill="1" applyBorder="1"/>
    <xf numFmtId="0" fontId="21" fillId="40" borderId="1" xfId="0" applyFont="1" applyFill="1" applyBorder="1"/>
    <xf numFmtId="167" fontId="11" fillId="41" borderId="1" xfId="0" applyNumberFormat="1" applyFont="1" applyFill="1" applyBorder="1"/>
    <xf numFmtId="0" fontId="21" fillId="39" borderId="1" xfId="0" applyFont="1" applyFill="1" applyBorder="1"/>
    <xf numFmtId="0" fontId="20" fillId="0" borderId="1" xfId="0" applyFont="1" applyBorder="1"/>
    <xf numFmtId="164" fontId="21" fillId="41" borderId="1" xfId="0" applyNumberFormat="1" applyFont="1" applyFill="1" applyBorder="1"/>
    <xf numFmtId="167" fontId="21" fillId="39" borderId="1" xfId="0" applyNumberFormat="1" applyFont="1" applyFill="1" applyBorder="1"/>
    <xf numFmtId="0" fontId="0" fillId="0" borderId="0" xfId="0"/>
    <xf numFmtId="0" fontId="21" fillId="39" borderId="1" xfId="0" applyFont="1" applyFill="1" applyBorder="1" applyAlignment="1"/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4" fillId="42" borderId="1" xfId="0" applyFont="1" applyFill="1" applyBorder="1"/>
    <xf numFmtId="164" fontId="4" fillId="0" borderId="1" xfId="1" applyNumberFormat="1" applyFont="1" applyBorder="1"/>
    <xf numFmtId="0" fontId="0" fillId="0" borderId="0" xfId="0" applyFont="1" applyFill="1" applyBorder="1"/>
    <xf numFmtId="0" fontId="1" fillId="42" borderId="1" xfId="0" applyFont="1" applyFill="1" applyBorder="1"/>
    <xf numFmtId="164" fontId="1" fillId="42" borderId="1" xfId="1" applyNumberFormat="1" applyFont="1" applyFill="1" applyBorder="1"/>
    <xf numFmtId="164" fontId="1" fillId="42" borderId="1" xfId="0" applyNumberFormat="1" applyFont="1" applyFill="1" applyBorder="1"/>
    <xf numFmtId="14" fontId="1" fillId="0" borderId="1" xfId="0" applyNumberFormat="1" applyFont="1" applyBorder="1"/>
    <xf numFmtId="164" fontId="1" fillId="0" borderId="1" xfId="1" applyNumberFormat="1" applyFont="1" applyBorder="1"/>
    <xf numFmtId="164" fontId="1" fillId="0" borderId="1" xfId="0" applyNumberFormat="1" applyFont="1" applyBorder="1"/>
    <xf numFmtId="14" fontId="1" fillId="42" borderId="1" xfId="0" applyNumberFormat="1" applyFont="1" applyFill="1" applyBorder="1"/>
    <xf numFmtId="168" fontId="1" fillId="0" borderId="1" xfId="0" applyNumberFormat="1" applyFont="1" applyBorder="1"/>
    <xf numFmtId="168" fontId="1" fillId="42" borderId="1" xfId="0" applyNumberFormat="1" applyFont="1" applyFill="1" applyBorder="1"/>
    <xf numFmtId="0" fontId="4" fillId="0" borderId="1" xfId="0" applyFont="1" applyBorder="1"/>
    <xf numFmtId="164" fontId="4" fillId="0" borderId="1" xfId="0" applyNumberFormat="1" applyFont="1" applyBorder="1"/>
    <xf numFmtId="164" fontId="4" fillId="42" borderId="1" xfId="0" applyNumberFormat="1" applyFont="1" applyFill="1" applyBorder="1"/>
    <xf numFmtId="0" fontId="2" fillId="42" borderId="1" xfId="0" applyFont="1" applyFill="1" applyBorder="1" applyAlignment="1">
      <alignment wrapText="1"/>
    </xf>
    <xf numFmtId="0" fontId="0" fillId="0" borderId="0" xfId="0" applyBorder="1"/>
  </cellXfs>
  <cellStyles count="207">
    <cellStyle name="20% - Accent1" xfId="6" builtinId="30" customBuiltin="1"/>
    <cellStyle name="20% - Accent2" xfId="9" builtinId="34" customBuiltin="1"/>
    <cellStyle name="20% - Accent3" xfId="12" builtinId="38" customBuiltin="1"/>
    <cellStyle name="20% - Accent4" xfId="15" builtinId="42" customBuiltin="1"/>
    <cellStyle name="20% - Accent5" xfId="18" builtinId="46" customBuiltin="1"/>
    <cellStyle name="20% - Accent6" xfId="21" builtinId="50" customBuiltin="1"/>
    <cellStyle name="40% - Accent1" xfId="7" builtinId="31" customBuiltin="1"/>
    <cellStyle name="40% - Accent2" xfId="10" builtinId="35" customBuiltin="1"/>
    <cellStyle name="40% - Accent3" xfId="13" builtinId="39" customBuiltin="1"/>
    <cellStyle name="40% - Accent4" xfId="16" builtinId="43" customBuiltin="1"/>
    <cellStyle name="40% - Accent5" xfId="19" builtinId="47" customBuiltin="1"/>
    <cellStyle name="40% - Accent6" xfId="22" builtinId="51" customBuiltin="1"/>
    <cellStyle name="60% - Accent1 10" xfId="124"/>
    <cellStyle name="60% - Accent1 11" xfId="142"/>
    <cellStyle name="60% - Accent1 2" xfId="36"/>
    <cellStyle name="60% - Accent1 3" xfId="31"/>
    <cellStyle name="60% - Accent1 4" xfId="32"/>
    <cellStyle name="60% - Accent1 5" xfId="25"/>
    <cellStyle name="60% - Accent1 6" xfId="44"/>
    <cellStyle name="60% - Accent1 7" xfId="70"/>
    <cellStyle name="60% - Accent1 8" xfId="88"/>
    <cellStyle name="60% - Accent1 9" xfId="106"/>
    <cellStyle name="60% - Accent2 10" xfId="127"/>
    <cellStyle name="60% - Accent2 11" xfId="145"/>
    <cellStyle name="60% - Accent2 2" xfId="37"/>
    <cellStyle name="60% - Accent2 3" xfId="30"/>
    <cellStyle name="60% - Accent2 4" xfId="33"/>
    <cellStyle name="60% - Accent2 5" xfId="24"/>
    <cellStyle name="60% - Accent2 6" xfId="45"/>
    <cellStyle name="60% - Accent2 7" xfId="73"/>
    <cellStyle name="60% - Accent2 8" xfId="91"/>
    <cellStyle name="60% - Accent2 9" xfId="109"/>
    <cellStyle name="60% - Accent3 10" xfId="130"/>
    <cellStyle name="60% - Accent3 11" xfId="148"/>
    <cellStyle name="60% - Accent3 2" xfId="38"/>
    <cellStyle name="60% - Accent3 3" xfId="29"/>
    <cellStyle name="60% - Accent3 4" xfId="34"/>
    <cellStyle name="60% - Accent3 5" xfId="66"/>
    <cellStyle name="60% - Accent3 6" xfId="46"/>
    <cellStyle name="60% - Accent3 7" xfId="76"/>
    <cellStyle name="60% - Accent3 8" xfId="94"/>
    <cellStyle name="60% - Accent3 9" xfId="112"/>
    <cellStyle name="60% - Accent4 10" xfId="131"/>
    <cellStyle name="60% - Accent4 11" xfId="149"/>
    <cellStyle name="60% - Accent4 2" xfId="39"/>
    <cellStyle name="60% - Accent4 3" xfId="28"/>
    <cellStyle name="60% - Accent4 4" xfId="35"/>
    <cellStyle name="60% - Accent4 5" xfId="67"/>
    <cellStyle name="60% - Accent4 6" xfId="47"/>
    <cellStyle name="60% - Accent4 7" xfId="77"/>
    <cellStyle name="60% - Accent4 8" xfId="95"/>
    <cellStyle name="60% - Accent4 9" xfId="113"/>
    <cellStyle name="60% - Accent5 10" xfId="132"/>
    <cellStyle name="60% - Accent5 11" xfId="150"/>
    <cellStyle name="60% - Accent5 2" xfId="40"/>
    <cellStyle name="60% - Accent5 3" xfId="27"/>
    <cellStyle name="60% - Accent5 4" xfId="42"/>
    <cellStyle name="60% - Accent5 5" xfId="68"/>
    <cellStyle name="60% - Accent5 6" xfId="48"/>
    <cellStyle name="60% - Accent5 7" xfId="78"/>
    <cellStyle name="60% - Accent5 8" xfId="96"/>
    <cellStyle name="60% - Accent5 9" xfId="114"/>
    <cellStyle name="60% - Accent6 10" xfId="134"/>
    <cellStyle name="60% - Accent6 11" xfId="152"/>
    <cellStyle name="60% - Accent6 2" xfId="41"/>
    <cellStyle name="60% - Accent6 3" xfId="26"/>
    <cellStyle name="60% - Accent6 4" xfId="43"/>
    <cellStyle name="60% - Accent6 5" xfId="69"/>
    <cellStyle name="60% - Accent6 6" xfId="51"/>
    <cellStyle name="60% - Accent6 7" xfId="80"/>
    <cellStyle name="60% - Accent6 8" xfId="98"/>
    <cellStyle name="60% - Accent6 9" xfId="116"/>
    <cellStyle name="Accent1" xfId="5" builtinId="29" customBuiltin="1"/>
    <cellStyle name="Accent2" xfId="8" builtinId="33" customBuiltin="1"/>
    <cellStyle name="Accent3" xfId="11" builtinId="37" customBuiltin="1"/>
    <cellStyle name="Accent4" xfId="14" builtinId="41" customBuiltin="1"/>
    <cellStyle name="Accent5" xfId="17" builtinId="45" customBuiltin="1"/>
    <cellStyle name="Accent6" xfId="20" builtinId="49" customBuiltin="1"/>
    <cellStyle name="Bad" xfId="3" builtinId="27" customBuiltin="1"/>
    <cellStyle name="Calculation 10" xfId="184"/>
    <cellStyle name="Calculation 11" xfId="196"/>
    <cellStyle name="Calculation 2" xfId="49"/>
    <cellStyle name="Calculation 2 10" xfId="185"/>
    <cellStyle name="Calculation 2 11" xfId="197"/>
    <cellStyle name="Calculation 2 2" xfId="50"/>
    <cellStyle name="Calculation 2 3" xfId="72"/>
    <cellStyle name="Calculation 2 4" xfId="90"/>
    <cellStyle name="Calculation 2 5" xfId="108"/>
    <cellStyle name="Calculation 2 6" xfId="126"/>
    <cellStyle name="Calculation 2 7" xfId="144"/>
    <cellStyle name="Calculation 2 8" xfId="161"/>
    <cellStyle name="Calculation 2 9" xfId="173"/>
    <cellStyle name="Calculation 3" xfId="71"/>
    <cellStyle name="Calculation 4" xfId="89"/>
    <cellStyle name="Calculation 5" xfId="107"/>
    <cellStyle name="Calculation 6" xfId="125"/>
    <cellStyle name="Calculation 7" xfId="143"/>
    <cellStyle name="Calculation 8" xfId="160"/>
    <cellStyle name="Calculation 9" xfId="172"/>
    <cellStyle name="Check Cell" xfId="4" builtinId="23" customBuiltin="1"/>
    <cellStyle name="Comma" xfId="1" builtinId="3"/>
    <cellStyle name="Comma 10" xfId="186"/>
    <cellStyle name="Comma 11" xfId="198"/>
    <cellStyle name="Comma 2" xfId="52"/>
    <cellStyle name="Comma 3" xfId="74"/>
    <cellStyle name="Comma 4" xfId="92"/>
    <cellStyle name="Comma 5" xfId="110"/>
    <cellStyle name="Comma 6" xfId="128"/>
    <cellStyle name="Comma 7" xfId="146"/>
    <cellStyle name="Comma 8" xfId="162"/>
    <cellStyle name="Comma 9" xfId="174"/>
    <cellStyle name="Explanatory Text 10" xfId="187"/>
    <cellStyle name="Explanatory Text 11" xfId="199"/>
    <cellStyle name="Explanatory Text 2" xfId="53"/>
    <cellStyle name="Explanatory Text 3" xfId="75"/>
    <cellStyle name="Explanatory Text 4" xfId="93"/>
    <cellStyle name="Explanatory Text 5" xfId="111"/>
    <cellStyle name="Explanatory Text 6" xfId="129"/>
    <cellStyle name="Explanatory Text 7" xfId="147"/>
    <cellStyle name="Explanatory Text 8" xfId="163"/>
    <cellStyle name="Explanatory Text 9" xfId="175"/>
    <cellStyle name="Followed Hyperlink" xfId="54" builtinId="9" customBuiltin="1"/>
    <cellStyle name="Good" xfId="2" builtinId="26" customBuiltin="1"/>
    <cellStyle name="Hyperlink" xfId="56" builtinId="8" customBuiltin="1"/>
    <cellStyle name="Input 10" xfId="188"/>
    <cellStyle name="Input 11" xfId="200"/>
    <cellStyle name="Input 2" xfId="57"/>
    <cellStyle name="Input 3" xfId="79"/>
    <cellStyle name="Input 4" xfId="97"/>
    <cellStyle name="Input 5" xfId="115"/>
    <cellStyle name="Input 6" xfId="133"/>
    <cellStyle name="Input 7" xfId="151"/>
    <cellStyle name="Input 8" xfId="164"/>
    <cellStyle name="Input 9" xfId="176"/>
    <cellStyle name="Input data" xfId="58"/>
    <cellStyle name="Linked Cell 10" xfId="189"/>
    <cellStyle name="Linked Cell 11" xfId="201"/>
    <cellStyle name="Linked Cell 2" xfId="59"/>
    <cellStyle name="Linked Cell 3" xfId="81"/>
    <cellStyle name="Linked Cell 4" xfId="99"/>
    <cellStyle name="Linked Cell 5" xfId="117"/>
    <cellStyle name="Linked Cell 6" xfId="135"/>
    <cellStyle name="Linked Cell 7" xfId="153"/>
    <cellStyle name="Linked Cell 8" xfId="165"/>
    <cellStyle name="Linked Cell 9" xfId="177"/>
    <cellStyle name="Neutral 10" xfId="190"/>
    <cellStyle name="Neutral 11" xfId="202"/>
    <cellStyle name="Neutral 2" xfId="60"/>
    <cellStyle name="Neutral 3" xfId="82"/>
    <cellStyle name="Neutral 4" xfId="100"/>
    <cellStyle name="Neutral 5" xfId="118"/>
    <cellStyle name="Neutral 6" xfId="136"/>
    <cellStyle name="Neutral 7" xfId="154"/>
    <cellStyle name="Neutral 8" xfId="166"/>
    <cellStyle name="Neutral 9" xfId="178"/>
    <cellStyle name="Normal" xfId="0" builtinId="0"/>
    <cellStyle name="Normal 10" xfId="181"/>
    <cellStyle name="Normal 11" xfId="193"/>
    <cellStyle name="Normal 2" xfId="23"/>
    <cellStyle name="Normal 3" xfId="55"/>
    <cellStyle name="Normal 4" xfId="85"/>
    <cellStyle name="Normal 5" xfId="103"/>
    <cellStyle name="Normal 6" xfId="121"/>
    <cellStyle name="Normal 7" xfId="139"/>
    <cellStyle name="Normal 8" xfId="157"/>
    <cellStyle name="Normal 9" xfId="169"/>
    <cellStyle name="Note 10" xfId="191"/>
    <cellStyle name="Note 11" xfId="203"/>
    <cellStyle name="Note 2" xfId="61"/>
    <cellStyle name="Note 3" xfId="83"/>
    <cellStyle name="Note 4" xfId="101"/>
    <cellStyle name="Note 5" xfId="119"/>
    <cellStyle name="Note 6" xfId="137"/>
    <cellStyle name="Note 7" xfId="155"/>
    <cellStyle name="Note 8" xfId="167"/>
    <cellStyle name="Note 9" xfId="179"/>
    <cellStyle name="Output 10" xfId="192"/>
    <cellStyle name="Output 11" xfId="204"/>
    <cellStyle name="Output 2" xfId="62"/>
    <cellStyle name="Output 3" xfId="84"/>
    <cellStyle name="Output 4" xfId="102"/>
    <cellStyle name="Output 5" xfId="120"/>
    <cellStyle name="Output 6" xfId="138"/>
    <cellStyle name="Output 7" xfId="156"/>
    <cellStyle name="Output 8" xfId="168"/>
    <cellStyle name="Output 9" xfId="180"/>
    <cellStyle name="Selection" xfId="63"/>
    <cellStyle name="Title 10" xfId="194"/>
    <cellStyle name="Title 11" xfId="205"/>
    <cellStyle name="Title 2" xfId="64"/>
    <cellStyle name="Title 3" xfId="86"/>
    <cellStyle name="Title 4" xfId="104"/>
    <cellStyle name="Title 5" xfId="122"/>
    <cellStyle name="Title 6" xfId="140"/>
    <cellStyle name="Title 7" xfId="158"/>
    <cellStyle name="Title 8" xfId="170"/>
    <cellStyle name="Title 9" xfId="182"/>
    <cellStyle name="Warning Text 10" xfId="195"/>
    <cellStyle name="Warning Text 11" xfId="206"/>
    <cellStyle name="Warning Text 2" xfId="65"/>
    <cellStyle name="Warning Text 3" xfId="87"/>
    <cellStyle name="Warning Text 4" xfId="105"/>
    <cellStyle name="Warning Text 5" xfId="123"/>
    <cellStyle name="Warning Text 6" xfId="141"/>
    <cellStyle name="Warning Text 7" xfId="159"/>
    <cellStyle name="Warning Text 8" xfId="171"/>
    <cellStyle name="Warning Text 9" xfId="18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>
      <pane ySplit="1" topLeftCell="A23" activePane="bottomLeft" state="frozen"/>
      <selection pane="bottomLeft" activeCell="D49" sqref="D49"/>
    </sheetView>
  </sheetViews>
  <sheetFormatPr defaultRowHeight="14.4"/>
  <cols>
    <col min="1" max="1" width="75.77734375" customWidth="1"/>
    <col min="2" max="2" width="16.88671875" customWidth="1"/>
    <col min="3" max="3" width="20" customWidth="1"/>
    <col min="4" max="4" width="24.88671875" customWidth="1"/>
  </cols>
  <sheetData>
    <row r="1" spans="1:4" ht="27">
      <c r="A1" s="35"/>
      <c r="B1" s="30" t="s">
        <v>30</v>
      </c>
      <c r="C1" s="30" t="s">
        <v>31</v>
      </c>
      <c r="D1" s="30" t="s">
        <v>32</v>
      </c>
    </row>
    <row r="2" spans="1:4">
      <c r="A2" s="27" t="s">
        <v>45</v>
      </c>
      <c r="B2" s="24"/>
      <c r="C2" s="24"/>
      <c r="D2" s="24"/>
    </row>
    <row r="3" spans="1:4" s="9" customFormat="1">
      <c r="A3" s="24" t="s">
        <v>33</v>
      </c>
      <c r="B3" s="21">
        <v>3525</v>
      </c>
      <c r="C3" s="18">
        <v>0.29000000000000004</v>
      </c>
      <c r="D3" s="15">
        <v>1022.2500000000001</v>
      </c>
    </row>
    <row r="4" spans="1:4" s="9" customFormat="1">
      <c r="A4" s="24" t="s">
        <v>34</v>
      </c>
      <c r="B4" s="21">
        <v>240</v>
      </c>
      <c r="C4" s="18">
        <v>4.4726890756302519E-2</v>
      </c>
      <c r="D4" s="15">
        <v>10.734453781512604</v>
      </c>
    </row>
    <row r="5" spans="1:4" s="9" customFormat="1">
      <c r="A5" s="24" t="s">
        <v>35</v>
      </c>
      <c r="B5" s="21">
        <v>1920</v>
      </c>
      <c r="C5" s="18">
        <v>2.5277777777777777E-3</v>
      </c>
      <c r="D5" s="15">
        <v>4.8533333333333335</v>
      </c>
    </row>
    <row r="6" spans="1:4" s="9" customFormat="1">
      <c r="A6" s="24" t="s">
        <v>36</v>
      </c>
      <c r="B6" s="21">
        <v>192</v>
      </c>
      <c r="C6" s="18">
        <v>0.29000000000000004</v>
      </c>
      <c r="D6" s="15">
        <v>55.680000000000007</v>
      </c>
    </row>
    <row r="7" spans="1:4" s="9" customFormat="1">
      <c r="A7" s="24" t="s">
        <v>7</v>
      </c>
      <c r="B7" s="21">
        <v>780</v>
      </c>
      <c r="C7" s="18">
        <v>0</v>
      </c>
      <c r="D7" s="15">
        <v>0</v>
      </c>
    </row>
    <row r="8" spans="1:4" s="38" customFormat="1">
      <c r="A8" s="12" t="s">
        <v>23</v>
      </c>
      <c r="B8" s="11">
        <f>SUM(B3:B7)</f>
        <v>6657</v>
      </c>
      <c r="C8" s="18"/>
      <c r="D8" s="36">
        <f>SUM(D3:D7)</f>
        <v>1093.517787114846</v>
      </c>
    </row>
    <row r="9" spans="1:4" s="9" customFormat="1">
      <c r="A9" s="24"/>
      <c r="B9" s="24"/>
      <c r="C9" s="24"/>
      <c r="D9" s="24"/>
    </row>
    <row r="10" spans="1:4">
      <c r="A10" s="12" t="s">
        <v>122</v>
      </c>
      <c r="B10" s="21"/>
      <c r="C10" s="24"/>
      <c r="D10" s="24"/>
    </row>
    <row r="11" spans="1:4" s="38" customFormat="1">
      <c r="A11" s="24" t="s">
        <v>7</v>
      </c>
      <c r="B11" s="21">
        <f>52*'Activity data active travel wk'!D20</f>
        <v>416</v>
      </c>
      <c r="C11" s="18">
        <f>C7</f>
        <v>0</v>
      </c>
      <c r="D11" s="33">
        <f>B11*C11</f>
        <v>0</v>
      </c>
    </row>
    <row r="12" spans="1:4" s="38" customFormat="1">
      <c r="A12" s="24" t="s">
        <v>35</v>
      </c>
      <c r="B12" s="21">
        <f>52*'Activity data active travel wk'!D21</f>
        <v>2730</v>
      </c>
      <c r="C12" s="18">
        <f>C5</f>
        <v>2.5277777777777777E-3</v>
      </c>
      <c r="D12" s="33">
        <f>B12*C12</f>
        <v>6.9008333333333329</v>
      </c>
    </row>
    <row r="13" spans="1:4" s="38" customFormat="1">
      <c r="A13" s="12" t="s">
        <v>23</v>
      </c>
      <c r="B13" s="11">
        <f>SUM(B11:B12)</f>
        <v>3146</v>
      </c>
      <c r="C13" s="24"/>
      <c r="D13" s="8">
        <f>SUM(D11:D12)</f>
        <v>6.9008333333333329</v>
      </c>
    </row>
    <row r="14" spans="1:4" s="38" customFormat="1">
      <c r="A14" s="12"/>
      <c r="B14" s="11"/>
      <c r="C14" s="24"/>
      <c r="D14" s="8"/>
    </row>
    <row r="15" spans="1:4" s="38" customFormat="1">
      <c r="A15" s="12" t="s">
        <v>123</v>
      </c>
      <c r="B15" s="21"/>
      <c r="C15" s="24"/>
      <c r="D15" s="8"/>
    </row>
    <row r="16" spans="1:4" s="38" customFormat="1">
      <c r="A16" s="24" t="s">
        <v>33</v>
      </c>
      <c r="B16" s="21">
        <f>B3*0.7</f>
        <v>2467.5</v>
      </c>
      <c r="C16" s="18">
        <f>C3</f>
        <v>0.29000000000000004</v>
      </c>
      <c r="D16" s="8">
        <f>B16*C16</f>
        <v>715.57500000000005</v>
      </c>
    </row>
    <row r="17" spans="1:4" s="38" customFormat="1">
      <c r="A17" s="24" t="s">
        <v>34</v>
      </c>
      <c r="B17" s="21">
        <f>B4</f>
        <v>240</v>
      </c>
      <c r="C17" s="18">
        <f>C4</f>
        <v>4.4726890756302519E-2</v>
      </c>
      <c r="D17" s="8">
        <f t="shared" ref="D17:D20" si="0">B17*C17</f>
        <v>10.734453781512604</v>
      </c>
    </row>
    <row r="18" spans="1:4">
      <c r="A18" s="24" t="s">
        <v>35</v>
      </c>
      <c r="B18" s="21">
        <f>B5+(B3-B16)</f>
        <v>2977.5</v>
      </c>
      <c r="C18" s="18">
        <f>C5</f>
        <v>2.5277777777777777E-3</v>
      </c>
      <c r="D18" s="8">
        <f t="shared" si="0"/>
        <v>7.5264583333333333</v>
      </c>
    </row>
    <row r="19" spans="1:4" s="38" customFormat="1">
      <c r="A19" s="24" t="s">
        <v>36</v>
      </c>
      <c r="B19" s="21">
        <f>B6</f>
        <v>192</v>
      </c>
      <c r="C19" s="18">
        <f>C6</f>
        <v>0.29000000000000004</v>
      </c>
      <c r="D19" s="8">
        <f t="shared" si="0"/>
        <v>55.680000000000007</v>
      </c>
    </row>
    <row r="20" spans="1:4" s="38" customFormat="1">
      <c r="A20" s="24" t="s">
        <v>7</v>
      </c>
      <c r="B20" s="21">
        <f>B7</f>
        <v>780</v>
      </c>
      <c r="C20" s="18">
        <f>C7</f>
        <v>0</v>
      </c>
      <c r="D20" s="8">
        <f t="shared" si="0"/>
        <v>0</v>
      </c>
    </row>
    <row r="21" spans="1:4" s="38" customFormat="1">
      <c r="A21" s="12" t="s">
        <v>23</v>
      </c>
      <c r="B21" s="11">
        <f>SUM(B16:B20)</f>
        <v>6657</v>
      </c>
      <c r="C21" s="18"/>
      <c r="D21" s="36">
        <f>SUM(D16:D20)</f>
        <v>789.51591211484606</v>
      </c>
    </row>
    <row r="22" spans="1:4" s="38" customFormat="1">
      <c r="A22" s="24"/>
      <c r="B22" s="21"/>
      <c r="C22" s="18"/>
      <c r="D22" s="15"/>
    </row>
    <row r="23" spans="1:4">
      <c r="A23" s="34" t="s">
        <v>46</v>
      </c>
      <c r="B23" s="31"/>
      <c r="C23" s="28"/>
      <c r="D23" s="25"/>
    </row>
    <row r="24" spans="1:4">
      <c r="A24" s="25" t="s">
        <v>37</v>
      </c>
      <c r="B24" s="31">
        <v>6643</v>
      </c>
      <c r="C24" s="28">
        <v>0.29000000000000004</v>
      </c>
      <c r="D24" s="22">
        <v>1926.4700000000003</v>
      </c>
    </row>
    <row r="25" spans="1:4">
      <c r="A25" s="25" t="s">
        <v>39</v>
      </c>
      <c r="B25" s="31">
        <v>232.43002257336343</v>
      </c>
      <c r="C25" s="28">
        <v>0</v>
      </c>
      <c r="D25" s="22">
        <v>0</v>
      </c>
    </row>
    <row r="26" spans="1:4">
      <c r="A26" s="25" t="s">
        <v>40</v>
      </c>
      <c r="B26" s="31">
        <v>397.38036117381489</v>
      </c>
      <c r="C26" s="28">
        <v>4.4726890756302519E-2</v>
      </c>
      <c r="D26" s="22">
        <v>17.773588002921258</v>
      </c>
    </row>
    <row r="27" spans="1:4">
      <c r="A27" s="25" t="s">
        <v>35</v>
      </c>
      <c r="B27" s="31">
        <v>127.46162528216705</v>
      </c>
      <c r="C27" s="28">
        <v>2.5277777777777777E-3</v>
      </c>
      <c r="D27" s="22">
        <v>0.32219466390770002</v>
      </c>
    </row>
    <row r="28" spans="1:4">
      <c r="A28" s="25" t="s">
        <v>41</v>
      </c>
      <c r="B28" s="31">
        <v>74.97742663656885</v>
      </c>
      <c r="C28" s="28">
        <v>0.15050582399999998</v>
      </c>
      <c r="D28" s="22">
        <v>11.284539377336342</v>
      </c>
    </row>
    <row r="29" spans="1:4">
      <c r="A29" s="25" t="s">
        <v>42</v>
      </c>
      <c r="B29" s="31">
        <v>14.995485327313771</v>
      </c>
      <c r="C29" s="28">
        <v>0.29000000000000004</v>
      </c>
      <c r="D29" s="22">
        <v>4.3486907449209937</v>
      </c>
    </row>
    <row r="30" spans="1:4">
      <c r="A30" s="34" t="s">
        <v>23</v>
      </c>
      <c r="B30" s="19">
        <v>7490.2449209932274</v>
      </c>
      <c r="C30" s="28"/>
      <c r="D30" s="16">
        <v>1960.1990127890867</v>
      </c>
    </row>
    <row r="31" spans="1:4">
      <c r="A31" s="25"/>
      <c r="B31" s="25"/>
      <c r="C31" s="25"/>
      <c r="D31" s="25"/>
    </row>
    <row r="32" spans="1:4">
      <c r="A32" s="39" t="s">
        <v>124</v>
      </c>
      <c r="B32" s="25"/>
      <c r="C32" s="25"/>
      <c r="D32" s="25"/>
    </row>
    <row r="33" spans="1:4">
      <c r="A33" s="25" t="s">
        <v>37</v>
      </c>
      <c r="B33" s="22">
        <f>0.7*B24</f>
        <v>4650.0999999999995</v>
      </c>
      <c r="C33" s="28">
        <v>0.29000000000000004</v>
      </c>
      <c r="D33" s="13">
        <f>B33*C33</f>
        <v>1348.529</v>
      </c>
    </row>
    <row r="34" spans="1:4">
      <c r="A34" s="25" t="s">
        <v>39</v>
      </c>
      <c r="B34" s="22">
        <f>B25*3</f>
        <v>697.29006772009029</v>
      </c>
      <c r="C34" s="28">
        <v>0</v>
      </c>
      <c r="D34" s="13">
        <f t="shared" ref="D34:D38" si="1">B34*C34</f>
        <v>0</v>
      </c>
    </row>
    <row r="35" spans="1:4" s="40" customFormat="1">
      <c r="A35" s="25" t="s">
        <v>40</v>
      </c>
      <c r="B35" s="22">
        <f>B26</f>
        <v>397.38036117381489</v>
      </c>
      <c r="C35" s="28">
        <v>4.4726890756302519E-2</v>
      </c>
      <c r="D35" s="13">
        <f t="shared" si="1"/>
        <v>17.773588002921258</v>
      </c>
    </row>
    <row r="36" spans="1:4" s="40" customFormat="1">
      <c r="A36" s="25" t="s">
        <v>35</v>
      </c>
      <c r="B36" s="22">
        <f>B39-B38-B37-B35-B34-B33</f>
        <v>1655.5015801354402</v>
      </c>
      <c r="C36" s="28">
        <v>2.5277777777777777E-3</v>
      </c>
      <c r="D36" s="13">
        <f t="shared" si="1"/>
        <v>4.184740105342363</v>
      </c>
    </row>
    <row r="37" spans="1:4" s="40" customFormat="1">
      <c r="A37" s="25" t="s">
        <v>41</v>
      </c>
      <c r="B37" s="22">
        <f>B28</f>
        <v>74.97742663656885</v>
      </c>
      <c r="C37" s="28">
        <v>0.15050582399999998</v>
      </c>
      <c r="D37" s="13">
        <f t="shared" si="1"/>
        <v>11.284539377336342</v>
      </c>
    </row>
    <row r="38" spans="1:4" s="40" customFormat="1">
      <c r="A38" s="25" t="s">
        <v>42</v>
      </c>
      <c r="B38" s="22">
        <f>B29</f>
        <v>14.995485327313771</v>
      </c>
      <c r="C38" s="28">
        <v>0.29000000000000004</v>
      </c>
      <c r="D38" s="13">
        <f t="shared" si="1"/>
        <v>4.3486907449209937</v>
      </c>
    </row>
    <row r="39" spans="1:4">
      <c r="A39" s="34" t="s">
        <v>23</v>
      </c>
      <c r="B39" s="16">
        <f>B30</f>
        <v>7490.2449209932274</v>
      </c>
      <c r="C39" s="25"/>
      <c r="D39" s="37">
        <f>SUM(D33:D38)</f>
        <v>1386.1205582305211</v>
      </c>
    </row>
    <row r="40" spans="1:4" s="38" customFormat="1">
      <c r="A40" s="34"/>
      <c r="B40" s="16"/>
      <c r="C40" s="25"/>
      <c r="D40" s="37"/>
    </row>
    <row r="41" spans="1:4">
      <c r="A41" s="32" t="s">
        <v>44</v>
      </c>
      <c r="B41" s="29"/>
      <c r="C41" s="26"/>
      <c r="D41" s="23"/>
    </row>
    <row r="42" spans="1:4">
      <c r="A42" s="23" t="s">
        <v>37</v>
      </c>
      <c r="B42" s="29">
        <v>10175</v>
      </c>
      <c r="C42" s="26">
        <v>0.29000000000000004</v>
      </c>
      <c r="D42" s="20">
        <v>2950.7500000000005</v>
      </c>
    </row>
    <row r="43" spans="1:4">
      <c r="A43" s="23" t="s">
        <v>38</v>
      </c>
      <c r="B43" s="29">
        <v>1295</v>
      </c>
      <c r="C43" s="26">
        <v>4.4726890756302519E-2</v>
      </c>
      <c r="D43" s="20">
        <v>57.921323529411765</v>
      </c>
    </row>
    <row r="44" spans="1:4">
      <c r="A44" s="32" t="s">
        <v>23</v>
      </c>
      <c r="B44" s="17">
        <v>11470</v>
      </c>
      <c r="C44" s="26"/>
      <c r="D44" s="14">
        <v>3008.6713235294123</v>
      </c>
    </row>
    <row r="45" spans="1:4">
      <c r="A45" s="32"/>
      <c r="B45" s="17"/>
      <c r="C45" s="26"/>
      <c r="D45" s="14"/>
    </row>
    <row r="48" spans="1:4">
      <c r="A48" s="10" t="s">
        <v>128</v>
      </c>
    </row>
    <row r="49" spans="1:1">
      <c r="A49" s="40" t="s">
        <v>43</v>
      </c>
    </row>
  </sheetData>
  <pageMargins left="0" right="0" top="0" bottom="0" header="0" footer="0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opLeftCell="A31" workbookViewId="0">
      <selection activeCell="A57" sqref="A57"/>
    </sheetView>
  </sheetViews>
  <sheetFormatPr defaultRowHeight="14.4"/>
  <cols>
    <col min="1" max="1" width="16.6640625" customWidth="1"/>
    <col min="2" max="2" width="22.44140625" customWidth="1"/>
    <col min="3" max="3" width="21.44140625" customWidth="1"/>
    <col min="4" max="4" width="17.109375" customWidth="1"/>
    <col min="5" max="5" width="21.6640625" customWidth="1"/>
    <col min="6" max="6" width="36.77734375" customWidth="1"/>
    <col min="7" max="7" width="34.5546875" customWidth="1"/>
    <col min="8" max="8" width="15" customWidth="1"/>
    <col min="9" max="9" width="17.21875" customWidth="1"/>
  </cols>
  <sheetData>
    <row r="1" spans="1:9" ht="28.2">
      <c r="A1" s="42" t="s">
        <v>47</v>
      </c>
      <c r="B1" s="43" t="s">
        <v>48</v>
      </c>
      <c r="C1" s="43" t="s">
        <v>49</v>
      </c>
      <c r="D1" s="43" t="s">
        <v>118</v>
      </c>
      <c r="E1" s="43" t="s">
        <v>50</v>
      </c>
      <c r="F1" s="42" t="s">
        <v>51</v>
      </c>
      <c r="G1" s="43" t="s">
        <v>114</v>
      </c>
      <c r="H1" s="43" t="s">
        <v>112</v>
      </c>
      <c r="I1" s="43" t="s">
        <v>113</v>
      </c>
    </row>
    <row r="2" spans="1:9">
      <c r="A2" s="56" t="s">
        <v>52</v>
      </c>
      <c r="B2" s="51">
        <v>137303</v>
      </c>
      <c r="C2" s="51">
        <v>137331</v>
      </c>
      <c r="D2" s="52">
        <v>28</v>
      </c>
      <c r="E2" s="50" t="s">
        <v>53</v>
      </c>
      <c r="F2" s="50" t="s">
        <v>54</v>
      </c>
      <c r="G2" s="50" t="s">
        <v>115</v>
      </c>
      <c r="H2" s="52">
        <v>8.1199999999999992</v>
      </c>
      <c r="I2" s="52"/>
    </row>
    <row r="3" spans="1:9">
      <c r="A3" s="56" t="s">
        <v>52</v>
      </c>
      <c r="B3" s="51">
        <v>137331</v>
      </c>
      <c r="C3" s="51">
        <v>137388</v>
      </c>
      <c r="D3" s="52">
        <v>57</v>
      </c>
      <c r="E3" s="50" t="s">
        <v>55</v>
      </c>
      <c r="F3" s="50" t="s">
        <v>56</v>
      </c>
      <c r="G3" s="50" t="s">
        <v>115</v>
      </c>
      <c r="H3" s="52">
        <v>16.529999999999998</v>
      </c>
      <c r="I3" s="50"/>
    </row>
    <row r="4" spans="1:9">
      <c r="A4" s="56" t="s">
        <v>57</v>
      </c>
      <c r="B4" s="51">
        <v>137388</v>
      </c>
      <c r="C4" s="51">
        <v>137392</v>
      </c>
      <c r="D4" s="52">
        <v>4</v>
      </c>
      <c r="E4" s="50" t="s">
        <v>58</v>
      </c>
      <c r="F4" s="50" t="s">
        <v>59</v>
      </c>
      <c r="G4" s="50" t="s">
        <v>116</v>
      </c>
      <c r="H4" s="52">
        <v>1.1599999999999999</v>
      </c>
      <c r="I4" s="50"/>
    </row>
    <row r="5" spans="1:9">
      <c r="A5" s="56" t="s">
        <v>57</v>
      </c>
      <c r="B5" s="51">
        <v>137392</v>
      </c>
      <c r="C5" s="51">
        <v>137395</v>
      </c>
      <c r="D5" s="52">
        <v>3</v>
      </c>
      <c r="E5" s="50" t="s">
        <v>58</v>
      </c>
      <c r="F5" s="50" t="s">
        <v>60</v>
      </c>
      <c r="G5" s="50" t="s">
        <v>115</v>
      </c>
      <c r="H5" s="52">
        <v>0.86999999999999988</v>
      </c>
      <c r="I5" s="50"/>
    </row>
    <row r="6" spans="1:9">
      <c r="A6" s="56" t="s">
        <v>61</v>
      </c>
      <c r="B6" s="51">
        <v>137395</v>
      </c>
      <c r="C6" s="51">
        <v>137419</v>
      </c>
      <c r="D6" s="52">
        <v>24</v>
      </c>
      <c r="E6" s="50" t="s">
        <v>58</v>
      </c>
      <c r="F6" s="50" t="s">
        <v>62</v>
      </c>
      <c r="G6" s="50" t="s">
        <v>116</v>
      </c>
      <c r="H6" s="52">
        <v>6.9599999999999991</v>
      </c>
      <c r="I6" s="50"/>
    </row>
    <row r="7" spans="1:9">
      <c r="A7" s="56" t="s">
        <v>61</v>
      </c>
      <c r="B7" s="51">
        <v>137419</v>
      </c>
      <c r="C7" s="51">
        <v>137426</v>
      </c>
      <c r="D7" s="52">
        <v>7</v>
      </c>
      <c r="E7" s="50" t="s">
        <v>63</v>
      </c>
      <c r="F7" s="50" t="s">
        <v>64</v>
      </c>
      <c r="G7" s="50" t="s">
        <v>115</v>
      </c>
      <c r="H7" s="52">
        <v>2.0299999999999998</v>
      </c>
      <c r="I7" s="50"/>
    </row>
    <row r="8" spans="1:9">
      <c r="A8" s="56" t="s">
        <v>65</v>
      </c>
      <c r="B8" s="51">
        <v>137426</v>
      </c>
      <c r="C8" s="51">
        <v>137430</v>
      </c>
      <c r="D8" s="52">
        <v>4</v>
      </c>
      <c r="E8" s="50" t="s">
        <v>53</v>
      </c>
      <c r="F8" s="50" t="s">
        <v>66</v>
      </c>
      <c r="G8" s="50" t="s">
        <v>116</v>
      </c>
      <c r="H8" s="52">
        <v>1.1599999999999999</v>
      </c>
      <c r="I8" s="50"/>
    </row>
    <row r="9" spans="1:9">
      <c r="A9" s="56" t="s">
        <v>67</v>
      </c>
      <c r="B9" s="51">
        <v>137430</v>
      </c>
      <c r="C9" s="51">
        <v>137454</v>
      </c>
      <c r="D9" s="52">
        <v>24</v>
      </c>
      <c r="E9" s="50" t="s">
        <v>53</v>
      </c>
      <c r="F9" s="50" t="s">
        <v>68</v>
      </c>
      <c r="G9" s="50" t="s">
        <v>116</v>
      </c>
      <c r="H9" s="52">
        <v>6.9599999999999991</v>
      </c>
      <c r="I9" s="50"/>
    </row>
    <row r="10" spans="1:9">
      <c r="A10" s="56" t="s">
        <v>69</v>
      </c>
      <c r="B10" s="51">
        <v>137454</v>
      </c>
      <c r="C10" s="51">
        <v>137479</v>
      </c>
      <c r="D10" s="52">
        <v>25</v>
      </c>
      <c r="E10" s="50" t="s">
        <v>70</v>
      </c>
      <c r="F10" s="50" t="s">
        <v>71</v>
      </c>
      <c r="G10" s="50" t="s">
        <v>115</v>
      </c>
      <c r="H10" s="52">
        <v>7.2499999999999991</v>
      </c>
      <c r="I10" s="50"/>
    </row>
    <row r="11" spans="1:9">
      <c r="A11" s="56" t="s">
        <v>72</v>
      </c>
      <c r="B11" s="51">
        <v>137479</v>
      </c>
      <c r="C11" s="51">
        <v>137485</v>
      </c>
      <c r="D11" s="52">
        <v>6</v>
      </c>
      <c r="E11" s="50" t="s">
        <v>63</v>
      </c>
      <c r="F11" s="50" t="s">
        <v>73</v>
      </c>
      <c r="G11" s="50" t="s">
        <v>115</v>
      </c>
      <c r="H11" s="52">
        <v>1.7399999999999998</v>
      </c>
      <c r="I11" s="50"/>
    </row>
    <row r="12" spans="1:9">
      <c r="A12" s="56" t="s">
        <v>74</v>
      </c>
      <c r="B12" s="51">
        <v>137485</v>
      </c>
      <c r="C12" s="51">
        <v>137512</v>
      </c>
      <c r="D12" s="52">
        <v>27</v>
      </c>
      <c r="E12" s="50" t="s">
        <v>63</v>
      </c>
      <c r="F12" s="50" t="s">
        <v>75</v>
      </c>
      <c r="G12" s="50" t="s">
        <v>115</v>
      </c>
      <c r="H12" s="52">
        <v>7.8299999999999992</v>
      </c>
      <c r="I12" s="50"/>
    </row>
    <row r="13" spans="1:9">
      <c r="A13" s="56" t="s">
        <v>74</v>
      </c>
      <c r="B13" s="47" t="s">
        <v>90</v>
      </c>
      <c r="C13" s="50"/>
      <c r="D13" s="61">
        <v>209</v>
      </c>
      <c r="E13" s="50"/>
      <c r="F13" s="50"/>
      <c r="G13" s="50"/>
      <c r="H13" s="61">
        <v>60.61</v>
      </c>
      <c r="I13" s="61">
        <v>44.370000000000005</v>
      </c>
    </row>
    <row r="14" spans="1:9">
      <c r="A14" s="41"/>
      <c r="B14" s="41"/>
      <c r="C14" s="41"/>
      <c r="D14" s="41"/>
      <c r="E14" s="41"/>
      <c r="F14" s="41"/>
      <c r="G14" s="41"/>
      <c r="H14" s="41"/>
      <c r="I14" s="41"/>
    </row>
    <row r="15" spans="1:9">
      <c r="A15" s="57" t="s">
        <v>76</v>
      </c>
      <c r="B15" s="54">
        <v>139651</v>
      </c>
      <c r="C15" s="54">
        <v>139681</v>
      </c>
      <c r="D15" s="55">
        <v>30</v>
      </c>
      <c r="E15" s="41" t="s">
        <v>53</v>
      </c>
      <c r="F15" s="41" t="s">
        <v>62</v>
      </c>
      <c r="G15" s="41" t="s">
        <v>116</v>
      </c>
      <c r="H15" s="55">
        <v>8.6999999999999993</v>
      </c>
      <c r="I15" s="41"/>
    </row>
    <row r="16" spans="1:9">
      <c r="A16" s="57" t="s">
        <v>77</v>
      </c>
      <c r="B16" s="54">
        <v>139681</v>
      </c>
      <c r="C16" s="54">
        <v>139688</v>
      </c>
      <c r="D16" s="55">
        <v>7</v>
      </c>
      <c r="E16" s="41" t="s">
        <v>63</v>
      </c>
      <c r="F16" s="41" t="s">
        <v>78</v>
      </c>
      <c r="G16" s="41" t="s">
        <v>116</v>
      </c>
      <c r="H16" s="55">
        <v>2.0299999999999998</v>
      </c>
      <c r="I16" s="41"/>
    </row>
    <row r="17" spans="1:9">
      <c r="A17" s="57" t="s">
        <v>79</v>
      </c>
      <c r="B17" s="54">
        <v>139688</v>
      </c>
      <c r="C17" s="54">
        <v>139734</v>
      </c>
      <c r="D17" s="55">
        <v>46</v>
      </c>
      <c r="E17" s="41" t="s">
        <v>53</v>
      </c>
      <c r="F17" s="41" t="s">
        <v>62</v>
      </c>
      <c r="G17" s="41" t="s">
        <v>116</v>
      </c>
      <c r="H17" s="55">
        <v>13.34</v>
      </c>
      <c r="I17" s="41"/>
    </row>
    <row r="18" spans="1:9">
      <c r="A18" s="53" t="s">
        <v>84</v>
      </c>
      <c r="B18" s="54">
        <v>139734</v>
      </c>
      <c r="C18" s="54">
        <v>139753</v>
      </c>
      <c r="D18" s="55">
        <v>19</v>
      </c>
      <c r="E18" s="41"/>
      <c r="F18" s="41"/>
      <c r="G18" s="41" t="s">
        <v>115</v>
      </c>
      <c r="H18" s="55">
        <v>5.51</v>
      </c>
      <c r="I18" s="41"/>
    </row>
    <row r="19" spans="1:9">
      <c r="A19" s="53" t="s">
        <v>80</v>
      </c>
      <c r="B19" s="54">
        <v>139753</v>
      </c>
      <c r="C19" s="54">
        <v>139760</v>
      </c>
      <c r="D19" s="55">
        <v>7</v>
      </c>
      <c r="E19" s="41" t="s">
        <v>81</v>
      </c>
      <c r="F19" s="41" t="s">
        <v>82</v>
      </c>
      <c r="G19" s="41" t="s">
        <v>115</v>
      </c>
      <c r="H19" s="55">
        <v>2.0299999999999998</v>
      </c>
      <c r="I19" s="41"/>
    </row>
    <row r="20" spans="1:9">
      <c r="A20" s="53" t="s">
        <v>84</v>
      </c>
      <c r="B20" s="54">
        <v>139760</v>
      </c>
      <c r="C20" s="54">
        <v>139766</v>
      </c>
      <c r="D20" s="55">
        <v>6</v>
      </c>
      <c r="E20" s="41"/>
      <c r="F20" s="41"/>
      <c r="G20" s="41" t="s">
        <v>115</v>
      </c>
      <c r="H20" s="55">
        <v>1.7399999999999998</v>
      </c>
      <c r="I20" s="41"/>
    </row>
    <row r="21" spans="1:9">
      <c r="A21" s="57" t="s">
        <v>83</v>
      </c>
      <c r="B21" s="54">
        <v>139766</v>
      </c>
      <c r="C21" s="54">
        <v>139787</v>
      </c>
      <c r="D21" s="55">
        <v>21</v>
      </c>
      <c r="E21" s="41" t="s">
        <v>85</v>
      </c>
      <c r="F21" s="41" t="s">
        <v>86</v>
      </c>
      <c r="G21" s="41" t="s">
        <v>116</v>
      </c>
      <c r="H21" s="55">
        <v>6.09</v>
      </c>
      <c r="I21" s="41"/>
    </row>
    <row r="22" spans="1:9">
      <c r="A22" s="53" t="s">
        <v>87</v>
      </c>
      <c r="B22" s="54">
        <v>139787</v>
      </c>
      <c r="C22" s="54">
        <v>139826</v>
      </c>
      <c r="D22" s="55">
        <v>39</v>
      </c>
      <c r="E22" s="41" t="s">
        <v>63</v>
      </c>
      <c r="F22" s="41" t="s">
        <v>88</v>
      </c>
      <c r="G22" s="41" t="s">
        <v>115</v>
      </c>
      <c r="H22" s="55">
        <v>11.309999999999999</v>
      </c>
      <c r="I22" s="41"/>
    </row>
    <row r="23" spans="1:9">
      <c r="A23" s="57" t="s">
        <v>89</v>
      </c>
      <c r="B23" s="54">
        <v>139826</v>
      </c>
      <c r="C23" s="54">
        <v>139834</v>
      </c>
      <c r="D23" s="55">
        <v>8</v>
      </c>
      <c r="E23" s="41" t="s">
        <v>53</v>
      </c>
      <c r="F23" s="41" t="s">
        <v>62</v>
      </c>
      <c r="G23" s="41" t="s">
        <v>116</v>
      </c>
      <c r="H23" s="55">
        <v>2.3199999999999998</v>
      </c>
      <c r="I23" s="41"/>
    </row>
    <row r="24" spans="1:9">
      <c r="A24" s="57" t="s">
        <v>89</v>
      </c>
      <c r="B24" s="48" t="s">
        <v>90</v>
      </c>
      <c r="C24" s="54"/>
      <c r="D24" s="60">
        <v>183</v>
      </c>
      <c r="E24" s="41"/>
      <c r="F24" s="41"/>
      <c r="G24" s="41"/>
      <c r="H24" s="60">
        <v>53.07</v>
      </c>
      <c r="I24" s="60">
        <v>20.590000000000003</v>
      </c>
    </row>
    <row r="25" spans="1:9">
      <c r="A25" s="41"/>
      <c r="B25" s="41"/>
      <c r="C25" s="41"/>
      <c r="D25" s="41"/>
      <c r="E25" s="41"/>
      <c r="F25" s="41"/>
      <c r="G25" s="41"/>
      <c r="H25" s="41"/>
      <c r="I25" s="41"/>
    </row>
    <row r="26" spans="1:9">
      <c r="A26" s="56" t="s">
        <v>107</v>
      </c>
      <c r="B26" s="51">
        <v>153599</v>
      </c>
      <c r="C26" s="51">
        <v>153607</v>
      </c>
      <c r="D26" s="52">
        <v>8</v>
      </c>
      <c r="E26" s="50" t="s">
        <v>70</v>
      </c>
      <c r="F26" s="50" t="s">
        <v>95</v>
      </c>
      <c r="G26" s="50" t="s">
        <v>115</v>
      </c>
      <c r="H26" s="52">
        <v>2.3199999999999998</v>
      </c>
      <c r="I26" s="50"/>
    </row>
    <row r="27" spans="1:9">
      <c r="A27" s="56" t="s">
        <v>108</v>
      </c>
      <c r="B27" s="51">
        <v>153607</v>
      </c>
      <c r="C27" s="51">
        <v>153621</v>
      </c>
      <c r="D27" s="52">
        <v>14</v>
      </c>
      <c r="E27" s="50" t="s">
        <v>70</v>
      </c>
      <c r="F27" s="50" t="s">
        <v>56</v>
      </c>
      <c r="G27" s="50" t="s">
        <v>115</v>
      </c>
      <c r="H27" s="52">
        <v>4.0599999999999996</v>
      </c>
      <c r="I27" s="50"/>
    </row>
    <row r="28" spans="1:9">
      <c r="A28" s="58" t="s">
        <v>109</v>
      </c>
      <c r="B28" s="51">
        <v>153621</v>
      </c>
      <c r="C28" s="51">
        <v>153628</v>
      </c>
      <c r="D28" s="52">
        <v>7</v>
      </c>
      <c r="E28" s="50" t="s">
        <v>53</v>
      </c>
      <c r="F28" s="50" t="s">
        <v>62</v>
      </c>
      <c r="G28" s="50" t="s">
        <v>116</v>
      </c>
      <c r="H28" s="52">
        <v>2.0299999999999998</v>
      </c>
      <c r="I28" s="50"/>
    </row>
    <row r="29" spans="1:9">
      <c r="A29" s="56" t="s">
        <v>84</v>
      </c>
      <c r="B29" s="51">
        <v>153628</v>
      </c>
      <c r="C29" s="51">
        <v>153651</v>
      </c>
      <c r="D29" s="52">
        <v>23</v>
      </c>
      <c r="E29" s="50"/>
      <c r="F29" s="50"/>
      <c r="G29" s="50" t="s">
        <v>115</v>
      </c>
      <c r="H29" s="52">
        <v>6.67</v>
      </c>
      <c r="I29" s="50"/>
    </row>
    <row r="30" spans="1:9">
      <c r="A30" s="58" t="s">
        <v>110</v>
      </c>
      <c r="B30" s="51">
        <v>153651</v>
      </c>
      <c r="C30" s="51">
        <v>153681</v>
      </c>
      <c r="D30" s="52">
        <v>30</v>
      </c>
      <c r="E30" s="50" t="s">
        <v>53</v>
      </c>
      <c r="F30" s="50" t="s">
        <v>62</v>
      </c>
      <c r="G30" s="50" t="s">
        <v>116</v>
      </c>
      <c r="H30" s="52">
        <v>8.6999999999999993</v>
      </c>
      <c r="I30" s="50"/>
    </row>
    <row r="31" spans="1:9">
      <c r="A31" s="58" t="s">
        <v>111</v>
      </c>
      <c r="B31" s="51">
        <v>153681</v>
      </c>
      <c r="C31" s="51">
        <v>153688</v>
      </c>
      <c r="D31" s="52">
        <v>7</v>
      </c>
      <c r="E31" s="50" t="s">
        <v>63</v>
      </c>
      <c r="F31" s="50" t="s">
        <v>78</v>
      </c>
      <c r="G31" s="50" t="s">
        <v>116</v>
      </c>
      <c r="H31" s="52">
        <v>2.0299999999999998</v>
      </c>
      <c r="I31" s="50"/>
    </row>
    <row r="32" spans="1:9">
      <c r="A32" s="50" t="s">
        <v>111</v>
      </c>
      <c r="B32" s="47" t="s">
        <v>90</v>
      </c>
      <c r="C32" s="50"/>
      <c r="D32" s="61">
        <v>89</v>
      </c>
      <c r="E32" s="50"/>
      <c r="F32" s="50"/>
      <c r="G32" s="50"/>
      <c r="H32" s="61">
        <v>25.81</v>
      </c>
      <c r="I32" s="61">
        <v>13.049999999999999</v>
      </c>
    </row>
    <row r="33" spans="1:9">
      <c r="A33" s="41"/>
      <c r="B33" s="41"/>
      <c r="C33" s="41"/>
      <c r="D33" s="41"/>
      <c r="E33" s="41"/>
      <c r="F33" s="41"/>
      <c r="G33" s="41"/>
      <c r="H33" s="41"/>
      <c r="I33" s="41"/>
    </row>
    <row r="34" spans="1:9">
      <c r="A34" s="53" t="s">
        <v>91</v>
      </c>
      <c r="B34" s="54">
        <v>154171</v>
      </c>
      <c r="C34" s="54">
        <v>154250</v>
      </c>
      <c r="D34" s="55">
        <v>79</v>
      </c>
      <c r="E34" s="41" t="s">
        <v>92</v>
      </c>
      <c r="F34" s="41" t="s">
        <v>93</v>
      </c>
      <c r="G34" s="41" t="s">
        <v>115</v>
      </c>
      <c r="H34" s="55">
        <v>22.91</v>
      </c>
      <c r="I34" s="41"/>
    </row>
    <row r="35" spans="1:9">
      <c r="A35" s="53" t="s">
        <v>91</v>
      </c>
      <c r="B35" s="54">
        <v>154250</v>
      </c>
      <c r="C35" s="54">
        <v>154255</v>
      </c>
      <c r="D35" s="55">
        <v>5</v>
      </c>
      <c r="E35" s="41" t="s">
        <v>63</v>
      </c>
      <c r="F35" s="41" t="s">
        <v>94</v>
      </c>
      <c r="G35" s="41" t="s">
        <v>115</v>
      </c>
      <c r="H35" s="55">
        <v>1.45</v>
      </c>
      <c r="I35" s="41"/>
    </row>
    <row r="36" spans="1:9">
      <c r="A36" s="57" t="s">
        <v>99</v>
      </c>
      <c r="B36" s="54">
        <v>154255</v>
      </c>
      <c r="C36" s="54">
        <v>154260</v>
      </c>
      <c r="D36" s="55">
        <v>5</v>
      </c>
      <c r="E36" s="41" t="s">
        <v>58</v>
      </c>
      <c r="F36" s="41" t="s">
        <v>59</v>
      </c>
      <c r="G36" s="41" t="s">
        <v>116</v>
      </c>
      <c r="H36" s="55">
        <v>1.45</v>
      </c>
      <c r="I36" s="41"/>
    </row>
    <row r="37" spans="1:9">
      <c r="A37" s="57" t="s">
        <v>100</v>
      </c>
      <c r="B37" s="54">
        <v>154260</v>
      </c>
      <c r="C37" s="54">
        <v>154288</v>
      </c>
      <c r="D37" s="55">
        <v>28</v>
      </c>
      <c r="E37" s="41" t="s">
        <v>58</v>
      </c>
      <c r="F37" s="41" t="s">
        <v>62</v>
      </c>
      <c r="G37" s="41" t="s">
        <v>116</v>
      </c>
      <c r="H37" s="55">
        <v>8.1199999999999992</v>
      </c>
      <c r="I37" s="41"/>
    </row>
    <row r="38" spans="1:9">
      <c r="A38" s="53" t="s">
        <v>100</v>
      </c>
      <c r="B38" s="54">
        <v>154288</v>
      </c>
      <c r="C38" s="54">
        <v>154293</v>
      </c>
      <c r="D38" s="55">
        <v>5</v>
      </c>
      <c r="E38" s="41" t="s">
        <v>63</v>
      </c>
      <c r="F38" s="41" t="s">
        <v>60</v>
      </c>
      <c r="G38" s="41" t="s">
        <v>115</v>
      </c>
      <c r="H38" s="55">
        <v>1.45</v>
      </c>
      <c r="I38" s="41"/>
    </row>
    <row r="39" spans="1:9">
      <c r="A39" s="57" t="s">
        <v>101</v>
      </c>
      <c r="B39" s="54">
        <v>154293</v>
      </c>
      <c r="C39" s="54">
        <v>154299</v>
      </c>
      <c r="D39" s="55">
        <v>6</v>
      </c>
      <c r="E39" s="41" t="s">
        <v>53</v>
      </c>
      <c r="F39" s="41" t="s">
        <v>96</v>
      </c>
      <c r="G39" s="41" t="s">
        <v>116</v>
      </c>
      <c r="H39" s="55">
        <v>1.7399999999999998</v>
      </c>
      <c r="I39" s="41"/>
    </row>
    <row r="40" spans="1:9">
      <c r="A40" s="57" t="s">
        <v>102</v>
      </c>
      <c r="B40" s="54">
        <v>154299</v>
      </c>
      <c r="C40" s="54">
        <v>154325</v>
      </c>
      <c r="D40" s="55">
        <v>26</v>
      </c>
      <c r="E40" s="41" t="s">
        <v>58</v>
      </c>
      <c r="F40" s="41" t="s">
        <v>62</v>
      </c>
      <c r="G40" s="41" t="s">
        <v>116</v>
      </c>
      <c r="H40" s="55">
        <v>7.5399999999999991</v>
      </c>
      <c r="I40" s="41"/>
    </row>
    <row r="41" spans="1:9">
      <c r="A41" s="57" t="s">
        <v>103</v>
      </c>
      <c r="B41" s="54">
        <v>154325</v>
      </c>
      <c r="C41" s="54">
        <v>154347</v>
      </c>
      <c r="D41" s="55">
        <v>22</v>
      </c>
      <c r="E41" s="41" t="s">
        <v>53</v>
      </c>
      <c r="F41" s="41" t="s">
        <v>62</v>
      </c>
      <c r="G41" s="41" t="s">
        <v>116</v>
      </c>
      <c r="H41" s="55">
        <v>6.38</v>
      </c>
      <c r="I41" s="41"/>
    </row>
    <row r="42" spans="1:9">
      <c r="A42" s="53" t="s">
        <v>84</v>
      </c>
      <c r="B42" s="55">
        <v>154347</v>
      </c>
      <c r="C42" s="55">
        <v>154364</v>
      </c>
      <c r="D42" s="55">
        <v>17</v>
      </c>
      <c r="E42" s="41"/>
      <c r="F42" s="41"/>
      <c r="G42" s="41" t="s">
        <v>115</v>
      </c>
      <c r="H42" s="55">
        <v>4.93</v>
      </c>
      <c r="I42" s="41"/>
    </row>
    <row r="43" spans="1:9">
      <c r="A43" s="53" t="s">
        <v>104</v>
      </c>
      <c r="B43" s="55">
        <v>154364</v>
      </c>
      <c r="C43" s="55">
        <v>154387</v>
      </c>
      <c r="D43" s="55">
        <v>23</v>
      </c>
      <c r="E43" s="41" t="s">
        <v>97</v>
      </c>
      <c r="F43" s="41" t="s">
        <v>98</v>
      </c>
      <c r="G43" s="41" t="s">
        <v>115</v>
      </c>
      <c r="H43" s="55">
        <v>6.67</v>
      </c>
      <c r="I43" s="41"/>
    </row>
    <row r="44" spans="1:9">
      <c r="A44" s="57" t="s">
        <v>104</v>
      </c>
      <c r="B44" s="55">
        <v>154387</v>
      </c>
      <c r="C44" s="55">
        <v>154392</v>
      </c>
      <c r="D44" s="55">
        <v>5</v>
      </c>
      <c r="E44" s="41" t="s">
        <v>92</v>
      </c>
      <c r="F44" s="41" t="s">
        <v>105</v>
      </c>
      <c r="G44" s="41" t="s">
        <v>115</v>
      </c>
      <c r="H44" s="55">
        <v>1.45</v>
      </c>
      <c r="I44" s="41"/>
    </row>
    <row r="45" spans="1:9">
      <c r="A45" s="57" t="s">
        <v>104</v>
      </c>
      <c r="B45" s="55">
        <v>154392</v>
      </c>
      <c r="C45" s="55">
        <v>154397</v>
      </c>
      <c r="D45" s="55">
        <v>5</v>
      </c>
      <c r="E45" s="41" t="s">
        <v>97</v>
      </c>
      <c r="F45" s="41" t="s">
        <v>106</v>
      </c>
      <c r="G45" s="41" t="s">
        <v>115</v>
      </c>
      <c r="H45" s="55">
        <v>1.45</v>
      </c>
      <c r="I45" s="41"/>
    </row>
    <row r="46" spans="1:9">
      <c r="A46" s="41" t="s">
        <v>104</v>
      </c>
      <c r="B46" s="59" t="s">
        <v>90</v>
      </c>
      <c r="C46" s="41"/>
      <c r="D46" s="60">
        <v>226</v>
      </c>
      <c r="E46" s="41"/>
      <c r="F46" s="41"/>
      <c r="G46" s="41"/>
      <c r="H46" s="60">
        <v>65.540000000000006</v>
      </c>
      <c r="I46" s="60">
        <v>40.31</v>
      </c>
    </row>
    <row r="47" spans="1:9">
      <c r="A47" s="41"/>
      <c r="B47" s="41"/>
      <c r="C47" s="41"/>
      <c r="D47" s="41"/>
      <c r="E47" s="41"/>
      <c r="F47" s="41"/>
      <c r="G47" s="41"/>
      <c r="H47" s="41"/>
      <c r="I47" s="41"/>
    </row>
    <row r="48" spans="1:9" ht="28.2">
      <c r="A48" s="62" t="s">
        <v>119</v>
      </c>
      <c r="B48" s="50"/>
      <c r="C48" s="50"/>
      <c r="D48" s="61">
        <v>707</v>
      </c>
      <c r="E48" s="50"/>
      <c r="F48" s="50"/>
      <c r="G48" s="50"/>
      <c r="H48" s="61">
        <v>205.02999999999997</v>
      </c>
      <c r="I48" s="61">
        <v>118.32000000000001</v>
      </c>
    </row>
    <row r="49" spans="1:9">
      <c r="A49" s="46"/>
      <c r="B49" s="46"/>
      <c r="C49" s="46"/>
      <c r="D49" s="46"/>
      <c r="E49" s="46"/>
      <c r="F49" s="46"/>
      <c r="G49" s="46"/>
      <c r="H49" s="46"/>
      <c r="I49" s="46"/>
    </row>
    <row r="50" spans="1:9">
      <c r="A50" s="44" t="s">
        <v>117</v>
      </c>
      <c r="B50" s="46"/>
      <c r="C50" s="46"/>
      <c r="D50" s="46"/>
      <c r="E50" s="46"/>
      <c r="F50" s="46"/>
      <c r="G50" s="46"/>
      <c r="H50" s="46"/>
      <c r="I50" s="46"/>
    </row>
    <row r="51" spans="1:9">
      <c r="A51" s="44" t="s">
        <v>120</v>
      </c>
      <c r="B51" s="46"/>
      <c r="C51" s="46"/>
      <c r="D51" s="46"/>
      <c r="E51" s="46"/>
      <c r="F51" s="46"/>
      <c r="G51" s="46"/>
      <c r="H51" s="46"/>
      <c r="I51" s="46"/>
    </row>
    <row r="52" spans="1:9">
      <c r="A52" s="49" t="s">
        <v>121</v>
      </c>
      <c r="B52" s="46"/>
      <c r="C52" s="46"/>
      <c r="D52" s="46"/>
      <c r="E52" s="46"/>
      <c r="F52" s="46"/>
      <c r="G52" s="46"/>
      <c r="H52" s="46"/>
      <c r="I52" s="46"/>
    </row>
    <row r="53" spans="1:9">
      <c r="A53" s="40" t="s">
        <v>125</v>
      </c>
      <c r="B53" s="46"/>
      <c r="C53" s="46"/>
      <c r="D53" s="46"/>
      <c r="E53" s="46"/>
      <c r="F53" s="46"/>
      <c r="G53" s="46"/>
      <c r="H53" s="46"/>
      <c r="I53" s="46"/>
    </row>
    <row r="54" spans="1:9">
      <c r="A54" s="45"/>
      <c r="B54" s="46"/>
      <c r="C54" s="46"/>
      <c r="D54" s="46"/>
      <c r="E54" s="46"/>
      <c r="F54" s="46"/>
      <c r="G54" s="46"/>
      <c r="H54" s="46"/>
      <c r="I54" s="46"/>
    </row>
    <row r="55" spans="1:9">
      <c r="A55" s="40" t="s">
        <v>126</v>
      </c>
      <c r="B55" s="46"/>
      <c r="C55" s="46"/>
      <c r="D55" s="46"/>
      <c r="E55" s="46"/>
      <c r="F55" s="46"/>
      <c r="G55" s="46"/>
      <c r="H55" s="46"/>
      <c r="I55" s="46"/>
    </row>
    <row r="56" spans="1:9">
      <c r="A56" s="63" t="s">
        <v>127</v>
      </c>
      <c r="B56" s="46"/>
      <c r="C56" s="46"/>
      <c r="D56" s="46"/>
      <c r="E56" s="46"/>
      <c r="F56" s="46"/>
      <c r="G56" s="46"/>
      <c r="H56" s="46"/>
      <c r="I56" s="46"/>
    </row>
    <row r="57" spans="1:9">
      <c r="A57" s="46"/>
      <c r="B57" s="46"/>
      <c r="C57" s="46"/>
      <c r="D57" s="46"/>
      <c r="E57" s="46"/>
      <c r="F57" s="46"/>
      <c r="G57" s="46"/>
      <c r="H57" s="46"/>
      <c r="I57" s="4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B26" sqref="B26"/>
    </sheetView>
  </sheetViews>
  <sheetFormatPr defaultRowHeight="14.4"/>
  <cols>
    <col min="1" max="1" width="24.6640625" customWidth="1"/>
    <col min="2" max="2" width="34.44140625" customWidth="1"/>
    <col min="3" max="3" width="8.21875" customWidth="1"/>
    <col min="4" max="4" width="18.21875" customWidth="1"/>
    <col min="5" max="5" width="65.5546875" customWidth="1"/>
  </cols>
  <sheetData>
    <row r="1" spans="1:14">
      <c r="A1" s="2" t="s">
        <v>0</v>
      </c>
      <c r="B1" s="2" t="s">
        <v>1</v>
      </c>
      <c r="C1" s="2" t="s">
        <v>6</v>
      </c>
      <c r="D1" s="2" t="s">
        <v>2</v>
      </c>
      <c r="E1" s="2" t="s">
        <v>3</v>
      </c>
      <c r="F1" s="1"/>
      <c r="G1" s="1"/>
      <c r="H1" s="1"/>
      <c r="I1" s="1"/>
      <c r="J1" s="1"/>
      <c r="K1" s="1"/>
      <c r="L1" s="1"/>
      <c r="M1" s="1"/>
      <c r="N1" s="1"/>
    </row>
    <row r="2" spans="1:14">
      <c r="A2" s="3" t="s">
        <v>4</v>
      </c>
      <c r="B2" s="3" t="s">
        <v>14</v>
      </c>
      <c r="C2" s="3" t="s">
        <v>7</v>
      </c>
      <c r="D2" s="3">
        <v>1</v>
      </c>
      <c r="E2" s="3"/>
      <c r="F2" s="1"/>
      <c r="G2" s="1"/>
      <c r="H2" s="1"/>
      <c r="I2" s="1"/>
      <c r="J2" s="1"/>
      <c r="K2" s="1"/>
      <c r="L2" s="1"/>
      <c r="M2" s="1"/>
      <c r="N2" s="1"/>
    </row>
    <row r="3" spans="1:14">
      <c r="A3" s="3"/>
      <c r="B3" s="3" t="s">
        <v>15</v>
      </c>
      <c r="C3" s="3" t="s">
        <v>7</v>
      </c>
      <c r="D3" s="3">
        <v>1</v>
      </c>
      <c r="E3" s="3"/>
      <c r="F3" s="1"/>
      <c r="G3" s="1"/>
      <c r="H3" s="1"/>
      <c r="I3" s="1"/>
      <c r="J3" s="1"/>
      <c r="K3" s="1"/>
      <c r="L3" s="1"/>
      <c r="M3" s="1"/>
      <c r="N3" s="1"/>
    </row>
    <row r="4" spans="1:14">
      <c r="A4" s="3"/>
      <c r="B4" s="3" t="s">
        <v>9</v>
      </c>
      <c r="C4" s="3" t="s">
        <v>8</v>
      </c>
      <c r="D4" s="3">
        <v>4</v>
      </c>
      <c r="E4" s="3"/>
      <c r="F4" s="1"/>
      <c r="G4" s="1"/>
      <c r="H4" s="1"/>
      <c r="I4" s="1"/>
      <c r="J4" s="1"/>
      <c r="K4" s="1"/>
      <c r="L4" s="1"/>
      <c r="M4" s="1"/>
      <c r="N4" s="1"/>
    </row>
    <row r="5" spans="1:14">
      <c r="A5" s="3" t="s">
        <v>10</v>
      </c>
      <c r="B5" s="3" t="s">
        <v>5</v>
      </c>
      <c r="C5" s="3" t="s">
        <v>8</v>
      </c>
      <c r="D5" s="3">
        <v>0.5</v>
      </c>
      <c r="E5" s="3"/>
      <c r="F5" s="1"/>
      <c r="G5" s="1"/>
      <c r="H5" s="1"/>
      <c r="I5" s="1"/>
      <c r="J5" s="1"/>
      <c r="K5" s="1"/>
      <c r="L5" s="1"/>
      <c r="M5" s="1"/>
      <c r="N5" s="1"/>
    </row>
    <row r="6" spans="1:14">
      <c r="A6" s="3"/>
      <c r="B6" s="3" t="s">
        <v>11</v>
      </c>
      <c r="C6" s="3" t="s">
        <v>8</v>
      </c>
      <c r="D6" s="3">
        <v>9.5</v>
      </c>
      <c r="E6" s="3"/>
      <c r="F6" s="1"/>
      <c r="G6" s="1"/>
      <c r="H6" s="1"/>
      <c r="I6" s="1"/>
      <c r="J6" s="1"/>
      <c r="K6" s="1"/>
      <c r="L6" s="1"/>
      <c r="M6" s="1"/>
      <c r="N6" s="1"/>
    </row>
    <row r="7" spans="1:14">
      <c r="A7" s="3"/>
      <c r="B7" s="3" t="s">
        <v>12</v>
      </c>
      <c r="C7" s="3" t="s">
        <v>8</v>
      </c>
      <c r="D7" s="3">
        <v>9.5</v>
      </c>
      <c r="E7" s="3"/>
      <c r="F7" s="1"/>
      <c r="G7" s="1"/>
      <c r="H7" s="1"/>
      <c r="I7" s="1"/>
      <c r="J7" s="1"/>
      <c r="K7" s="1"/>
      <c r="L7" s="1"/>
      <c r="M7" s="1"/>
      <c r="N7" s="1"/>
    </row>
    <row r="8" spans="1:14">
      <c r="A8" s="3"/>
      <c r="B8" s="3" t="s">
        <v>15</v>
      </c>
      <c r="C8" s="3" t="s">
        <v>7</v>
      </c>
      <c r="D8" s="3">
        <v>1</v>
      </c>
      <c r="E8" s="3"/>
      <c r="F8" s="1"/>
      <c r="G8" s="1"/>
      <c r="H8" s="1"/>
      <c r="I8" s="1"/>
      <c r="J8" s="1"/>
      <c r="K8" s="1"/>
      <c r="L8" s="1"/>
      <c r="M8" s="1"/>
      <c r="N8" s="1"/>
    </row>
    <row r="9" spans="1:14">
      <c r="A9" s="3" t="s">
        <v>13</v>
      </c>
      <c r="B9" s="4" t="s">
        <v>14</v>
      </c>
      <c r="C9" s="4" t="s">
        <v>7</v>
      </c>
      <c r="D9" s="4">
        <v>1</v>
      </c>
      <c r="E9" s="3"/>
      <c r="F9" s="1"/>
      <c r="G9" s="1"/>
      <c r="H9" s="1"/>
      <c r="I9" s="1"/>
      <c r="J9" s="1"/>
      <c r="K9" s="1"/>
      <c r="L9" s="1"/>
      <c r="M9" s="1"/>
      <c r="N9" s="1"/>
    </row>
    <row r="10" spans="1:14">
      <c r="A10" s="3"/>
      <c r="B10" s="3" t="s">
        <v>15</v>
      </c>
      <c r="C10" s="3" t="s">
        <v>7</v>
      </c>
      <c r="D10" s="3">
        <v>1</v>
      </c>
      <c r="E10" s="3"/>
      <c r="F10" s="1"/>
      <c r="G10" s="1"/>
      <c r="H10" s="1"/>
      <c r="I10" s="1"/>
      <c r="J10" s="1"/>
      <c r="K10" s="1"/>
      <c r="L10" s="1"/>
      <c r="M10" s="1"/>
      <c r="N10" s="1"/>
    </row>
    <row r="11" spans="1:14">
      <c r="A11" s="3"/>
      <c r="B11" s="3" t="s">
        <v>19</v>
      </c>
      <c r="C11" s="3" t="s">
        <v>8</v>
      </c>
      <c r="D11" s="3">
        <v>2</v>
      </c>
      <c r="E11" s="3" t="s">
        <v>16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A12" s="3" t="s">
        <v>24</v>
      </c>
      <c r="B12" s="3"/>
      <c r="C12" s="3"/>
      <c r="D12" s="3"/>
      <c r="E12" s="3" t="s">
        <v>25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3" t="s">
        <v>17</v>
      </c>
      <c r="B13" s="3" t="s">
        <v>18</v>
      </c>
      <c r="C13" s="3" t="s">
        <v>8</v>
      </c>
      <c r="D13" s="3">
        <v>4</v>
      </c>
      <c r="E13" s="3"/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A14" s="3" t="s">
        <v>20</v>
      </c>
      <c r="B14" s="3" t="s">
        <v>14</v>
      </c>
      <c r="C14" s="3" t="s">
        <v>7</v>
      </c>
      <c r="D14" s="4">
        <v>1</v>
      </c>
      <c r="E14" s="3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A15" s="3"/>
      <c r="B15" s="3" t="s">
        <v>15</v>
      </c>
      <c r="C15" s="3" t="s">
        <v>7</v>
      </c>
      <c r="D15" s="3">
        <v>1</v>
      </c>
      <c r="E15" s="3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A16" s="3" t="s">
        <v>21</v>
      </c>
      <c r="B16" s="3" t="s">
        <v>27</v>
      </c>
      <c r="C16" s="3" t="s">
        <v>8</v>
      </c>
      <c r="D16" s="3">
        <v>19</v>
      </c>
      <c r="E16" s="3"/>
      <c r="F16" s="1"/>
      <c r="G16" s="1"/>
      <c r="H16" s="1"/>
      <c r="I16" s="1"/>
      <c r="J16" s="1"/>
      <c r="K16" s="1"/>
      <c r="L16" s="1"/>
      <c r="M16" s="1"/>
      <c r="N16" s="1"/>
    </row>
    <row r="17" spans="1:14">
      <c r="A17" s="3"/>
      <c r="B17" s="3" t="s">
        <v>22</v>
      </c>
      <c r="C17" s="3" t="s">
        <v>8</v>
      </c>
      <c r="D17" s="3">
        <v>4</v>
      </c>
      <c r="E17" s="3" t="s">
        <v>26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A18" s="3"/>
      <c r="B18" s="3" t="s">
        <v>15</v>
      </c>
      <c r="C18" s="3" t="s">
        <v>7</v>
      </c>
      <c r="D18" s="3">
        <v>1</v>
      </c>
      <c r="E18" s="3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3"/>
      <c r="B19" s="3"/>
      <c r="C19" s="3"/>
      <c r="D19" s="3"/>
      <c r="E19" s="3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5" t="s">
        <v>28</v>
      </c>
      <c r="B20" s="5"/>
      <c r="C20" s="5"/>
      <c r="D20" s="5">
        <f>D2+D3+D8+D9+D10+D14+D15+D18</f>
        <v>8</v>
      </c>
      <c r="E20" s="3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5" t="s">
        <v>29</v>
      </c>
      <c r="B21" s="5"/>
      <c r="C21" s="5"/>
      <c r="D21" s="5">
        <f>D4+D5+D6+D7+D11+D13+D16+D17</f>
        <v>52.5</v>
      </c>
      <c r="E21" s="3"/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A22" s="7" t="s">
        <v>23</v>
      </c>
      <c r="B22" s="2"/>
      <c r="C22" s="2"/>
      <c r="D22" s="2">
        <f>SUM(D2:D18)</f>
        <v>60.5</v>
      </c>
      <c r="E22" s="3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6"/>
      <c r="B23" s="6"/>
      <c r="C23" s="6"/>
      <c r="D23" s="6"/>
      <c r="E23" s="6"/>
    </row>
    <row r="24" spans="1:14">
      <c r="A24" s="6"/>
      <c r="B24" s="6"/>
      <c r="C24" s="6"/>
      <c r="D24" s="6"/>
      <c r="E24" s="6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CO2e active travel week</vt:lpstr>
      <vt:lpstr>Active travel swaps</vt:lpstr>
      <vt:lpstr>Activity data active travel wk</vt:lpstr>
      <vt:lpstr>'CO2e active travel week'!Print_Area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clay</dc:creator>
  <cp:lastModifiedBy>Joanne clay</cp:lastModifiedBy>
  <cp:lastPrinted>2019-11-19T01:40:49Z</cp:lastPrinted>
  <dcterms:created xsi:type="dcterms:W3CDTF">2019-11-06T02:48:02Z</dcterms:created>
  <dcterms:modified xsi:type="dcterms:W3CDTF">2019-11-25T00:11:02Z</dcterms:modified>
</cp:coreProperties>
</file>