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3"/>
  </bookViews>
  <sheets>
    <sheet name="My food packaging waste" sheetId="1" r:id="rId1"/>
    <sheet name="Packaging emission factors" sheetId="2" r:id="rId2"/>
    <sheet name="Extra trip data" sheetId="3" r:id="rId3"/>
    <sheet name="My baseline diet from Week 11" sheetId="4" r:id="rId4"/>
  </sheets>
  <definedNames>
    <definedName name="_xlnm.Print_Area" localSheetId="0">'My food packaging waste'!$A$1:$D$12</definedName>
  </definedNames>
  <calcPr calcId="124519"/>
</workbook>
</file>

<file path=xl/calcChain.xml><?xml version="1.0" encoding="utf-8"?>
<calcChain xmlns="http://schemas.openxmlformats.org/spreadsheetml/2006/main">
  <c r="E5" i="3"/>
  <c r="D5"/>
  <c r="B5"/>
  <c r="E3"/>
  <c r="E2"/>
  <c r="D3"/>
  <c r="D2"/>
  <c r="D8" i="1"/>
  <c r="E8" s="1"/>
  <c r="F8" s="1"/>
  <c r="D7"/>
  <c r="E7" s="1"/>
  <c r="F7" s="1"/>
  <c r="D5"/>
  <c r="D4"/>
  <c r="E4" s="1"/>
  <c r="F4" s="1"/>
  <c r="D3"/>
  <c r="E3" s="1"/>
  <c r="F3" s="1"/>
  <c r="D2"/>
  <c r="E2" s="1"/>
  <c r="C8" i="2"/>
  <c r="B8"/>
  <c r="D6" i="1" l="1"/>
  <c r="E6" s="1"/>
  <c r="F6" s="1"/>
  <c r="E5"/>
  <c r="F5" s="1"/>
  <c r="F2"/>
  <c r="E10" l="1"/>
  <c r="E12" s="1"/>
  <c r="F10"/>
  <c r="F12" s="1"/>
</calcChain>
</file>

<file path=xl/sharedStrings.xml><?xml version="1.0" encoding="utf-8"?>
<sst xmlns="http://schemas.openxmlformats.org/spreadsheetml/2006/main" count="132" uniqueCount="126">
  <si>
    <t>Waste type</t>
  </si>
  <si>
    <t>No</t>
  </si>
  <si>
    <t>Glass bottles</t>
  </si>
  <si>
    <t>Yes</t>
  </si>
  <si>
    <t>Steel cans and lids</t>
  </si>
  <si>
    <t>Paper and cardboard</t>
  </si>
  <si>
    <t>Waste amount KG (one week one household)</t>
  </si>
  <si>
    <t>Notes</t>
  </si>
  <si>
    <t>*Our household has two adults and one preschooler. I divided household waste by 2.5 to get a per person figure.</t>
  </si>
  <si>
    <t>Recyclable material type</t>
  </si>
  <si>
    <t>Data source</t>
  </si>
  <si>
    <t>Total CO2e for the year</t>
  </si>
  <si>
    <t>KG CO2e (one household)</t>
  </si>
  <si>
    <t>KG CO2e (per person)*</t>
  </si>
  <si>
    <t>Total CO2e for the week</t>
  </si>
  <si>
    <t>KG CO2e per KG material (recycled)*</t>
  </si>
  <si>
    <t>KG CO2e per KG material (virgin)**</t>
  </si>
  <si>
    <t>Glass*</t>
  </si>
  <si>
    <t>Aluminium cans**</t>
  </si>
  <si>
    <t>Steel cans**</t>
  </si>
  <si>
    <t>**Exhibit 2-23 Differences in Emissions between Recycled and Vigin Metals Manufacture</t>
  </si>
  <si>
    <t>* Exhibit 1-17 Differences in emissions between recycled and virgin glass manufacture</t>
  </si>
  <si>
    <t>Mixed paper (primarily residential)#</t>
  </si>
  <si>
    <t>#Exhibit 3-21 Differences in Emissions between Recycled and Virgin Paper Product Manufacture</t>
  </si>
  <si>
    <t>Polyactide PLA Biopolymer (cornstarch plastic)##</t>
  </si>
  <si>
    <t>NA</t>
  </si>
  <si>
    <t>##Exhibit 4-7 Raw Material Acquisition and Manufacturing Emission Factor for Source Reduction of Virgin Production of PLA</t>
  </si>
  <si>
    <t>^Exhibit 5-14 Differences in Emissions between Recycled and Virgin Plastics Manufacture</t>
  </si>
  <si>
    <t>HDPE^</t>
  </si>
  <si>
    <t>PET^</t>
  </si>
  <si>
    <t>Average value for plastics (HDPE, PET, PLA)</t>
  </si>
  <si>
    <t>Soft plastics / plastic film**</t>
  </si>
  <si>
    <t>Hard plastic containers**</t>
  </si>
  <si>
    <t>Aluminium^</t>
  </si>
  <si>
    <t>^I've used the factor for aluminimium cans, but my material was foil.</t>
  </si>
  <si>
    <t>Recycled?*</t>
  </si>
  <si>
    <t>Emission Factor (KG CO2e per KG waste)</t>
  </si>
  <si>
    <t>Liquid paperboard#</t>
  </si>
  <si>
    <t>#Liquid paperboard is made of cardboard, plastic and sometimes some foil. I've averaged the emission factors for cardboard and plastic as the report I used didn't include liquid paperboard.</t>
  </si>
  <si>
    <t>This is a US report. I couldn't find an Australian equivalent for either packaging or the raw materials.</t>
  </si>
  <si>
    <t>Light Vehicle Emissions Standards for Australia Research report', June 2014, Climate Change Authority, http://www.climatechangeauthority.gov.au/files/files/Light%20Vehicle%20Report/Lightvehiclesreport.pdf.</t>
  </si>
  <si>
    <t>Trip</t>
  </si>
  <si>
    <t>Home to supermarket &amp; back</t>
  </si>
  <si>
    <t>Home to Food Coop to markets &amp; back</t>
  </si>
  <si>
    <t>Distance (KM)</t>
  </si>
  <si>
    <t>Emissions Factor (KG CO2e per KM)</t>
  </si>
  <si>
    <t>Emissions per trip (KG CO2e)</t>
  </si>
  <si>
    <t>Annual emissions (KG CO2e)</t>
  </si>
  <si>
    <t>Difference between supermarket &amp; coop / market trip</t>
  </si>
  <si>
    <t>Item</t>
  </si>
  <si>
    <t>Weight (KG) per person</t>
  </si>
  <si>
    <t>Kilojoules per KG</t>
  </si>
  <si>
    <t>Total kilojoules per person</t>
  </si>
  <si>
    <t>Emisions factor (KG CO2e per KG item)</t>
  </si>
  <si>
    <t>Total emissions (KG CO2e) per person</t>
  </si>
  <si>
    <t>Apple</t>
  </si>
  <si>
    <t>Almond milk</t>
  </si>
  <si>
    <t>Batter (zuchini balls)**</t>
  </si>
  <si>
    <t>Beef</t>
  </si>
  <si>
    <t>Bread **</t>
  </si>
  <si>
    <t>Bread roll**</t>
  </si>
  <si>
    <t>Butter</t>
  </si>
  <si>
    <t>Carrot</t>
  </si>
  <si>
    <t>Capsicum</t>
  </si>
  <si>
    <t>Cashews</t>
  </si>
  <si>
    <t>Cauliflower</t>
  </si>
  <si>
    <t>Cheese</t>
  </si>
  <si>
    <t>Chick peas tinned*</t>
  </si>
  <si>
    <t>Chicken</t>
  </si>
  <si>
    <t>Chips (potato, hot)</t>
  </si>
  <si>
    <t>Chocolate^^</t>
  </si>
  <si>
    <t>Coconut milk</t>
  </si>
  <si>
    <t>Coconut butter##</t>
  </si>
  <si>
    <t>Cocoa^^</t>
  </si>
  <si>
    <t>Corn frozen*</t>
  </si>
  <si>
    <t>Cucumber</t>
  </si>
  <si>
    <t>Eggs^</t>
  </si>
  <si>
    <t>Eggplant</t>
  </si>
  <si>
    <t>Feta (borek)</t>
  </si>
  <si>
    <t>Flour</t>
  </si>
  <si>
    <t>Garlic</t>
  </si>
  <si>
    <t>Ginger</t>
  </si>
  <si>
    <t>Hash brown (potato)*</t>
  </si>
  <si>
    <t>Lamb</t>
  </si>
  <si>
    <t>Lemon^</t>
  </si>
  <si>
    <t>Lentils brown (dry weight)</t>
  </si>
  <si>
    <t>Lentils red (dry)</t>
  </si>
  <si>
    <t>Lentil chips^^</t>
  </si>
  <si>
    <t>Mandarine</t>
  </si>
  <si>
    <t>Miso soup</t>
  </si>
  <si>
    <t>Muffin</t>
  </si>
  <si>
    <t>Mushroom</t>
  </si>
  <si>
    <t>Nuts mixed</t>
  </si>
  <si>
    <t>Oat milk#</t>
  </si>
  <si>
    <t>Oats</t>
  </si>
  <si>
    <t>Olive oil##</t>
  </si>
  <si>
    <t>Onion</t>
  </si>
  <si>
    <t>Pastry**</t>
  </si>
  <si>
    <t>Peas frozen*</t>
  </si>
  <si>
    <t>Peanut butter##</t>
  </si>
  <si>
    <t>Pear</t>
  </si>
  <si>
    <t xml:space="preserve">Pork </t>
  </si>
  <si>
    <t>Potato</t>
  </si>
  <si>
    <t>Pumpkin</t>
  </si>
  <si>
    <t>Rasberries frozen*</t>
  </si>
  <si>
    <t>Rice</t>
  </si>
  <si>
    <t>Salmon*</t>
  </si>
  <si>
    <t>Spinach</t>
  </si>
  <si>
    <t>Sugar^^</t>
  </si>
  <si>
    <t>Tofu##</t>
  </si>
  <si>
    <t>Tomato passata*</t>
  </si>
  <si>
    <t>Tomatoes</t>
  </si>
  <si>
    <t>Yoghurt</t>
  </si>
  <si>
    <t>Zuchini</t>
  </si>
  <si>
    <t xml:space="preserve"> </t>
  </si>
  <si>
    <t>Total</t>
  </si>
  <si>
    <t>*Emissions factor for fresh whole food, not frozen, tinned or processed</t>
  </si>
  <si>
    <t xml:space="preserve">**Factor of 1.25 used for pasta, bread and bread products and 2.5 for pastry and biscuits, based on bread factor from UK carbon economist, Berners-Lee. Australians Murray and Dey (2007) devised a bread sector factor based on a per-dollar spend, but but with bread costing anywhere from $1.50 to $15 per kilogram, I prefer a per-weight factor to a per-dollar factor.
</t>
  </si>
  <si>
    <t>#Factor used is for almond/coconut milk, not oat milk.</t>
  </si>
  <si>
    <t xml:space="preserve">##Factor for fresh produce x 4 to make processed food / oil. </t>
  </si>
  <si>
    <t>^ Factor used for commercial produce, but these came from my backyard and probably have lower emissions</t>
  </si>
  <si>
    <t>^^Factor from 'Energy and nutrient density of foods in relation to their carbon footprint', 2015, https://academic.oup.com/ajcn/article/101/1/184/4564263</t>
  </si>
  <si>
    <t>*I've used the virgin material factor for soft plastic and the recycled material factor for all other materials, as my soft plastic wasn’t recycled but the rest was. It's a logical way of 'paying' for the non-recycled plastic but it's not accurate. Even if I recycle my plastic, that doesn't mean I'm buying 100% recycled plastic containers with my food, and most recycled materials contain some virgin material, but anyways.</t>
  </si>
  <si>
    <t>**I've averaged the plastic emission factors for HDPE and PET as I don't which types of plastic made up my packaging. There are other types besides these two, but they were the only recycled plastics in the report I used.</t>
  </si>
  <si>
    <t>Documentation for Greenhouse Gas Emission and Energy Factors Used in theWaste Reduction Model - Containers, Packaging, and Non-Durable Good Materials Chapters', Feb 2016, US Environmental Protection Agency, https://www.epa.gov/sites/production/files/2016-03/documents/warm_v14_containers_packaging_non-durable_goods_materials.pdf</t>
  </si>
  <si>
    <t>Report says a small 2007 car emits around 185g CO2e per km travel. Tailpipe emissions only, not full impact (ie.my figures don't include embedded emissions in the car, emissions would be higher if full impact used).</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</si>
</sst>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1" fillId="0" borderId="1" xfId="0" applyFont="1" applyBorder="1"/>
    <xf numFmtId="0" fontId="0" fillId="0" borderId="1" xfId="0" applyBorder="1"/>
    <xf numFmtId="2" fontId="0" fillId="0" borderId="1" xfId="0" applyNumberFormat="1" applyBorder="1"/>
    <xf numFmtId="0" fontId="1" fillId="0" borderId="1" xfId="0" applyFont="1" applyBorder="1" applyAlignment="1">
      <alignment wrapText="1"/>
    </xf>
    <xf numFmtId="0" fontId="0" fillId="0" borderId="1" xfId="0" applyBorder="1" applyAlignment="1">
      <alignment horizontal="right"/>
    </xf>
    <xf numFmtId="0" fontId="2" fillId="0" borderId="0" xfId="0" applyFont="1"/>
    <xf numFmtId="0" fontId="0" fillId="0" borderId="0" xfId="0" quotePrefix="1"/>
    <xf numFmtId="0" fontId="2" fillId="0" borderId="1" xfId="0" applyFont="1" applyBorder="1"/>
    <xf numFmtId="0" fontId="3" fillId="0" borderId="1" xfId="0" applyFont="1" applyBorder="1"/>
    <xf numFmtId="2" fontId="1" fillId="0" borderId="1" xfId="0" applyNumberFormat="1" applyFont="1" applyBorder="1"/>
    <xf numFmtId="0" fontId="1" fillId="0" borderId="2" xfId="0" applyFont="1" applyFill="1" applyBorder="1"/>
    <xf numFmtId="0" fontId="0" fillId="0" borderId="1" xfId="0" applyFill="1" applyBorder="1"/>
    <xf numFmtId="0" fontId="2" fillId="0" borderId="1" xfId="0" applyFont="1" applyFill="1" applyBorder="1"/>
    <xf numFmtId="2" fontId="2" fillId="0" borderId="1" xfId="0" applyNumberFormat="1" applyFont="1" applyBorder="1"/>
    <xf numFmtId="0" fontId="1" fillId="0" borderId="0" xfId="0" applyFont="1"/>
    <xf numFmtId="2" fontId="0" fillId="0" borderId="0" xfId="0" applyNumberFormat="1"/>
    <xf numFmtId="1" fontId="0" fillId="0" borderId="0" xfId="0" applyNumberFormat="1"/>
    <xf numFmtId="3" fontId="0" fillId="0" borderId="0" xfId="0" applyNumberFormat="1"/>
    <xf numFmtId="0" fontId="0" fillId="0" borderId="0" xfId="0" applyNumberForma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5"/>
  <sheetViews>
    <sheetView workbookViewId="0">
      <selection activeCell="E16" sqref="E16"/>
    </sheetView>
  </sheetViews>
  <sheetFormatPr defaultRowHeight="15"/>
  <cols>
    <col min="1" max="1" width="32.42578125" customWidth="1"/>
    <col min="2" max="2" width="23" customWidth="1"/>
    <col min="3" max="3" width="10.28515625" customWidth="1"/>
    <col min="4" max="4" width="22.140625" customWidth="1"/>
    <col min="5" max="5" width="25.5703125" customWidth="1"/>
    <col min="6" max="6" width="25.7109375" customWidth="1"/>
  </cols>
  <sheetData>
    <row r="1" spans="1:7" ht="30">
      <c r="A1" s="1" t="s">
        <v>0</v>
      </c>
      <c r="B1" s="4" t="s">
        <v>6</v>
      </c>
      <c r="C1" s="1" t="s">
        <v>35</v>
      </c>
      <c r="D1" s="4" t="s">
        <v>36</v>
      </c>
      <c r="E1" s="1" t="s">
        <v>12</v>
      </c>
      <c r="F1" s="1" t="s">
        <v>13</v>
      </c>
      <c r="G1" s="11"/>
    </row>
    <row r="2" spans="1:7">
      <c r="A2" s="2" t="s">
        <v>31</v>
      </c>
      <c r="B2" s="3">
        <v>0.06</v>
      </c>
      <c r="C2" s="5" t="s">
        <v>1</v>
      </c>
      <c r="D2" s="3">
        <f>'Packaging emission factors'!C8</f>
        <v>2.14</v>
      </c>
      <c r="E2" s="3">
        <f>B2*D2</f>
        <v>0.12840000000000001</v>
      </c>
      <c r="F2" s="3">
        <f>E2/2.5</f>
        <v>5.1360000000000003E-2</v>
      </c>
    </row>
    <row r="3" spans="1:7">
      <c r="A3" s="2" t="s">
        <v>2</v>
      </c>
      <c r="B3" s="3">
        <v>0.51</v>
      </c>
      <c r="C3" s="5" t="s">
        <v>3</v>
      </c>
      <c r="D3" s="3">
        <f>'Packaging emission factors'!B2</f>
        <v>0.31</v>
      </c>
      <c r="E3" s="3">
        <f t="shared" ref="E3:E8" si="0">B3*D3</f>
        <v>0.15809999999999999</v>
      </c>
      <c r="F3" s="3">
        <f t="shared" ref="F3:F8" si="1">E3/2.5</f>
        <v>6.3239999999999991E-2</v>
      </c>
    </row>
    <row r="4" spans="1:7">
      <c r="A4" s="2" t="s">
        <v>4</v>
      </c>
      <c r="B4" s="3">
        <v>0.30499999999999999</v>
      </c>
      <c r="C4" s="5" t="s">
        <v>3</v>
      </c>
      <c r="D4" s="3">
        <f>'Packaging emission factors'!B4</f>
        <v>2</v>
      </c>
      <c r="E4" s="3">
        <f t="shared" si="0"/>
        <v>0.61</v>
      </c>
      <c r="F4" s="3">
        <f t="shared" si="1"/>
        <v>0.24399999999999999</v>
      </c>
    </row>
    <row r="5" spans="1:7">
      <c r="A5" s="2" t="s">
        <v>5</v>
      </c>
      <c r="B5" s="3">
        <v>0.12</v>
      </c>
      <c r="C5" s="5" t="s">
        <v>3</v>
      </c>
      <c r="D5" s="3">
        <f>'Packaging emission factors'!B3</f>
        <v>0.75</v>
      </c>
      <c r="E5" s="3">
        <f t="shared" si="0"/>
        <v>0.09</v>
      </c>
      <c r="F5" s="3">
        <f t="shared" si="1"/>
        <v>3.5999999999999997E-2</v>
      </c>
    </row>
    <row r="6" spans="1:7">
      <c r="A6" s="2" t="s">
        <v>37</v>
      </c>
      <c r="B6" s="3">
        <v>0.154</v>
      </c>
      <c r="C6" s="5" t="s">
        <v>3</v>
      </c>
      <c r="D6" s="3">
        <f>(D5+D7)/2</f>
        <v>0.77749999999999997</v>
      </c>
      <c r="E6" s="3">
        <f t="shared" si="0"/>
        <v>0.11973499999999999</v>
      </c>
      <c r="F6" s="3">
        <f t="shared" si="1"/>
        <v>4.7893999999999999E-2</v>
      </c>
    </row>
    <row r="7" spans="1:7">
      <c r="A7" s="2" t="s">
        <v>32</v>
      </c>
      <c r="B7" s="3">
        <v>0.63</v>
      </c>
      <c r="C7" s="5" t="s">
        <v>3</v>
      </c>
      <c r="D7" s="3">
        <f>'Packaging emission factors'!B8</f>
        <v>0.80499999999999994</v>
      </c>
      <c r="E7" s="3">
        <f t="shared" si="0"/>
        <v>0.50714999999999999</v>
      </c>
      <c r="F7" s="3">
        <f t="shared" si="1"/>
        <v>0.20285999999999998</v>
      </c>
    </row>
    <row r="8" spans="1:7">
      <c r="A8" s="2" t="s">
        <v>33</v>
      </c>
      <c r="B8" s="3">
        <v>6.0000000000000001E-3</v>
      </c>
      <c r="C8" s="5" t="s">
        <v>3</v>
      </c>
      <c r="D8" s="3">
        <f>'Packaging emission factors'!B9</f>
        <v>2.1800000000000002</v>
      </c>
      <c r="E8" s="3">
        <f t="shared" si="0"/>
        <v>1.3080000000000001E-2</v>
      </c>
      <c r="F8" s="3">
        <f t="shared" si="1"/>
        <v>5.2320000000000005E-3</v>
      </c>
    </row>
    <row r="9" spans="1:7">
      <c r="A9" s="2"/>
      <c r="B9" s="3"/>
      <c r="C9" s="5"/>
      <c r="D9" s="3"/>
      <c r="E9" s="3"/>
      <c r="F9" s="3"/>
    </row>
    <row r="10" spans="1:7">
      <c r="A10" s="9" t="s">
        <v>14</v>
      </c>
      <c r="B10" s="10"/>
      <c r="C10" s="1"/>
      <c r="D10" s="1"/>
      <c r="E10" s="10">
        <f>SUM(E2:E9)</f>
        <v>1.6264649999999998</v>
      </c>
      <c r="F10" s="10">
        <f>SUM(F2:F9)</f>
        <v>0.650586</v>
      </c>
    </row>
    <row r="11" spans="1:7">
      <c r="A11" s="2"/>
      <c r="B11" s="2"/>
      <c r="C11" s="2"/>
      <c r="D11" s="2"/>
      <c r="E11" s="3"/>
      <c r="F11" s="3"/>
    </row>
    <row r="12" spans="1:7">
      <c r="A12" s="9" t="s">
        <v>11</v>
      </c>
      <c r="B12" s="2"/>
      <c r="C12" s="2"/>
      <c r="D12" s="2"/>
      <c r="E12" s="10">
        <f>E10*52</f>
        <v>84.576179999999994</v>
      </c>
      <c r="F12" s="10">
        <f>F10*52</f>
        <v>33.830472</v>
      </c>
    </row>
    <row r="20" spans="1:1">
      <c r="A20" s="6" t="s">
        <v>7</v>
      </c>
    </row>
    <row r="21" spans="1:1">
      <c r="A21" t="s">
        <v>8</v>
      </c>
    </row>
    <row r="22" spans="1:1">
      <c r="A22" t="s">
        <v>122</v>
      </c>
    </row>
    <row r="23" spans="1:1">
      <c r="A23" t="s">
        <v>123</v>
      </c>
    </row>
    <row r="24" spans="1:1">
      <c r="A24" t="s">
        <v>34</v>
      </c>
    </row>
    <row r="25" spans="1:1">
      <c r="A25" t="s">
        <v>38</v>
      </c>
    </row>
  </sheetData>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C21"/>
  <sheetViews>
    <sheetView workbookViewId="0">
      <selection activeCell="A16" sqref="A16"/>
    </sheetView>
  </sheetViews>
  <sheetFormatPr defaultRowHeight="15"/>
  <cols>
    <col min="1" max="1" width="49.42578125" customWidth="1"/>
    <col min="2" max="2" width="35.7109375" customWidth="1"/>
    <col min="3" max="3" width="34" customWidth="1"/>
    <col min="4" max="4" width="33" customWidth="1"/>
  </cols>
  <sheetData>
    <row r="1" spans="1:3">
      <c r="A1" s="1" t="s">
        <v>9</v>
      </c>
      <c r="B1" s="1" t="s">
        <v>15</v>
      </c>
      <c r="C1" s="1" t="s">
        <v>16</v>
      </c>
    </row>
    <row r="2" spans="1:3">
      <c r="A2" s="2" t="s">
        <v>17</v>
      </c>
      <c r="B2" s="3">
        <v>0.31</v>
      </c>
      <c r="C2" s="3">
        <v>0.66</v>
      </c>
    </row>
    <row r="3" spans="1:3">
      <c r="A3" s="2" t="s">
        <v>22</v>
      </c>
      <c r="B3" s="3">
        <v>0.75</v>
      </c>
      <c r="C3" s="3">
        <v>1.3</v>
      </c>
    </row>
    <row r="4" spans="1:3">
      <c r="A4" s="2" t="s">
        <v>19</v>
      </c>
      <c r="B4" s="3">
        <v>2</v>
      </c>
      <c r="C4" s="3">
        <v>4.05</v>
      </c>
    </row>
    <row r="5" spans="1:3">
      <c r="A5" s="2" t="s">
        <v>28</v>
      </c>
      <c r="B5" s="3">
        <v>0.56999999999999995</v>
      </c>
      <c r="C5" s="3">
        <v>1.69</v>
      </c>
    </row>
    <row r="6" spans="1:3">
      <c r="A6" s="2" t="s">
        <v>29</v>
      </c>
      <c r="B6" s="3">
        <v>1.04</v>
      </c>
      <c r="C6" s="3">
        <v>2.4300000000000002</v>
      </c>
    </row>
    <row r="7" spans="1:3">
      <c r="A7" s="12" t="s">
        <v>24</v>
      </c>
      <c r="B7" s="2" t="s">
        <v>25</v>
      </c>
      <c r="C7" s="2">
        <v>2.2999999999999998</v>
      </c>
    </row>
    <row r="8" spans="1:3">
      <c r="A8" s="13" t="s">
        <v>30</v>
      </c>
      <c r="B8" s="14">
        <f>(B5+B6)/2</f>
        <v>0.80499999999999994</v>
      </c>
      <c r="C8" s="8">
        <f>(C5+C6+C7)/3</f>
        <v>2.14</v>
      </c>
    </row>
    <row r="9" spans="1:3">
      <c r="A9" s="2" t="s">
        <v>18</v>
      </c>
      <c r="B9" s="3">
        <v>2.1800000000000002</v>
      </c>
      <c r="C9" s="3">
        <v>12.22</v>
      </c>
    </row>
    <row r="14" spans="1:3">
      <c r="A14" s="6" t="s">
        <v>10</v>
      </c>
    </row>
    <row r="15" spans="1:3">
      <c r="A15" s="7" t="s">
        <v>124</v>
      </c>
    </row>
    <row r="16" spans="1:3">
      <c r="A16" t="s">
        <v>39</v>
      </c>
    </row>
    <row r="17" spans="1:1">
      <c r="A17" t="s">
        <v>21</v>
      </c>
    </row>
    <row r="18" spans="1:1">
      <c r="A18" t="s">
        <v>20</v>
      </c>
    </row>
    <row r="19" spans="1:1">
      <c r="A19" t="s">
        <v>23</v>
      </c>
    </row>
    <row r="20" spans="1:1">
      <c r="A20" t="s">
        <v>26</v>
      </c>
    </row>
    <row r="21" spans="1:1">
      <c r="A21"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9"/>
  <sheetViews>
    <sheetView workbookViewId="0">
      <selection activeCell="A21" sqref="A21"/>
    </sheetView>
  </sheetViews>
  <sheetFormatPr defaultRowHeight="15"/>
  <cols>
    <col min="1" max="1" width="54.5703125" customWidth="1"/>
    <col min="2" max="2" width="22.5703125" customWidth="1"/>
    <col min="3" max="3" width="32.28515625" customWidth="1"/>
    <col min="4" max="4" width="31.140625" customWidth="1"/>
    <col min="5" max="5" width="26.5703125" customWidth="1"/>
  </cols>
  <sheetData>
    <row r="1" spans="1:5">
      <c r="A1" s="15" t="s">
        <v>41</v>
      </c>
      <c r="B1" s="15" t="s">
        <v>44</v>
      </c>
      <c r="C1" s="15" t="s">
        <v>45</v>
      </c>
      <c r="D1" s="15" t="s">
        <v>46</v>
      </c>
      <c r="E1" s="15" t="s">
        <v>47</v>
      </c>
    </row>
    <row r="2" spans="1:5">
      <c r="A2" t="s">
        <v>42</v>
      </c>
      <c r="B2">
        <v>4</v>
      </c>
      <c r="C2" s="16">
        <v>0.185</v>
      </c>
      <c r="D2" s="16">
        <f>B2*C2</f>
        <v>0.74</v>
      </c>
      <c r="E2" s="17">
        <f>D2*52</f>
        <v>38.479999999999997</v>
      </c>
    </row>
    <row r="3" spans="1:5">
      <c r="A3" t="s">
        <v>43</v>
      </c>
      <c r="B3">
        <v>17.5</v>
      </c>
      <c r="C3" s="16">
        <v>0.185</v>
      </c>
      <c r="D3" s="16">
        <f>B3*C3</f>
        <v>3.2374999999999998</v>
      </c>
      <c r="E3" s="17">
        <f>D3*52</f>
        <v>168.35</v>
      </c>
    </row>
    <row r="4" spans="1:5">
      <c r="E4" s="17"/>
    </row>
    <row r="5" spans="1:5">
      <c r="A5" t="s">
        <v>48</v>
      </c>
      <c r="B5">
        <f>B3-B2</f>
        <v>13.5</v>
      </c>
      <c r="D5" s="16">
        <f>D3-D2</f>
        <v>2.4974999999999996</v>
      </c>
      <c r="E5" s="17">
        <f>D5*52</f>
        <v>129.86999999999998</v>
      </c>
    </row>
    <row r="17" spans="1:1">
      <c r="A17" s="6" t="s">
        <v>10</v>
      </c>
    </row>
    <row r="18" spans="1:1">
      <c r="A18" s="7" t="s">
        <v>40</v>
      </c>
    </row>
    <row r="19" spans="1:1">
      <c r="A19" t="s">
        <v>125</v>
      </c>
    </row>
  </sheetData>
  <pageMargins left="0.7" right="0.7" top="0.75" bottom="0.75" header="0.3" footer="0.3"/>
  <pageSetup paperSize="9" orientation="portrait" horizontalDpi="0" verticalDpi="0" copies="0" r:id="rId1"/>
</worksheet>
</file>

<file path=xl/worksheets/sheet4.xml><?xml version="1.0" encoding="utf-8"?>
<worksheet xmlns="http://schemas.openxmlformats.org/spreadsheetml/2006/main" xmlns:r="http://schemas.openxmlformats.org/officeDocument/2006/relationships">
  <dimension ref="A1:F70"/>
  <sheetViews>
    <sheetView tabSelected="1" topLeftCell="A61" workbookViewId="0">
      <selection activeCell="D80" sqref="D80"/>
    </sheetView>
  </sheetViews>
  <sheetFormatPr defaultRowHeight="15"/>
  <cols>
    <col min="1" max="1" width="32" customWidth="1"/>
    <col min="2" max="2" width="23.140625" customWidth="1"/>
    <col min="3" max="3" width="18.42578125" customWidth="1"/>
    <col min="4" max="4" width="26.5703125" customWidth="1"/>
    <col min="5" max="5" width="36.42578125" customWidth="1"/>
    <col min="6" max="6" width="35.28515625" customWidth="1"/>
  </cols>
  <sheetData>
    <row r="1" spans="1:6">
      <c r="A1" s="15" t="s">
        <v>49</v>
      </c>
      <c r="B1" s="15" t="s">
        <v>50</v>
      </c>
      <c r="C1" s="15" t="s">
        <v>51</v>
      </c>
      <c r="D1" s="15" t="s">
        <v>52</v>
      </c>
      <c r="E1" s="15" t="s">
        <v>53</v>
      </c>
      <c r="F1" s="15" t="s">
        <v>54</v>
      </c>
    </row>
    <row r="2" spans="1:6">
      <c r="A2" t="s">
        <v>55</v>
      </c>
      <c r="B2">
        <v>0.1</v>
      </c>
      <c r="C2">
        <v>2184</v>
      </c>
      <c r="D2">
        <v>218</v>
      </c>
      <c r="E2">
        <v>0.28999999999999998</v>
      </c>
      <c r="F2">
        <v>0.03</v>
      </c>
    </row>
    <row r="3" spans="1:6">
      <c r="A3" t="s">
        <v>56</v>
      </c>
      <c r="B3">
        <v>0.7</v>
      </c>
      <c r="C3">
        <v>670</v>
      </c>
      <c r="D3">
        <v>469</v>
      </c>
      <c r="E3">
        <v>0.42</v>
      </c>
      <c r="F3">
        <v>0.28999999999999998</v>
      </c>
    </row>
    <row r="4" spans="1:6">
      <c r="A4" t="s">
        <v>57</v>
      </c>
      <c r="B4">
        <v>9.6000000000000002E-2</v>
      </c>
      <c r="C4">
        <v>2389</v>
      </c>
      <c r="D4">
        <v>229</v>
      </c>
      <c r="E4">
        <v>1.25</v>
      </c>
      <c r="F4">
        <v>0.12</v>
      </c>
    </row>
    <row r="5" spans="1:6">
      <c r="A5" t="s">
        <v>58</v>
      </c>
      <c r="B5">
        <v>0.27500000000000002</v>
      </c>
      <c r="C5">
        <v>9576</v>
      </c>
      <c r="D5">
        <v>2633</v>
      </c>
      <c r="E5">
        <v>22.88</v>
      </c>
      <c r="F5">
        <v>6.29</v>
      </c>
    </row>
    <row r="6" spans="1:6">
      <c r="A6" t="s">
        <v>59</v>
      </c>
      <c r="B6">
        <v>0.55000000000000004</v>
      </c>
      <c r="C6">
        <v>10600</v>
      </c>
      <c r="D6">
        <v>5830</v>
      </c>
      <c r="E6">
        <v>1.25</v>
      </c>
      <c r="F6">
        <v>0.69</v>
      </c>
    </row>
    <row r="7" spans="1:6">
      <c r="A7" t="s">
        <v>60</v>
      </c>
      <c r="B7">
        <v>0.14399999999999999</v>
      </c>
      <c r="C7">
        <v>10600</v>
      </c>
      <c r="D7">
        <v>1526</v>
      </c>
      <c r="E7">
        <v>1.25</v>
      </c>
      <c r="F7">
        <v>0.18</v>
      </c>
    </row>
    <row r="8" spans="1:6">
      <c r="A8" t="s">
        <v>61</v>
      </c>
      <c r="B8">
        <v>2.5999999999999999E-2</v>
      </c>
      <c r="C8">
        <v>30072</v>
      </c>
      <c r="D8">
        <v>782</v>
      </c>
      <c r="E8">
        <v>9.25</v>
      </c>
      <c r="F8">
        <v>0.24</v>
      </c>
    </row>
    <row r="9" spans="1:6">
      <c r="A9" t="s">
        <v>62</v>
      </c>
      <c r="B9">
        <v>0.311</v>
      </c>
      <c r="C9">
        <v>1290</v>
      </c>
      <c r="D9">
        <v>401</v>
      </c>
      <c r="E9">
        <v>0.2</v>
      </c>
      <c r="F9">
        <v>0.06</v>
      </c>
    </row>
    <row r="10" spans="1:6">
      <c r="A10" t="s">
        <v>63</v>
      </c>
      <c r="B10">
        <v>0.252</v>
      </c>
      <c r="C10">
        <v>1092</v>
      </c>
      <c r="D10">
        <v>275</v>
      </c>
      <c r="E10">
        <v>0.66</v>
      </c>
      <c r="F10">
        <v>0.17</v>
      </c>
    </row>
    <row r="11" spans="1:6">
      <c r="A11" t="s">
        <v>64</v>
      </c>
      <c r="B11">
        <v>0.06</v>
      </c>
      <c r="C11">
        <v>24600</v>
      </c>
      <c r="D11">
        <v>1476</v>
      </c>
      <c r="E11">
        <v>1.44</v>
      </c>
      <c r="F11">
        <v>0.09</v>
      </c>
    </row>
    <row r="12" spans="1:6">
      <c r="A12" t="s">
        <v>65</v>
      </c>
      <c r="B12">
        <v>0.17199999999999999</v>
      </c>
      <c r="C12">
        <v>960</v>
      </c>
      <c r="D12">
        <v>165</v>
      </c>
      <c r="E12">
        <v>0.36</v>
      </c>
      <c r="F12">
        <v>0.06</v>
      </c>
    </row>
    <row r="13" spans="1:6">
      <c r="A13" t="s">
        <v>66</v>
      </c>
      <c r="B13">
        <v>0.12</v>
      </c>
      <c r="C13">
        <v>17500</v>
      </c>
      <c r="D13">
        <v>2100</v>
      </c>
      <c r="E13">
        <v>8.5500000000000007</v>
      </c>
      <c r="F13">
        <v>1.03</v>
      </c>
    </row>
    <row r="14" spans="1:6">
      <c r="A14" t="s">
        <v>67</v>
      </c>
      <c r="B14">
        <v>0.13600000000000001</v>
      </c>
      <c r="C14">
        <v>5270</v>
      </c>
      <c r="D14">
        <v>717</v>
      </c>
      <c r="E14">
        <v>0.77</v>
      </c>
      <c r="F14">
        <v>0.1</v>
      </c>
    </row>
    <row r="15" spans="1:6">
      <c r="A15" t="s">
        <v>68</v>
      </c>
      <c r="B15">
        <v>8.3000000000000004E-2</v>
      </c>
      <c r="C15">
        <v>10374</v>
      </c>
      <c r="D15">
        <v>856</v>
      </c>
      <c r="E15">
        <v>3.65</v>
      </c>
      <c r="F15">
        <v>0.3</v>
      </c>
    </row>
    <row r="16" spans="1:6">
      <c r="A16" t="s">
        <v>69</v>
      </c>
      <c r="B16">
        <v>0.05</v>
      </c>
      <c r="C16">
        <v>2692</v>
      </c>
      <c r="D16">
        <v>135</v>
      </c>
      <c r="E16">
        <v>0.18</v>
      </c>
      <c r="F16">
        <v>0.01</v>
      </c>
    </row>
    <row r="17" spans="1:6">
      <c r="A17" t="s">
        <v>70</v>
      </c>
      <c r="B17">
        <v>9.2999999999999999E-2</v>
      </c>
      <c r="C17">
        <v>22900</v>
      </c>
      <c r="D17">
        <v>2130</v>
      </c>
      <c r="E17">
        <v>3.1</v>
      </c>
      <c r="F17">
        <v>0.28999999999999998</v>
      </c>
    </row>
    <row r="18" spans="1:6">
      <c r="A18" t="s">
        <v>71</v>
      </c>
      <c r="B18">
        <v>0.2</v>
      </c>
      <c r="C18">
        <v>5922</v>
      </c>
      <c r="D18">
        <v>1184</v>
      </c>
      <c r="E18">
        <v>0.42</v>
      </c>
      <c r="F18">
        <v>0.08</v>
      </c>
    </row>
    <row r="19" spans="1:6">
      <c r="A19" t="s">
        <v>72</v>
      </c>
      <c r="B19">
        <v>1.2E-2</v>
      </c>
      <c r="C19">
        <v>25500</v>
      </c>
      <c r="D19">
        <v>306</v>
      </c>
      <c r="E19">
        <v>1.68</v>
      </c>
      <c r="F19">
        <v>0.02</v>
      </c>
    </row>
    <row r="20" spans="1:6">
      <c r="A20" t="s">
        <v>73</v>
      </c>
      <c r="B20">
        <v>5.0000000000000001E-3</v>
      </c>
      <c r="C20">
        <v>9576</v>
      </c>
      <c r="D20">
        <v>48</v>
      </c>
      <c r="E20">
        <v>3.1</v>
      </c>
      <c r="F20">
        <v>0.02</v>
      </c>
    </row>
    <row r="21" spans="1:6">
      <c r="A21" t="s">
        <v>74</v>
      </c>
      <c r="B21">
        <v>6.3E-2</v>
      </c>
      <c r="C21">
        <v>3970</v>
      </c>
      <c r="D21">
        <v>250</v>
      </c>
      <c r="E21">
        <v>0.45</v>
      </c>
      <c r="F21">
        <v>0.03</v>
      </c>
    </row>
    <row r="22" spans="1:6">
      <c r="A22" t="s">
        <v>75</v>
      </c>
      <c r="B22">
        <v>0.16700000000000001</v>
      </c>
      <c r="C22">
        <v>300</v>
      </c>
      <c r="D22">
        <v>50</v>
      </c>
      <c r="E22">
        <v>0.23</v>
      </c>
      <c r="F22">
        <v>0.04</v>
      </c>
    </row>
    <row r="23" spans="1:6">
      <c r="A23" t="s">
        <v>76</v>
      </c>
      <c r="B23">
        <v>0.7</v>
      </c>
      <c r="C23">
        <v>6000</v>
      </c>
      <c r="D23">
        <v>4200</v>
      </c>
      <c r="E23">
        <v>3.46</v>
      </c>
      <c r="F23">
        <v>2.42</v>
      </c>
    </row>
    <row r="24" spans="1:6">
      <c r="A24" t="s">
        <v>77</v>
      </c>
      <c r="B24">
        <v>0.16600000000000001</v>
      </c>
      <c r="C24">
        <v>1008</v>
      </c>
      <c r="D24">
        <v>167</v>
      </c>
      <c r="E24">
        <v>1.35</v>
      </c>
      <c r="F24">
        <v>0.22</v>
      </c>
    </row>
    <row r="25" spans="1:6">
      <c r="A25" t="s">
        <v>78</v>
      </c>
      <c r="B25">
        <v>7.0000000000000007E-2</v>
      </c>
      <c r="C25">
        <v>11088</v>
      </c>
      <c r="D25">
        <v>776</v>
      </c>
      <c r="E25">
        <v>8.5500000000000007</v>
      </c>
      <c r="F25">
        <v>0.6</v>
      </c>
    </row>
    <row r="26" spans="1:6">
      <c r="A26" t="s">
        <v>79</v>
      </c>
      <c r="B26">
        <v>1.2E-2</v>
      </c>
      <c r="C26">
        <v>14700</v>
      </c>
      <c r="D26">
        <v>176</v>
      </c>
      <c r="E26">
        <v>0.52</v>
      </c>
      <c r="F26">
        <v>0.01</v>
      </c>
    </row>
    <row r="27" spans="1:6">
      <c r="A27" t="s">
        <v>80</v>
      </c>
      <c r="B27">
        <v>0.11899999999999999</v>
      </c>
      <c r="C27">
        <v>5220</v>
      </c>
      <c r="D27">
        <v>621</v>
      </c>
      <c r="E27">
        <v>0.56999999999999995</v>
      </c>
      <c r="F27">
        <v>7.0000000000000007E-2</v>
      </c>
    </row>
    <row r="28" spans="1:6">
      <c r="A28" t="s">
        <v>81</v>
      </c>
      <c r="B28">
        <v>7.5999999999999998E-2</v>
      </c>
      <c r="C28">
        <v>3360</v>
      </c>
      <c r="D28">
        <v>255</v>
      </c>
      <c r="E28">
        <v>0.88</v>
      </c>
      <c r="F28">
        <v>7.0000000000000007E-2</v>
      </c>
    </row>
    <row r="29" spans="1:6">
      <c r="A29" t="s">
        <v>82</v>
      </c>
      <c r="B29">
        <v>0.1</v>
      </c>
      <c r="C29">
        <v>2692</v>
      </c>
      <c r="D29">
        <v>269</v>
      </c>
      <c r="E29">
        <v>0.18</v>
      </c>
      <c r="F29">
        <v>0.02</v>
      </c>
    </row>
    <row r="30" spans="1:6">
      <c r="A30" t="s">
        <v>83</v>
      </c>
      <c r="B30">
        <v>0.03</v>
      </c>
      <c r="C30">
        <v>13066</v>
      </c>
      <c r="D30">
        <v>392</v>
      </c>
      <c r="E30">
        <v>17.63</v>
      </c>
      <c r="F30">
        <v>0.53</v>
      </c>
    </row>
    <row r="31" spans="1:6">
      <c r="A31" t="s">
        <v>84</v>
      </c>
      <c r="B31">
        <v>0.14599999999999999</v>
      </c>
      <c r="C31">
        <v>1083</v>
      </c>
      <c r="D31">
        <v>158</v>
      </c>
      <c r="E31">
        <v>0.26</v>
      </c>
      <c r="F31">
        <v>0.04</v>
      </c>
    </row>
    <row r="32" spans="1:6">
      <c r="A32" t="s">
        <v>85</v>
      </c>
      <c r="B32">
        <v>7.1999999999999995E-2</v>
      </c>
      <c r="C32">
        <v>11880</v>
      </c>
      <c r="D32">
        <v>855</v>
      </c>
      <c r="E32">
        <v>1.03</v>
      </c>
      <c r="F32">
        <v>7.0000000000000007E-2</v>
      </c>
    </row>
    <row r="33" spans="1:6">
      <c r="A33" t="s">
        <v>86</v>
      </c>
      <c r="B33">
        <v>3.9E-2</v>
      </c>
      <c r="C33">
        <v>13600</v>
      </c>
      <c r="D33">
        <v>530</v>
      </c>
      <c r="E33">
        <v>1.03</v>
      </c>
      <c r="F33">
        <v>0.04</v>
      </c>
    </row>
    <row r="34" spans="1:6">
      <c r="A34" t="s">
        <v>87</v>
      </c>
      <c r="B34">
        <v>0.03</v>
      </c>
      <c r="C34">
        <v>20230</v>
      </c>
      <c r="D34">
        <v>607</v>
      </c>
      <c r="E34">
        <v>1.1599999999999999</v>
      </c>
      <c r="F34">
        <v>0.03</v>
      </c>
    </row>
    <row r="35" spans="1:6">
      <c r="A35" t="s">
        <v>88</v>
      </c>
      <c r="B35">
        <v>1.7999999999999999E-2</v>
      </c>
      <c r="C35">
        <v>2226</v>
      </c>
      <c r="D35">
        <v>40</v>
      </c>
      <c r="E35">
        <v>0.33</v>
      </c>
      <c r="F35">
        <v>0.01</v>
      </c>
    </row>
    <row r="36" spans="1:6">
      <c r="A36" t="s">
        <v>89</v>
      </c>
      <c r="B36">
        <v>3.2000000000000001E-2</v>
      </c>
      <c r="C36">
        <v>60</v>
      </c>
      <c r="D36">
        <v>2</v>
      </c>
      <c r="E36">
        <v>2</v>
      </c>
      <c r="F36">
        <v>0.06</v>
      </c>
    </row>
    <row r="37" spans="1:6">
      <c r="A37" t="s">
        <v>90</v>
      </c>
      <c r="B37">
        <v>0.2</v>
      </c>
      <c r="C37">
        <v>11634</v>
      </c>
      <c r="D37">
        <v>2327</v>
      </c>
      <c r="E37">
        <v>1.25</v>
      </c>
      <c r="F37">
        <v>0.25</v>
      </c>
    </row>
    <row r="38" spans="1:6">
      <c r="A38" t="s">
        <v>91</v>
      </c>
      <c r="B38">
        <v>0.14000000000000001</v>
      </c>
      <c r="C38">
        <v>924</v>
      </c>
      <c r="D38">
        <v>129</v>
      </c>
      <c r="E38">
        <v>0.27</v>
      </c>
      <c r="F38">
        <v>0</v>
      </c>
    </row>
    <row r="39" spans="1:6">
      <c r="A39" t="s">
        <v>92</v>
      </c>
      <c r="B39">
        <v>0.09</v>
      </c>
      <c r="C39">
        <v>6500</v>
      </c>
      <c r="D39">
        <v>585</v>
      </c>
      <c r="E39">
        <v>1.2</v>
      </c>
      <c r="F39">
        <v>0.1</v>
      </c>
    </row>
    <row r="40" spans="1:6">
      <c r="A40" t="s">
        <v>93</v>
      </c>
      <c r="B40">
        <v>0.77500000000000002</v>
      </c>
      <c r="C40">
        <v>2240</v>
      </c>
      <c r="D40">
        <v>1736</v>
      </c>
      <c r="E40">
        <v>0.42</v>
      </c>
      <c r="F40">
        <v>0.3</v>
      </c>
    </row>
    <row r="41" spans="1:6">
      <c r="A41" t="s">
        <v>94</v>
      </c>
      <c r="B41">
        <v>0.246</v>
      </c>
      <c r="C41">
        <v>16700</v>
      </c>
      <c r="D41">
        <v>4108</v>
      </c>
      <c r="E41">
        <v>0.38</v>
      </c>
      <c r="F41">
        <v>0.1</v>
      </c>
    </row>
    <row r="42" spans="1:6">
      <c r="A42" t="s">
        <v>95</v>
      </c>
      <c r="B42">
        <v>0.14199999999999999</v>
      </c>
      <c r="C42">
        <v>37000</v>
      </c>
      <c r="D42">
        <v>5254</v>
      </c>
      <c r="E42">
        <v>1.8</v>
      </c>
      <c r="F42">
        <v>0.3</v>
      </c>
    </row>
    <row r="43" spans="1:6">
      <c r="A43" t="s">
        <v>96</v>
      </c>
      <c r="B43">
        <v>0.50900000000000001</v>
      </c>
      <c r="C43">
        <v>1460</v>
      </c>
      <c r="D43">
        <v>743</v>
      </c>
      <c r="E43">
        <v>0.17</v>
      </c>
      <c r="F43">
        <v>0.1</v>
      </c>
    </row>
    <row r="44" spans="1:6">
      <c r="A44" t="s">
        <v>97</v>
      </c>
      <c r="B44">
        <v>0.31</v>
      </c>
      <c r="C44">
        <v>12500</v>
      </c>
      <c r="D44">
        <v>3875</v>
      </c>
      <c r="E44">
        <v>2.5</v>
      </c>
      <c r="F44">
        <v>0.8</v>
      </c>
    </row>
    <row r="45" spans="1:6">
      <c r="A45" t="s">
        <v>98</v>
      </c>
      <c r="B45">
        <v>0.06</v>
      </c>
      <c r="C45">
        <v>3020</v>
      </c>
      <c r="D45">
        <v>181</v>
      </c>
      <c r="E45">
        <v>0.38</v>
      </c>
      <c r="F45">
        <v>0</v>
      </c>
    </row>
    <row r="46" spans="1:6">
      <c r="A46" t="s">
        <v>99</v>
      </c>
      <c r="B46">
        <v>5.6000000000000001E-2</v>
      </c>
      <c r="C46">
        <v>24108</v>
      </c>
      <c r="D46">
        <v>1350</v>
      </c>
      <c r="E46">
        <v>3.32</v>
      </c>
      <c r="F46">
        <v>0.2</v>
      </c>
    </row>
    <row r="47" spans="1:6">
      <c r="A47" t="s">
        <v>100</v>
      </c>
      <c r="B47">
        <v>0.12</v>
      </c>
      <c r="C47">
        <v>2436</v>
      </c>
      <c r="D47">
        <v>292</v>
      </c>
      <c r="E47">
        <v>0.31</v>
      </c>
      <c r="F47">
        <v>0</v>
      </c>
    </row>
    <row r="48" spans="1:6">
      <c r="A48" t="s">
        <v>101</v>
      </c>
      <c r="B48">
        <v>0.188</v>
      </c>
      <c r="C48">
        <v>10080</v>
      </c>
      <c r="D48">
        <v>1895</v>
      </c>
      <c r="E48">
        <v>7.65</v>
      </c>
      <c r="F48">
        <v>1.4</v>
      </c>
    </row>
    <row r="49" spans="1:6">
      <c r="A49" t="s">
        <v>102</v>
      </c>
      <c r="B49">
        <v>0.625</v>
      </c>
      <c r="C49">
        <v>3150</v>
      </c>
      <c r="D49">
        <v>1969</v>
      </c>
      <c r="E49">
        <v>0.18</v>
      </c>
      <c r="F49">
        <v>0.1</v>
      </c>
    </row>
    <row r="50" spans="1:6">
      <c r="A50" t="s">
        <v>103</v>
      </c>
      <c r="B50">
        <v>0.24</v>
      </c>
      <c r="C50">
        <v>1100</v>
      </c>
      <c r="D50">
        <v>264</v>
      </c>
      <c r="E50">
        <v>0.25</v>
      </c>
      <c r="F50">
        <v>0.1</v>
      </c>
    </row>
    <row r="51" spans="1:6">
      <c r="A51" t="s">
        <v>104</v>
      </c>
      <c r="B51">
        <v>0.4</v>
      </c>
      <c r="C51">
        <v>1960</v>
      </c>
      <c r="D51">
        <v>784</v>
      </c>
      <c r="E51">
        <v>0.84</v>
      </c>
      <c r="F51">
        <v>0.3</v>
      </c>
    </row>
    <row r="52" spans="1:6">
      <c r="A52" t="s">
        <v>105</v>
      </c>
      <c r="B52">
        <v>5.3999999999999999E-2</v>
      </c>
      <c r="C52">
        <v>14600</v>
      </c>
      <c r="D52">
        <v>788</v>
      </c>
      <c r="E52">
        <v>2.5499999999999998</v>
      </c>
      <c r="F52">
        <v>0.1</v>
      </c>
    </row>
    <row r="53" spans="1:6">
      <c r="A53" t="s">
        <v>106</v>
      </c>
      <c r="B53">
        <v>0.105</v>
      </c>
      <c r="C53">
        <v>6210</v>
      </c>
      <c r="D53">
        <v>652</v>
      </c>
      <c r="E53">
        <v>3.47</v>
      </c>
      <c r="F53">
        <v>0.4</v>
      </c>
    </row>
    <row r="54" spans="1:6">
      <c r="A54" t="s">
        <v>107</v>
      </c>
      <c r="B54">
        <v>2.1999999999999999E-2</v>
      </c>
      <c r="C54">
        <v>966</v>
      </c>
      <c r="D54">
        <v>21</v>
      </c>
      <c r="E54">
        <v>0.54</v>
      </c>
      <c r="F54">
        <v>0</v>
      </c>
    </row>
    <row r="55" spans="1:6">
      <c r="A55" t="s">
        <v>108</v>
      </c>
      <c r="B55">
        <v>5.0000000000000001E-3</v>
      </c>
      <c r="C55">
        <v>16254</v>
      </c>
      <c r="D55">
        <v>81</v>
      </c>
      <c r="E55">
        <v>0.9</v>
      </c>
      <c r="F55">
        <v>0</v>
      </c>
    </row>
    <row r="56" spans="1:6">
      <c r="A56" t="s">
        <v>109</v>
      </c>
      <c r="B56">
        <v>0.22600000000000001</v>
      </c>
      <c r="C56">
        <v>5310</v>
      </c>
      <c r="D56">
        <v>1200</v>
      </c>
      <c r="E56">
        <v>1.96</v>
      </c>
      <c r="F56">
        <v>0.4</v>
      </c>
    </row>
    <row r="57" spans="1:6">
      <c r="A57" t="s">
        <v>110</v>
      </c>
      <c r="B57">
        <v>0.27500000000000002</v>
      </c>
      <c r="C57">
        <v>1640</v>
      </c>
      <c r="D57">
        <v>451</v>
      </c>
      <c r="E57">
        <v>0.45</v>
      </c>
      <c r="F57">
        <v>0.1</v>
      </c>
    </row>
    <row r="58" spans="1:6">
      <c r="A58" t="s">
        <v>111</v>
      </c>
      <c r="B58">
        <v>0.1</v>
      </c>
      <c r="C58">
        <v>756</v>
      </c>
      <c r="D58">
        <v>76</v>
      </c>
      <c r="E58">
        <v>0.45</v>
      </c>
      <c r="F58">
        <v>0</v>
      </c>
    </row>
    <row r="59" spans="1:6">
      <c r="A59" t="s">
        <v>112</v>
      </c>
      <c r="B59">
        <v>0.44</v>
      </c>
      <c r="C59">
        <v>1240</v>
      </c>
      <c r="D59">
        <v>546</v>
      </c>
      <c r="E59">
        <v>1.31</v>
      </c>
      <c r="F59">
        <v>0.6</v>
      </c>
    </row>
    <row r="60" spans="1:6">
      <c r="A60" t="s">
        <v>113</v>
      </c>
      <c r="B60">
        <v>0.246</v>
      </c>
      <c r="C60">
        <v>700</v>
      </c>
      <c r="D60">
        <v>172</v>
      </c>
      <c r="E60">
        <v>0.21</v>
      </c>
      <c r="F60">
        <v>0.1</v>
      </c>
    </row>
    <row r="61" spans="1:6">
      <c r="E61" t="s">
        <v>114</v>
      </c>
    </row>
    <row r="62" spans="1:6">
      <c r="A62" t="s">
        <v>115</v>
      </c>
      <c r="D62" s="18">
        <v>60312</v>
      </c>
      <c r="F62">
        <v>20.2</v>
      </c>
    </row>
    <row r="65" spans="1:1">
      <c r="A65" t="s">
        <v>116</v>
      </c>
    </row>
    <row r="66" spans="1:1" ht="195">
      <c r="A66" s="19" t="s">
        <v>117</v>
      </c>
    </row>
    <row r="67" spans="1:1">
      <c r="A67" t="s">
        <v>118</v>
      </c>
    </row>
    <row r="68" spans="1:1">
      <c r="A68" t="s">
        <v>119</v>
      </c>
    </row>
    <row r="69" spans="1:1">
      <c r="A69" t="s">
        <v>120</v>
      </c>
    </row>
    <row r="70" spans="1:1">
      <c r="A70" t="s">
        <v>121</v>
      </c>
    </row>
  </sheetData>
  <pageMargins left="0.7" right="0.7" top="0.75" bottom="0.75" header="0.3" footer="0.3"/>
  <pageSetup paperSize="9"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My food packaging waste</vt:lpstr>
      <vt:lpstr>Packaging emission factors</vt:lpstr>
      <vt:lpstr>Extra trip data</vt:lpstr>
      <vt:lpstr>My baseline diet from Week 11</vt:lpstr>
      <vt:lpstr>'My food packaging waste'!Print_Area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2018-12-01T06:46:38Z</dcterms:modified>
</cp:coreProperties>
</file>