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Justin Lee\Desktop\Airport Connecting Passenger Statistics\"/>
    </mc:Choice>
  </mc:AlternateContent>
  <xr:revisionPtr revIDLastSave="0" documentId="13_ncr:1_{DEAE8217-85E7-488A-B840-7D0D474AA785}" xr6:coauthVersionLast="44" xr6:coauthVersionMax="44" xr10:uidLastSave="{00000000-0000-0000-0000-000000000000}"/>
  <bookViews>
    <workbookView xWindow="-120" yWindow="-120" windowWidth="24240" windowHeight="13140" activeTab="2" xr2:uid="{86CA5766-3CAA-4E31-A889-594E36FE8F96}"/>
  </bookViews>
  <sheets>
    <sheet name="Introduction" sheetId="4" r:id="rId1"/>
    <sheet name="Disclaimer" sheetId="3" r:id="rId2"/>
    <sheet name="Summary" sheetId="1"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 i="1" l="1"/>
  <c r="D27" i="1"/>
  <c r="C27" i="1" s="1"/>
  <c r="C19" i="1"/>
  <c r="C36" i="1"/>
  <c r="D7" i="1"/>
  <c r="E7" i="1"/>
  <c r="E37" i="1"/>
  <c r="D21" i="1"/>
  <c r="D25" i="1"/>
  <c r="C25" i="1" s="1"/>
  <c r="C4" i="1"/>
  <c r="C33" i="1"/>
  <c r="C32" i="1"/>
  <c r="E22" i="1"/>
  <c r="C22" i="1" s="1"/>
  <c r="D9" i="1"/>
  <c r="E31" i="1"/>
  <c r="C2" i="1"/>
  <c r="D2" i="1" s="1"/>
  <c r="C18" i="1"/>
  <c r="C7" i="1" l="1"/>
  <c r="C38" i="1" l="1"/>
  <c r="D14" i="1"/>
  <c r="D39" i="1"/>
  <c r="C39" i="1" s="1"/>
  <c r="C31" i="1"/>
  <c r="D31" i="1" s="1"/>
  <c r="C6" i="1"/>
  <c r="D6" i="1" s="1"/>
  <c r="C10" i="1"/>
  <c r="D10" i="1" s="1"/>
  <c r="C41" i="1"/>
  <c r="D41" i="1" s="1"/>
  <c r="C28" i="1"/>
  <c r="D28" i="1" s="1"/>
  <c r="C42" i="1"/>
  <c r="D42" i="1" s="1"/>
  <c r="C17" i="1"/>
  <c r="D17" i="1" s="1"/>
  <c r="C40" i="1"/>
  <c r="D40" i="1" s="1"/>
  <c r="C35" i="1"/>
  <c r="D35" i="1" s="1"/>
  <c r="C43" i="1"/>
  <c r="D43" i="1" s="1"/>
  <c r="C23" i="1"/>
  <c r="D23" i="1" s="1"/>
  <c r="C20" i="1"/>
  <c r="D20" i="1" s="1"/>
  <c r="C24" i="1"/>
  <c r="D24" i="1" s="1"/>
  <c r="C13" i="1"/>
  <c r="D13" i="1" s="1"/>
  <c r="C5" i="1"/>
  <c r="D5" i="1" s="1"/>
  <c r="C29" i="1"/>
  <c r="D29" i="1" s="1"/>
  <c r="C8" i="1"/>
  <c r="D8" i="1" s="1"/>
  <c r="C26" i="1"/>
  <c r="D26" i="1" s="1"/>
  <c r="C34" i="1"/>
  <c r="D34" i="1" s="1"/>
  <c r="C15" i="1"/>
  <c r="D15" i="1" s="1"/>
  <c r="C3" i="1"/>
  <c r="D3" i="1" s="1"/>
  <c r="C30" i="1"/>
  <c r="D30" i="1" s="1"/>
  <c r="C16" i="1"/>
  <c r="D16" i="1" s="1"/>
  <c r="C11" i="1"/>
</calcChain>
</file>

<file path=xl/sharedStrings.xml><?xml version="1.0" encoding="utf-8"?>
<sst xmlns="http://schemas.openxmlformats.org/spreadsheetml/2006/main" count="104" uniqueCount="101">
  <si>
    <t xml:space="preserve"> </t>
  </si>
  <si>
    <t>Frankfurt Airport Air Traffic Statistics 2018</t>
  </si>
  <si>
    <t>http://barcelonalinks.org/files/memoir/activity_report_2018.pdf</t>
  </si>
  <si>
    <t xml:space="preserve">Year </t>
  </si>
  <si>
    <t>Source</t>
  </si>
  <si>
    <t>Transfer Traffic</t>
  </si>
  <si>
    <t xml:space="preserve">Transfer Traffic % </t>
  </si>
  <si>
    <t>Total Traffic</t>
  </si>
  <si>
    <t>CAAC Research Centre</t>
  </si>
  <si>
    <t>Changi Airport Group</t>
  </si>
  <si>
    <t>"daa Delivers Record Profits As Passenger Numbers Increase", Dublin Airport Press Release, 30 April 2019</t>
  </si>
  <si>
    <t>Istanbul Ataturk Airport Profile</t>
  </si>
  <si>
    <t>Avinor</t>
  </si>
  <si>
    <t>"71 percent of HIA passengers never leave Qatar’s airport", Doha News, 15 March 2016</t>
  </si>
  <si>
    <t>FY2016</t>
  </si>
  <si>
    <t>Florida Broward Airport System Revenue  Bonds Issue Document</t>
  </si>
  <si>
    <t>"客流突破4000万之后 江北机场离国际枢纽有多远", CARNOC, 3 Jan 2019</t>
  </si>
  <si>
    <t>Los Angeles Airport Revenue Bonds Issue Document</t>
  </si>
  <si>
    <t>Munich Airport 2018 Integrated Report</t>
  </si>
  <si>
    <t>Jan-Sep 2015</t>
  </si>
  <si>
    <t>Rome Airports System</t>
  </si>
  <si>
    <t>ADMISSION DOCUMENT to the trading on the professional segment (ExtraMOT PRO) of the ExtraMOTmanaged by Borsa Italiana S.p.A</t>
  </si>
  <si>
    <t>Incheon International Airport Corporation Website</t>
  </si>
  <si>
    <t>Airports of Thailand 2018 Traffic Report</t>
  </si>
  <si>
    <t>Dallas Fort Worth International Airport 2019 Adopted Budget Report</t>
  </si>
  <si>
    <t>Denver International Airport Official Website</t>
  </si>
  <si>
    <t>San Francisco International Airport - Aviation Activity Forecast</t>
  </si>
  <si>
    <t>Aeroport de Paris Airports</t>
  </si>
  <si>
    <t>Aéroports de Paris SA: December 2018 traffic figures</t>
  </si>
  <si>
    <t>London Heathrow Airport Facts and Figures</t>
  </si>
  <si>
    <t>"63% of Dubai Airport passengers in transit during 2018", Khaleej Times, 27 March 2019</t>
  </si>
  <si>
    <t>Manchester Airport Group Project Bowdon 4 Prospectus</t>
  </si>
  <si>
    <t>Manchester Airport Group Airports</t>
  </si>
  <si>
    <t>Wayne County Airport Authority Comprehensive Financial Report 2018</t>
  </si>
  <si>
    <t>"MSP sets new record for total passengers in 2018", Minneapolis St Paul Airport Press Release, 13 Feb 2019</t>
  </si>
  <si>
    <t>Delhi International Airport Official Website</t>
  </si>
  <si>
    <t>FY2017</t>
  </si>
  <si>
    <t>OAG</t>
  </si>
  <si>
    <t>Port of New York and New Jersey</t>
  </si>
  <si>
    <t>"Competition between Australian Airports: Focus on Brisbane Airport", Oxera Report Prepared for Brisbane Airport Corporation</t>
  </si>
  <si>
    <t>Schiphol Group</t>
  </si>
  <si>
    <t>Salt Lake City Airport Comprehensive Annual Financial Report</t>
  </si>
  <si>
    <t xml:space="preserve">Gatwick Funding Ltd Multicurrency Note Issuance Program Transaction Update 3 March 2017 </t>
  </si>
  <si>
    <t>"Are Airports Ready For Airline, Retail, And Mobility Disruption?", S&amp;P Global Ratings, 6 Dec 2017,</t>
  </si>
  <si>
    <t>"Narita Int'l Passenger Traffic Hits Record High in 2018", nippon.com,1 Feb 2019,</t>
  </si>
  <si>
    <t xml:space="preserve">"Taoyuan International Airport Corp. Assigned ‘A+’ Rating; Outlook Stable", S&amp;P Global Ratings, 7 Dec 2016 </t>
  </si>
  <si>
    <t>"Brussels Airport welcomes record pax numbers in 2018", TRBusiness, 15 Jan 2019</t>
  </si>
  <si>
    <t>Flughafen Wien AG</t>
  </si>
  <si>
    <t>"More than 31 million passengers for the first time", Zurich Airport Press Release, 10 Jan 2019</t>
  </si>
  <si>
    <t>"CPH traffic 2018: A record of 30.3 million travellers", Copenhagen Airports Press Release, 11 Jan 2019</t>
  </si>
  <si>
    <t>"A record-breaking year in 2018 — Helsinki Airport hit the 20 million mark and passenger volumes at Finavia’s airports increased by 10 per cent",Finavia Press Release, 11 Jan 2019</t>
  </si>
  <si>
    <t>Frankfurt Airport</t>
  </si>
  <si>
    <t>Barcelona Airport</t>
  </si>
  <si>
    <t>Guangzhou Baiyun International Airport</t>
  </si>
  <si>
    <t>Beijing Capital International Airport</t>
  </si>
  <si>
    <t>Shanghai Pudong International Airport</t>
  </si>
  <si>
    <t>Singapore Changi Airport</t>
  </si>
  <si>
    <t>Dublin Airport</t>
  </si>
  <si>
    <t>Istanbul Ataturk Airport</t>
  </si>
  <si>
    <t>Oslo Airport</t>
  </si>
  <si>
    <t>Hamad International Airport</t>
  </si>
  <si>
    <t>Fort Lauderdale International Airport</t>
  </si>
  <si>
    <t>Chongqing Jiangbei International Airport</t>
  </si>
  <si>
    <t>Chengdu Shuangliu International Airport</t>
  </si>
  <si>
    <t>Los Angeles International Airport</t>
  </si>
  <si>
    <t>Munich Airport</t>
  </si>
  <si>
    <t>Incheon International Airport</t>
  </si>
  <si>
    <t>Suvarnabhumi International Airport</t>
  </si>
  <si>
    <t>Dallas/Fort Worth International Airport</t>
  </si>
  <si>
    <t>Denver Airport</t>
  </si>
  <si>
    <t>San Francisco International Airport</t>
  </si>
  <si>
    <t>London Heathrow Airport</t>
  </si>
  <si>
    <t>Dubai Airport</t>
  </si>
  <si>
    <t>Detroit Metropolitan Wayne County Airport</t>
  </si>
  <si>
    <t>Minneapolis–Saint Paul International Airport</t>
  </si>
  <si>
    <t>Indira Gandhi International Airport</t>
  </si>
  <si>
    <t>Kuala Lumpur International Airport</t>
  </si>
  <si>
    <t>JFK International Airport</t>
  </si>
  <si>
    <t>Brisbane Airport</t>
  </si>
  <si>
    <t>Amsterdam Airport Schiphol</t>
  </si>
  <si>
    <t>Salt Lake City International Airport</t>
  </si>
  <si>
    <t>London Gatwick Airport</t>
  </si>
  <si>
    <t>Hong Kong International Airport</t>
  </si>
  <si>
    <t>Tokyo Narita Airport</t>
  </si>
  <si>
    <t>Taoyuan International Airport</t>
  </si>
  <si>
    <t>Brussels Airport</t>
  </si>
  <si>
    <t>Vienna International Airport</t>
  </si>
  <si>
    <t>Zurich Airport</t>
  </si>
  <si>
    <t>Copenhagen Airport</t>
  </si>
  <si>
    <t>Helsinki Airport</t>
  </si>
  <si>
    <t>Airport</t>
  </si>
  <si>
    <t>Disclaimer</t>
  </si>
  <si>
    <r>
      <t>1. Reproduction or redistribution of this report in any format for any purpose is expressly prohibited without written permission of Airport Insights Pte Ltd and any payments of a specified fee. Requests to republish any material may be sent to </t>
    </r>
    <r>
      <rPr>
        <b/>
        <sz val="10"/>
        <color theme="1"/>
        <rFont val="Arial"/>
        <family val="2"/>
      </rPr>
      <t>mail@airport-insights.com</t>
    </r>
  </si>
  <si>
    <t>2. All of the information in our reports are sourced from the public domain. While we endeavor to keep the information up to date and correct, we (neither the company nor any of its employees) make no representations or warranties of any kind, express or implied, about the completeness, accuracy, reliability or suitability of the information contained in the report for any purpose. Any reliance you place on such information is therefore strictly at your own risk.</t>
  </si>
  <si>
    <t>3. In no event we will be liable for any loss or damage, indirect or consequential loss or damage, or any loss or damage whatsoever arising from decisions taken based on the report findings. Every effort is made to keep the report information accurate and reliable. However, Airport Insights takes no responsibility for, and will not be liable for, any losses.</t>
  </si>
  <si>
    <t>4. The information contained herein is not intended to be a source of advice or credit analysis with respect to the material presented, and the information contained in this website does not constitute investment advice.</t>
  </si>
  <si>
    <t>About Airport Insights</t>
  </si>
  <si>
    <r>
      <t>Airport Insights (</t>
    </r>
    <r>
      <rPr>
        <sz val="10"/>
        <color theme="4"/>
        <rFont val="Arial"/>
        <family val="2"/>
      </rPr>
      <t>https://www.airportinsights.com</t>
    </r>
    <r>
      <rPr>
        <sz val="10"/>
        <color theme="1"/>
        <rFont val="Arial"/>
        <family val="2"/>
      </rPr>
      <t>) is a provider of market , financial and competitive intelligence for airports, governments, consultancies and investors. We utilize both primary and secondary research tools to collect the type of qualitative and quantitative data our clients need.</t>
    </r>
  </si>
  <si>
    <r>
      <t xml:space="preserve">For more information about our company, please email us at </t>
    </r>
    <r>
      <rPr>
        <sz val="10"/>
        <color theme="4"/>
        <rFont val="Arial"/>
        <family val="2"/>
      </rPr>
      <t>mail@airport-insights.com</t>
    </r>
  </si>
  <si>
    <t>About the Airport Transfer Passengers Database</t>
  </si>
  <si>
    <t xml:space="preserve">The Airport Transfer Passengers Database contains a list of airports for which for which transfer passenger data is available. This list is non-exhaustive and will consistently be updated in the light of new information.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</si>
</sst>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73" formatCode="_-* #,##0_-;\-* #,##0_-;_-* &quot;-&quot;??_-;_-@_-"/>
  </numFmts>
  <fonts count="8" x14ac:knownFonts="1">
    <font>
      <sz val="11"/>
      <color theme="1"/>
      <name val="Calibri"/>
      <family val="2"/>
      <scheme val="minor"/>
    </font>
    <font>
      <sz val="11"/>
      <color theme="1"/>
      <name val="Calibri"/>
      <family val="2"/>
      <scheme val="minor"/>
    </font>
    <font>
      <u/>
      <sz val="11"/>
      <color theme="10"/>
      <name val="Calibri"/>
      <family val="2"/>
      <scheme val="minor"/>
    </font>
    <font>
      <b/>
      <sz val="10"/>
      <color theme="1"/>
      <name val="Arial"/>
      <family val="2"/>
    </font>
    <font>
      <sz val="10"/>
      <color theme="1"/>
      <name val="Arial"/>
      <family val="2"/>
    </font>
    <font>
      <b/>
      <sz val="10"/>
      <color theme="0"/>
      <name val="Arial"/>
      <family val="2"/>
    </font>
    <font>
      <sz val="10"/>
      <name val="Arial"/>
      <family val="2"/>
    </font>
    <font>
      <sz val="10"/>
      <color theme="4"/>
      <name val="Arial"/>
      <family val="2"/>
    </font>
  </fonts>
  <fills count="3">
    <fill>
      <patternFill patternType="none"/>
    </fill>
    <fill>
      <patternFill patternType="gray125"/>
    </fill>
    <fill>
      <patternFill patternType="solid">
        <fgColor theme="1"/>
        <bgColor indexed="64"/>
      </patternFill>
    </fill>
  </fills>
  <borders count="1">
    <border>
      <left/>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cellStyleXfs>
  <cellXfs count="23">
    <xf numFmtId="0" fontId="0" fillId="0" borderId="0" xfId="0"/>
    <xf numFmtId="0" fontId="3" fillId="0" borderId="0" xfId="0" applyFont="1"/>
    <xf numFmtId="0" fontId="4" fillId="0" borderId="0" xfId="0" applyFont="1"/>
    <xf numFmtId="0" fontId="5" fillId="2" borderId="0" xfId="0" applyFont="1" applyFill="1"/>
    <xf numFmtId="164" fontId="5" fillId="2" borderId="0" xfId="2" applyNumberFormat="1" applyFont="1" applyFill="1" applyAlignment="1">
      <alignment horizontal="center"/>
    </xf>
    <xf numFmtId="0" fontId="6" fillId="0" borderId="0" xfId="0" applyFont="1"/>
    <xf numFmtId="17" fontId="6" fillId="0" borderId="0" xfId="2" applyNumberFormat="1" applyFont="1" applyAlignment="1">
      <alignment horizontal="center"/>
    </xf>
    <xf numFmtId="164" fontId="6" fillId="0" borderId="0" xfId="2" applyNumberFormat="1" applyFont="1" applyAlignment="1">
      <alignment horizontal="center"/>
    </xf>
    <xf numFmtId="173" fontId="6" fillId="0" borderId="0" xfId="1" applyNumberFormat="1" applyFont="1" applyAlignment="1"/>
    <xf numFmtId="3" fontId="6" fillId="0" borderId="0" xfId="2" applyNumberFormat="1" applyFont="1"/>
    <xf numFmtId="0" fontId="6" fillId="0" borderId="0" xfId="3" applyFont="1"/>
    <xf numFmtId="0" fontId="6" fillId="0" borderId="0" xfId="2" applyNumberFormat="1" applyFont="1" applyAlignment="1">
      <alignment horizontal="center"/>
    </xf>
    <xf numFmtId="164" fontId="6" fillId="0" borderId="0" xfId="3" applyNumberFormat="1" applyFont="1"/>
    <xf numFmtId="164" fontId="6" fillId="0" borderId="0" xfId="2" applyNumberFormat="1" applyFont="1"/>
    <xf numFmtId="3" fontId="6" fillId="0" borderId="0" xfId="1" applyNumberFormat="1" applyFont="1"/>
    <xf numFmtId="3" fontId="6" fillId="0" borderId="0" xfId="2" applyNumberFormat="1" applyFont="1" applyAlignment="1">
      <alignment wrapText="1"/>
    </xf>
    <xf numFmtId="0" fontId="6" fillId="0" borderId="0" xfId="2" applyNumberFormat="1" applyFont="1"/>
    <xf numFmtId="3" fontId="6" fillId="0" borderId="0" xfId="2" applyNumberFormat="1" applyFont="1" applyAlignment="1">
      <alignment horizontal="right"/>
    </xf>
    <xf numFmtId="9" fontId="6" fillId="0" borderId="0" xfId="2" applyFont="1" applyAlignment="1">
      <alignment horizontal="center"/>
    </xf>
    <xf numFmtId="9" fontId="6" fillId="0" borderId="0" xfId="3" applyNumberFormat="1" applyFont="1" applyAlignment="1">
      <alignment horizontal="left" vertical="center"/>
    </xf>
    <xf numFmtId="3" fontId="6" fillId="0" borderId="0" xfId="3" applyNumberFormat="1" applyFont="1"/>
    <xf numFmtId="2" fontId="6" fillId="0" borderId="0" xfId="2" applyNumberFormat="1" applyFont="1"/>
    <xf numFmtId="0" fontId="4" fillId="0" borderId="0" xfId="0" applyFont="1" applyAlignment="1">
      <alignment horizontal="left" wrapText="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stin%20Lee/Desktop/Airport%20Research/Global%20Airport%20Research%20Database/WIP/Airport%20Asset%20Database%20for%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urface Access"/>
      <sheetName val="Summary - Facilities"/>
      <sheetName val="Connecting Passengers"/>
      <sheetName val="Summary of Airport  Traffic"/>
      <sheetName val="ATL"/>
      <sheetName val="PEK"/>
      <sheetName val="DXB"/>
      <sheetName val="CDG"/>
      <sheetName val="AMS"/>
      <sheetName val="HKG"/>
      <sheetName val="PVG"/>
      <sheetName val="LHR"/>
      <sheetName val="HND"/>
      <sheetName val="OHD"/>
      <sheetName val="LAX"/>
      <sheetName val="ICN"/>
      <sheetName val="SIN"/>
      <sheetName val="IST"/>
      <sheetName val="CGK"/>
      <sheetName val="DFW"/>
      <sheetName val="CAN"/>
      <sheetName val="FRA"/>
      <sheetName val="DEN"/>
      <sheetName val="DEL"/>
      <sheetName val="JFK"/>
      <sheetName val="BKK"/>
      <sheetName val="KUL"/>
      <sheetName val="MAD"/>
      <sheetName val="SFO"/>
      <sheetName val="CTU"/>
      <sheetName val="BCN"/>
      <sheetName val="BOM"/>
      <sheetName val="SEA"/>
      <sheetName val="MAC"/>
      <sheetName val="YYZ"/>
      <sheetName val="SZX"/>
      <sheetName val="MCO"/>
      <sheetName val="MEX"/>
      <sheetName val="KMG"/>
      <sheetName val="TPE"/>
      <sheetName val="EWR"/>
      <sheetName val="CLT"/>
      <sheetName val="MUC"/>
      <sheetName val="LGW"/>
      <sheetName val="SVO"/>
      <sheetName val="MNL"/>
      <sheetName val="MIA"/>
      <sheetName val="PHX"/>
      <sheetName val="SYD"/>
      <sheetName val="IAH"/>
      <sheetName val="FCO"/>
      <sheetName val="XIY"/>
      <sheetName val="GRU"/>
      <sheetName val="SHA"/>
      <sheetName val="ORY"/>
      <sheetName val="DUB"/>
      <sheetName val="ZUR"/>
      <sheetName val="CPH"/>
      <sheetName val="DME"/>
      <sheetName val="PMI"/>
      <sheetName val="LIS"/>
      <sheetName val="OSL"/>
      <sheetName val="MAN"/>
      <sheetName val="STN"/>
      <sheetName val="VIE"/>
      <sheetName val="ARN"/>
      <sheetName val="BRU"/>
      <sheetName val="NRT"/>
      <sheetName val="CKG"/>
      <sheetName val="JED"/>
      <sheetName val="DMK"/>
      <sheetName val="SGN"/>
      <sheetName val="HGH"/>
      <sheetName val="SAW"/>
      <sheetName val="DOH"/>
      <sheetName val="BLR"/>
      <sheetName val="KIX"/>
      <sheetName val="NKGt2"/>
      <sheetName val="AYT"/>
      <sheetName val="CGO"/>
      <sheetName val="HAN"/>
      <sheetName val="RUH"/>
      <sheetName val="XMN"/>
      <sheetName val="CJU"/>
      <sheetName val="CSX"/>
      <sheetName val="BOG"/>
      <sheetName val="CUN"/>
      <sheetName val="BOS"/>
      <sheetName val="MSP"/>
      <sheetName val="DTW"/>
      <sheetName val="FLL"/>
      <sheetName val="PHL"/>
      <sheetName val="BWI"/>
      <sheetName val="LGA"/>
      <sheetName val="SLC"/>
      <sheetName val="MEL"/>
      <sheetName val="YVR"/>
      <sheetName val="MXP"/>
      <sheetName val="GMP"/>
      <sheetName val="TAO"/>
      <sheetName val="WUH T3"/>
      <sheetName val="DUS"/>
      <sheetName val="ATH"/>
      <sheetName val="HAK"/>
    </sheetNames>
    <sheetDataSet>
      <sheetData sheetId="0"/>
      <sheetData sheetId="1"/>
      <sheetData sheetId="2"/>
      <sheetData sheetId="3"/>
      <sheetData sheetId="4"/>
      <sheetData sheetId="5">
        <row r="39">
          <cell r="B39">
            <v>0.09</v>
          </cell>
        </row>
      </sheetData>
      <sheetData sheetId="6">
        <row r="39">
          <cell r="B39">
            <v>0.64</v>
          </cell>
        </row>
      </sheetData>
      <sheetData sheetId="7">
        <row r="39">
          <cell r="C39">
            <v>0.20300000000000001</v>
          </cell>
        </row>
      </sheetData>
      <sheetData sheetId="8">
        <row r="39">
          <cell r="B39">
            <v>0.36591510213763895</v>
          </cell>
        </row>
      </sheetData>
      <sheetData sheetId="9">
        <row r="39">
          <cell r="B39">
            <v>0.3</v>
          </cell>
        </row>
      </sheetData>
      <sheetData sheetId="10">
        <row r="39">
          <cell r="B39">
            <v>0.12</v>
          </cell>
        </row>
      </sheetData>
      <sheetData sheetId="11">
        <row r="39">
          <cell r="B39">
            <v>0.3</v>
          </cell>
        </row>
      </sheetData>
      <sheetData sheetId="12"/>
      <sheetData sheetId="13"/>
      <sheetData sheetId="14">
        <row r="39">
          <cell r="B39">
            <v>0.19400000000000001</v>
          </cell>
        </row>
      </sheetData>
      <sheetData sheetId="15">
        <row r="39">
          <cell r="B39">
            <v>0.10007872426981618</v>
          </cell>
        </row>
      </sheetData>
      <sheetData sheetId="16"/>
      <sheetData sheetId="17">
        <row r="39">
          <cell r="B39">
            <v>0.42</v>
          </cell>
        </row>
      </sheetData>
      <sheetData sheetId="18"/>
      <sheetData sheetId="19">
        <row r="39">
          <cell r="B39">
            <v>0.59</v>
          </cell>
        </row>
      </sheetData>
      <sheetData sheetId="20">
        <row r="39">
          <cell r="B39">
            <v>0.13</v>
          </cell>
        </row>
      </sheetData>
      <sheetData sheetId="21">
        <row r="39">
          <cell r="B39">
            <v>0.55000000000000004</v>
          </cell>
        </row>
      </sheetData>
      <sheetData sheetId="22">
        <row r="39">
          <cell r="B39">
            <v>0.35</v>
          </cell>
        </row>
      </sheetData>
      <sheetData sheetId="23">
        <row r="39">
          <cell r="B39">
            <v>0.2</v>
          </cell>
        </row>
      </sheetData>
      <sheetData sheetId="24">
        <row r="39">
          <cell r="B39">
            <v>0.224</v>
          </cell>
        </row>
      </sheetData>
      <sheetData sheetId="25">
        <row r="39">
          <cell r="B39">
            <v>9.0117710427365952E-2</v>
          </cell>
        </row>
      </sheetData>
      <sheetData sheetId="26">
        <row r="39">
          <cell r="B39">
            <v>0.24</v>
          </cell>
        </row>
      </sheetData>
      <sheetData sheetId="27"/>
      <sheetData sheetId="28">
        <row r="39">
          <cell r="B39">
            <v>0.22500000000000001</v>
          </cell>
        </row>
      </sheetData>
      <sheetData sheetId="29">
        <row r="39">
          <cell r="B39">
            <v>8.0000000000000002E-3</v>
          </cell>
        </row>
      </sheetData>
      <sheetData sheetId="30">
        <row r="39">
          <cell r="B39">
            <v>6.5297400125331709E-2</v>
          </cell>
        </row>
      </sheetData>
      <sheetData sheetId="31"/>
      <sheetData sheetId="32">
        <row r="39">
          <cell r="B39">
            <v>0.26</v>
          </cell>
        </row>
      </sheetData>
      <sheetData sheetId="33"/>
      <sheetData sheetId="34">
        <row r="39">
          <cell r="B39">
            <v>0.3</v>
          </cell>
        </row>
      </sheetData>
      <sheetData sheetId="35"/>
      <sheetData sheetId="36"/>
      <sheetData sheetId="37"/>
      <sheetData sheetId="38">
        <row r="39">
          <cell r="B39">
            <v>8.3000000000000004E-2</v>
          </cell>
        </row>
      </sheetData>
      <sheetData sheetId="39">
        <row r="39">
          <cell r="B39">
            <v>0.09</v>
          </cell>
        </row>
      </sheetData>
      <sheetData sheetId="40"/>
      <sheetData sheetId="41"/>
      <sheetData sheetId="42">
        <row r="39">
          <cell r="B39">
            <v>0.36299999999999999</v>
          </cell>
        </row>
      </sheetData>
      <sheetData sheetId="43">
        <row r="39">
          <cell r="B39">
            <v>0.05</v>
          </cell>
        </row>
      </sheetData>
      <sheetData sheetId="44"/>
      <sheetData sheetId="45">
        <row r="39">
          <cell r="B39">
            <v>0.28399999999999997</v>
          </cell>
        </row>
      </sheetData>
      <sheetData sheetId="46"/>
      <sheetData sheetId="47"/>
      <sheetData sheetId="48"/>
      <sheetData sheetId="49"/>
      <sheetData sheetId="50">
        <row r="39">
          <cell r="B39">
            <v>0.24</v>
          </cell>
        </row>
      </sheetData>
      <sheetData sheetId="51"/>
      <sheetData sheetId="52"/>
      <sheetData sheetId="53"/>
      <sheetData sheetId="54"/>
      <sheetData sheetId="55">
        <row r="39">
          <cell r="B39">
            <v>4.2999372495824043E-2</v>
          </cell>
        </row>
      </sheetData>
      <sheetData sheetId="56">
        <row r="39">
          <cell r="B39">
            <v>0.28399999999999997</v>
          </cell>
        </row>
      </sheetData>
      <sheetData sheetId="57">
        <row r="39">
          <cell r="B39">
            <v>0.1879663406783649</v>
          </cell>
        </row>
      </sheetData>
      <sheetData sheetId="58"/>
      <sheetData sheetId="59"/>
      <sheetData sheetId="60"/>
      <sheetData sheetId="61">
        <row r="39">
          <cell r="B39">
            <v>0.25795887393209899</v>
          </cell>
        </row>
      </sheetData>
      <sheetData sheetId="62">
        <row r="39">
          <cell r="B39">
            <v>0.01</v>
          </cell>
        </row>
      </sheetData>
      <sheetData sheetId="63"/>
      <sheetData sheetId="64">
        <row r="39">
          <cell r="B39">
            <v>0.2470402731161094</v>
          </cell>
        </row>
      </sheetData>
      <sheetData sheetId="65"/>
      <sheetData sheetId="66">
        <row r="39">
          <cell r="B39">
            <v>0.18</v>
          </cell>
        </row>
      </sheetData>
      <sheetData sheetId="67">
        <row r="39">
          <cell r="B39">
            <v>8.7556362941546381E-2</v>
          </cell>
        </row>
      </sheetData>
      <sheetData sheetId="68">
        <row r="39">
          <cell r="B39">
            <v>1.0999999999999999E-2</v>
          </cell>
        </row>
      </sheetData>
      <sheetData sheetId="69"/>
      <sheetData sheetId="70"/>
      <sheetData sheetId="71"/>
      <sheetData sheetId="72"/>
      <sheetData sheetId="73"/>
      <sheetData sheetId="74">
        <row r="39">
          <cell r="B39">
            <v>0.71</v>
          </cell>
        </row>
      </sheetData>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ow r="39">
          <cell r="B39">
            <v>0.37</v>
          </cell>
        </row>
      </sheetData>
      <sheetData sheetId="89">
        <row r="39">
          <cell r="B39">
            <v>0.44400000000000001</v>
          </cell>
        </row>
      </sheetData>
      <sheetData sheetId="90">
        <row r="39">
          <cell r="B39">
            <v>0.11</v>
          </cell>
        </row>
      </sheetData>
      <sheetData sheetId="91"/>
      <sheetData sheetId="92"/>
      <sheetData sheetId="93"/>
      <sheetData sheetId="94">
        <row r="39">
          <cell r="B39">
            <v>0.45641414891498433</v>
          </cell>
        </row>
      </sheetData>
      <sheetData sheetId="95"/>
      <sheetData sheetId="96"/>
      <sheetData sheetId="97"/>
      <sheetData sheetId="98"/>
      <sheetData sheetId="99"/>
      <sheetData sheetId="100"/>
      <sheetData sheetId="101"/>
      <sheetData sheetId="102"/>
      <sheetData sheetId="10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avinor.no/en/corporate/about-us/statistics/archive" TargetMode="External"/><Relationship Id="rId13" Type="http://schemas.openxmlformats.org/officeDocument/2006/relationships/hyperlink" Target="https://lawamediastorage.blob.core.windows.net/lawa-media-files/media-files/lawa-web/lawa-investor-relations/files/lax_2019_series_abc_os.pdf" TargetMode="External"/><Relationship Id="rId18" Type="http://schemas.openxmlformats.org/officeDocument/2006/relationships/hyperlink" Target="https://www.flydenver.com/about/press_kit/passenger_traffic" TargetMode="External"/><Relationship Id="rId26" Type="http://schemas.openxmlformats.org/officeDocument/2006/relationships/hyperlink" Target="https://www.newdelhiairport.in/airlines.aspx" TargetMode="External"/><Relationship Id="rId39" Type="http://schemas.openxmlformats.org/officeDocument/2006/relationships/hyperlink" Target="https://www.finavia.fi/en/newsroom/2019/record-breaking-year-2018-helsinki-airport-hit-20-million-mark-and-passenger-volumes" TargetMode="External"/><Relationship Id="rId3" Type="http://schemas.openxmlformats.org/officeDocument/2006/relationships/hyperlink" Target="http://news.carnoc.com/list/458/458147.html" TargetMode="External"/><Relationship Id="rId21" Type="http://schemas.openxmlformats.org/officeDocument/2006/relationships/hyperlink" Target="https://www.heathrow.com/company/company-news-and-information/company-information/facts-and-figures" TargetMode="External"/><Relationship Id="rId34" Type="http://schemas.openxmlformats.org/officeDocument/2006/relationships/hyperlink" Target="https://www.nippon.com/en/news/yjj2019020100363/narita-int'l-passenger-traffic-hits-record-high-in-2018.html" TargetMode="External"/><Relationship Id="rId7" Type="http://schemas.openxmlformats.org/officeDocument/2006/relationships/hyperlink" Target="http://www.tavhavalimanlari.com.tr/en-EN/Documents/IST-Airport-Profile.pdf" TargetMode="External"/><Relationship Id="rId12" Type="http://schemas.openxmlformats.org/officeDocument/2006/relationships/hyperlink" Target="https://finance.sina.com.cn/roll/2019-01-03/doc-ihqhqcis2557735.shtml" TargetMode="External"/><Relationship Id="rId17" Type="http://schemas.openxmlformats.org/officeDocument/2006/relationships/hyperlink" Target="https://www.dfwairport.com/cs/groups/webcontent/documents/webasset/p3_102411.pdf" TargetMode="External"/><Relationship Id="rId25" Type="http://schemas.openxmlformats.org/officeDocument/2006/relationships/hyperlink" Target="https://www.mspairport.com/news-and-media/news/msp-sets-new-record-total-passengers-2018" TargetMode="External"/><Relationship Id="rId33" Type="http://schemas.openxmlformats.org/officeDocument/2006/relationships/hyperlink" Target="https://www.spratings.com/documents/20184/1634005/Are+Airports+Ready+For+Airline%2C+Retail%2C+And+Mobility+Disruption/b12f7329-4eae-423a-aa92-9b3f8fdffdc3" TargetMode="External"/><Relationship Id="rId38" Type="http://schemas.openxmlformats.org/officeDocument/2006/relationships/hyperlink" Target="https://www.cph.dk/en/about-cph/press/news/2019/1/cph-traffic-2018-a-record-of-30.3-million-travellers" TargetMode="External"/><Relationship Id="rId2" Type="http://schemas.openxmlformats.org/officeDocument/2006/relationships/hyperlink" Target="https://www.thaipr.net/finance/743109" TargetMode="External"/><Relationship Id="rId16" Type="http://schemas.openxmlformats.org/officeDocument/2006/relationships/hyperlink" Target="https://www.airportthai.co.th/wp-content/uploads/2019/05/Annual-Airport-2018.pdf" TargetMode="External"/><Relationship Id="rId20" Type="http://schemas.openxmlformats.org/officeDocument/2006/relationships/hyperlink" Target="https://www.globenewswire.com/news-release/2019/01/15/1691892/0/en/A%C3%A9roports-de-Paris-SA-December-2018-traffic-figures.html" TargetMode="External"/><Relationship Id="rId29" Type="http://schemas.openxmlformats.org/officeDocument/2006/relationships/hyperlink" Target="https://www.pc.gov.au/__data/assets/pdf_file/0013/231322/sub038-airports-attachmenta.pdf" TargetMode="External"/><Relationship Id="rId1" Type="http://schemas.openxmlformats.org/officeDocument/2006/relationships/hyperlink" Target="https://www.airport.kr/co/en/cpr/statisticCategoryOfDay.do" TargetMode="External"/><Relationship Id="rId6" Type="http://schemas.openxmlformats.org/officeDocument/2006/relationships/hyperlink" Target="https://www.dublinairport.com/latest-news/2019/05/31/daa-delivers-record-profits-as-passenger-numbers-increase" TargetMode="External"/><Relationship Id="rId11" Type="http://schemas.openxmlformats.org/officeDocument/2006/relationships/hyperlink" Target="https://finance.sina.com.cn/roll/2019-01-03/doc-ihqhqcis2557735.shtml" TargetMode="External"/><Relationship Id="rId24" Type="http://schemas.openxmlformats.org/officeDocument/2006/relationships/hyperlink" Target="https://www.metroairport.com/sites/default/files/business_documents/PDFs/Finance/CAFR/Wayne%20County%20Airport%20Authority%20CAFR%20-%200918%20-%20AUD%20-%20Final%20-%20Copy.pdf" TargetMode="External"/><Relationship Id="rId32" Type="http://schemas.openxmlformats.org/officeDocument/2006/relationships/hyperlink" Target="https://www.spratings.com/documents/20184/1481001/Gatwick+Funding+Ltd/61f918dd-2c71-4411-8d67-909b09526534" TargetMode="External"/><Relationship Id="rId37" Type="http://schemas.openxmlformats.org/officeDocument/2006/relationships/hyperlink" Target="https://www.zurich-airport.com/the-company/media/news-center/2019/jan/mm-20190110-verkehrsstatistik-dezember-2018?cat=medienmitteilung" TargetMode="External"/><Relationship Id="rId40" Type="http://schemas.openxmlformats.org/officeDocument/2006/relationships/printerSettings" Target="../printerSettings/printerSettings2.bin"/><Relationship Id="rId5" Type="http://schemas.openxmlformats.org/officeDocument/2006/relationships/hyperlink" Target="http://www.changiairport.com/corporate/media-centre/resources/publication/issue-23/adding-the-changi-touch.html" TargetMode="External"/><Relationship Id="rId15" Type="http://schemas.openxmlformats.org/officeDocument/2006/relationships/hyperlink" Target="https://www.adr.it/documents/10157/7769662/AdR_Class_A4_Notes_Admission_Document.pdf/1a0aab83-813e-4992-9523-4d09c7328d4b" TargetMode="External"/><Relationship Id="rId23" Type="http://schemas.openxmlformats.org/officeDocument/2006/relationships/hyperlink" Target="https://www.magairports.com/media/1596/project-bowdon-4-prospectus.pdf" TargetMode="External"/><Relationship Id="rId28" Type="http://schemas.openxmlformats.org/officeDocument/2006/relationships/hyperlink" Target="https://www.panynj.gov/airports/pdf-traffic/JFK_DEC_2018.pdf" TargetMode="External"/><Relationship Id="rId36" Type="http://schemas.openxmlformats.org/officeDocument/2006/relationships/hyperlink" Target="https://www.viennaairport.com/en/company/flughafen_wien_ag/fwag_group_facts__figures_" TargetMode="External"/><Relationship Id="rId10" Type="http://schemas.openxmlformats.org/officeDocument/2006/relationships/hyperlink" Target="https://emma.msrb.org/ER1091300-ER854105-ER1254733.pdf" TargetMode="External"/><Relationship Id="rId19" Type="http://schemas.openxmlformats.org/officeDocument/2006/relationships/hyperlink" Target="https://www.flysfo.com/about-sfo/sfo-tomorrow/aviation-activity-forecasts" TargetMode="External"/><Relationship Id="rId31" Type="http://schemas.openxmlformats.org/officeDocument/2006/relationships/hyperlink" Target="https://www.slcairport.com/assets/pdfDocuments/Finance/Final-CAFR-2018.pdf" TargetMode="External"/><Relationship Id="rId4" Type="http://schemas.openxmlformats.org/officeDocument/2006/relationships/hyperlink" Target="http://news.carnoc.com/list/458/458147.html" TargetMode="External"/><Relationship Id="rId9" Type="http://schemas.openxmlformats.org/officeDocument/2006/relationships/hyperlink" Target="https://dohanews.co/71-hia-passengers-never-leave-qatars-airport/" TargetMode="External"/><Relationship Id="rId14" Type="http://schemas.openxmlformats.org/officeDocument/2006/relationships/hyperlink" Target="https://www.munich-airport.com/_b/0000000000000007026381bb5d383aca/IR-2018-en.pdf" TargetMode="External"/><Relationship Id="rId22" Type="http://schemas.openxmlformats.org/officeDocument/2006/relationships/hyperlink" Target="https://www.khaleejtimes.com/63-of-dubai-airport-passengers-in-transit-during-2018" TargetMode="External"/><Relationship Id="rId27" Type="http://schemas.openxmlformats.org/officeDocument/2006/relationships/hyperlink" Target="https://www.oag.com/blog/kuala-lumpur-leading-with-low-cost" TargetMode="External"/><Relationship Id="rId30" Type="http://schemas.openxmlformats.org/officeDocument/2006/relationships/hyperlink" Target="https://www.schiphol.nl/en/schiphol-group/page/transport-and-traffic-statistics/" TargetMode="External"/><Relationship Id="rId35" Type="http://schemas.openxmlformats.org/officeDocument/2006/relationships/hyperlink" Target="https://www.trbusiness.com/regional-news/europe/brussels-airport-welcomes-record-passenger-numbers-in-2018/157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B495B-29C4-4584-8CF8-6A58CD7325DE}">
  <dimension ref="A1:S9"/>
  <sheetViews>
    <sheetView showGridLines="0" zoomScale="80" zoomScaleNormal="80" workbookViewId="0">
      <selection activeCell="A15" sqref="A15"/>
    </sheetView>
  </sheetViews>
  <sheetFormatPr defaultRowHeight="12.75" x14ac:dyDescent="0.2"/>
  <cols>
    <col min="1" max="1" width="69.140625" style="2" customWidth="1"/>
    <col min="2" max="16384" width="9.140625" style="2"/>
  </cols>
  <sheetData>
    <row r="1" spans="1:19" x14ac:dyDescent="0.2">
      <c r="A1" s="1" t="s">
        <v>99</v>
      </c>
    </row>
    <row r="3" spans="1:19" x14ac:dyDescent="0.2">
      <c r="A3" s="2" t="s">
        <v>100</v>
      </c>
    </row>
    <row r="5" spans="1:19" x14ac:dyDescent="0.2">
      <c r="A5" s="1" t="s">
        <v>96</v>
      </c>
    </row>
    <row r="7" spans="1:19" x14ac:dyDescent="0.2">
      <c r="A7" s="22" t="s">
        <v>97</v>
      </c>
      <c r="B7" s="22"/>
      <c r="C7" s="22"/>
      <c r="D7" s="22"/>
      <c r="E7" s="22"/>
      <c r="F7" s="22"/>
      <c r="G7" s="22"/>
      <c r="H7" s="22"/>
      <c r="I7" s="22"/>
      <c r="J7" s="22"/>
      <c r="K7" s="22"/>
      <c r="L7" s="22"/>
      <c r="M7" s="22"/>
      <c r="N7" s="22"/>
      <c r="O7" s="22"/>
      <c r="P7" s="22"/>
      <c r="Q7" s="22"/>
      <c r="R7" s="22"/>
      <c r="S7" s="22"/>
    </row>
    <row r="9" spans="1:19" x14ac:dyDescent="0.2">
      <c r="A9" s="2" t="s">
        <v>98</v>
      </c>
    </row>
  </sheetData>
  <mergeCells count="1">
    <mergeCell ref="A7:S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64ABF-6147-4684-899F-7FFEFCFC1169}">
  <dimension ref="A1:A9"/>
  <sheetViews>
    <sheetView showGridLines="0" zoomScale="80" zoomScaleNormal="80" workbookViewId="0">
      <selection activeCell="E7" sqref="E7"/>
    </sheetView>
  </sheetViews>
  <sheetFormatPr defaultRowHeight="12.75" x14ac:dyDescent="0.2"/>
  <cols>
    <col min="1" max="16384" width="9.140625" style="2"/>
  </cols>
  <sheetData>
    <row r="1" spans="1:1" x14ac:dyDescent="0.2">
      <c r="A1" s="1" t="s">
        <v>91</v>
      </c>
    </row>
    <row r="2" spans="1:1" x14ac:dyDescent="0.2">
      <c r="A2" s="1"/>
    </row>
    <row r="3" spans="1:1" x14ac:dyDescent="0.2">
      <c r="A3" s="2" t="s">
        <v>92</v>
      </c>
    </row>
    <row r="5" spans="1:1" x14ac:dyDescent="0.2">
      <c r="A5" s="2" t="s">
        <v>93</v>
      </c>
    </row>
    <row r="7" spans="1:1" x14ac:dyDescent="0.2">
      <c r="A7" s="2" t="s">
        <v>94</v>
      </c>
    </row>
    <row r="9" spans="1:1" x14ac:dyDescent="0.2">
      <c r="A9" s="2" t="s">
        <v>95</v>
      </c>
    </row>
  </sheetData>
  <sheetProtection algorithmName="SHA-512" hashValue="jPzh3LKHQQje/U0E/UOLXW7pVUh5fOk9d4da/lXLVRpYxQkd/8Cr3G3qtOUHi5/9I3BrFSUUulnnAL77GKWKZA==" saltValue="CsiQ0/I7Y6iVWhhAkKdEAA==" spinCount="100000" sheet="1" objects="1" scenarios="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9A674-BA82-485E-A0C8-68BF6DD6DEFD}">
  <dimension ref="A1:H45"/>
  <sheetViews>
    <sheetView showGridLines="0" tabSelected="1" zoomScale="80" zoomScaleNormal="80" workbookViewId="0">
      <selection activeCell="F54" sqref="A1:F54"/>
    </sheetView>
  </sheetViews>
  <sheetFormatPr defaultRowHeight="12.75" x14ac:dyDescent="0.2"/>
  <cols>
    <col min="1" max="1" width="37" style="5" customWidth="1"/>
    <col min="2" max="2" width="12.85546875" style="13" customWidth="1"/>
    <col min="3" max="5" width="17.5703125" style="13" customWidth="1"/>
    <col min="6" max="6" width="66.42578125" style="5" customWidth="1"/>
    <col min="7" max="16384" width="9.140625" style="5"/>
  </cols>
  <sheetData>
    <row r="1" spans="1:8" s="5" customFormat="1" x14ac:dyDescent="0.2">
      <c r="A1" s="3" t="s">
        <v>90</v>
      </c>
      <c r="B1" s="4" t="s">
        <v>3</v>
      </c>
      <c r="C1" s="4" t="s">
        <v>6</v>
      </c>
      <c r="D1" s="4" t="s">
        <v>5</v>
      </c>
      <c r="E1" s="4" t="s">
        <v>7</v>
      </c>
      <c r="F1" s="3" t="s">
        <v>4</v>
      </c>
    </row>
    <row r="2" spans="1:8" s="5" customFormat="1" x14ac:dyDescent="0.2">
      <c r="A2" s="5" t="s">
        <v>60</v>
      </c>
      <c r="B2" s="6">
        <v>42370</v>
      </c>
      <c r="C2" s="7">
        <f>((3100328-(883752))/3100328)</f>
        <v>0.71494886992602069</v>
      </c>
      <c r="D2" s="8">
        <f>C2*E2</f>
        <v>2216576</v>
      </c>
      <c r="E2" s="9">
        <v>3100328</v>
      </c>
      <c r="F2" s="10" t="s">
        <v>13</v>
      </c>
    </row>
    <row r="3" spans="1:8" s="5" customFormat="1" x14ac:dyDescent="0.2">
      <c r="A3" s="5" t="s">
        <v>72</v>
      </c>
      <c r="B3" s="11">
        <v>2018</v>
      </c>
      <c r="C3" s="7">
        <f>[1]DXB!$B$39</f>
        <v>0.64</v>
      </c>
      <c r="D3" s="9">
        <f>C3*E3</f>
        <v>57055607.68</v>
      </c>
      <c r="E3" s="9">
        <v>89149387</v>
      </c>
      <c r="F3" s="12" t="s">
        <v>30</v>
      </c>
    </row>
    <row r="4" spans="1:8" s="5" customFormat="1" x14ac:dyDescent="0.2">
      <c r="A4" s="5" t="s">
        <v>68</v>
      </c>
      <c r="B4" s="11">
        <v>2018</v>
      </c>
      <c r="C4" s="7">
        <f>D4/E4</f>
        <v>0.58840579710144925</v>
      </c>
      <c r="D4" s="9">
        <v>40600000</v>
      </c>
      <c r="E4" s="9">
        <v>69000000</v>
      </c>
      <c r="F4" s="12" t="s">
        <v>24</v>
      </c>
    </row>
    <row r="5" spans="1:8" s="5" customFormat="1" x14ac:dyDescent="0.2">
      <c r="A5" s="5" t="s">
        <v>51</v>
      </c>
      <c r="B5" s="11">
        <v>2018</v>
      </c>
      <c r="C5" s="7">
        <f>[1]FRA!B39</f>
        <v>0.55000000000000004</v>
      </c>
      <c r="D5" s="9">
        <f>C5*E5</f>
        <v>38232927.700000003</v>
      </c>
      <c r="E5" s="9">
        <v>69514414</v>
      </c>
      <c r="F5" s="13" t="s">
        <v>1</v>
      </c>
    </row>
    <row r="6" spans="1:8" s="5" customFormat="1" x14ac:dyDescent="0.2">
      <c r="A6" s="5" t="s">
        <v>73</v>
      </c>
      <c r="B6" s="11">
        <v>2018</v>
      </c>
      <c r="C6" s="7">
        <f>[1]DTW!$B$39</f>
        <v>0.44400000000000001</v>
      </c>
      <c r="D6" s="9">
        <f>C6*E6</f>
        <v>15645084.143999999</v>
      </c>
      <c r="E6" s="9">
        <v>35236676</v>
      </c>
      <c r="F6" s="10" t="s">
        <v>33</v>
      </c>
    </row>
    <row r="7" spans="1:8" s="5" customFormat="1" x14ac:dyDescent="0.2">
      <c r="A7" s="5" t="s">
        <v>80</v>
      </c>
      <c r="B7" s="11">
        <v>2018</v>
      </c>
      <c r="C7" s="7">
        <f>D7/E7</f>
        <v>0.42029788315330902</v>
      </c>
      <c r="D7" s="9">
        <f>5220172*2</f>
        <v>10440344</v>
      </c>
      <c r="E7" s="9">
        <f>12420172*2</f>
        <v>24840344</v>
      </c>
      <c r="F7" s="10" t="s">
        <v>41</v>
      </c>
    </row>
    <row r="8" spans="1:8" s="5" customFormat="1" x14ac:dyDescent="0.2">
      <c r="A8" s="5" t="s">
        <v>58</v>
      </c>
      <c r="B8" s="11">
        <v>2017</v>
      </c>
      <c r="C8" s="7">
        <f>[1]IST!$B$39</f>
        <v>0.42</v>
      </c>
      <c r="D8" s="9">
        <f>C8*E8</f>
        <v>26754000</v>
      </c>
      <c r="E8" s="9">
        <v>63700000</v>
      </c>
      <c r="F8" s="12" t="s">
        <v>11</v>
      </c>
    </row>
    <row r="9" spans="1:8" s="5" customFormat="1" x14ac:dyDescent="0.2">
      <c r="A9" s="5" t="s">
        <v>65</v>
      </c>
      <c r="B9" s="11">
        <v>2018</v>
      </c>
      <c r="C9" s="7">
        <v>0.37</v>
      </c>
      <c r="D9" s="9">
        <f>C9*E9</f>
        <v>17131000</v>
      </c>
      <c r="E9" s="9">
        <v>46300000</v>
      </c>
      <c r="F9" s="10" t="s">
        <v>18</v>
      </c>
    </row>
    <row r="10" spans="1:8" s="5" customFormat="1" x14ac:dyDescent="0.2">
      <c r="A10" s="5" t="s">
        <v>74</v>
      </c>
      <c r="B10" s="11">
        <v>2018</v>
      </c>
      <c r="C10" s="7">
        <f>[1]MSP!$B$39</f>
        <v>0.37</v>
      </c>
      <c r="D10" s="9">
        <f>C10*E10</f>
        <v>14073830.970000001</v>
      </c>
      <c r="E10" s="9">
        <v>38037381</v>
      </c>
      <c r="F10" s="10" t="s">
        <v>34</v>
      </c>
      <c r="G10" s="13"/>
      <c r="H10" s="13"/>
    </row>
    <row r="11" spans="1:8" s="5" customFormat="1" x14ac:dyDescent="0.2">
      <c r="A11" s="5" t="s">
        <v>79</v>
      </c>
      <c r="B11" s="11">
        <v>2018</v>
      </c>
      <c r="C11" s="7">
        <f>[1]AMS!$B$39</f>
        <v>0.36591510213763895</v>
      </c>
      <c r="D11" s="9">
        <v>25964093</v>
      </c>
      <c r="E11" s="9">
        <v>70956604</v>
      </c>
      <c r="F11" s="12" t="s">
        <v>40</v>
      </c>
    </row>
    <row r="12" spans="1:8" s="5" customFormat="1" x14ac:dyDescent="0.2">
      <c r="A12" s="5" t="s">
        <v>89</v>
      </c>
      <c r="B12" s="11">
        <v>2018</v>
      </c>
      <c r="C12" s="7">
        <v>0.35499999999999998</v>
      </c>
      <c r="D12" s="9">
        <f>C12*E12</f>
        <v>7401337.4899999993</v>
      </c>
      <c r="E12" s="14">
        <v>20848838</v>
      </c>
      <c r="F12" s="10" t="s">
        <v>50</v>
      </c>
    </row>
    <row r="13" spans="1:8" s="5" customFormat="1" x14ac:dyDescent="0.2">
      <c r="A13" s="5" t="s">
        <v>69</v>
      </c>
      <c r="B13" s="11">
        <v>2018</v>
      </c>
      <c r="C13" s="7">
        <f>[1]DEN!B39</f>
        <v>0.35</v>
      </c>
      <c r="D13" s="9">
        <f>C13*E13</f>
        <v>22575000</v>
      </c>
      <c r="E13" s="9">
        <v>64500000</v>
      </c>
      <c r="F13" s="12" t="s">
        <v>25</v>
      </c>
    </row>
    <row r="14" spans="1:8" s="5" customFormat="1" x14ac:dyDescent="0.2">
      <c r="A14" s="5" t="s">
        <v>56</v>
      </c>
      <c r="B14" s="11">
        <v>2018</v>
      </c>
      <c r="C14" s="7">
        <v>0.3</v>
      </c>
      <c r="D14" s="9">
        <f>C14*E14</f>
        <v>19680000</v>
      </c>
      <c r="E14" s="9">
        <v>65600000</v>
      </c>
      <c r="F14" s="12" t="s">
        <v>9</v>
      </c>
    </row>
    <row r="15" spans="1:8" s="5" customFormat="1" x14ac:dyDescent="0.2">
      <c r="A15" s="5" t="s">
        <v>71</v>
      </c>
      <c r="B15" s="11">
        <v>2018</v>
      </c>
      <c r="C15" s="7">
        <f>[1]LHR!$B$39</f>
        <v>0.3</v>
      </c>
      <c r="D15" s="9">
        <f>C15*E15</f>
        <v>24030000</v>
      </c>
      <c r="E15" s="9">
        <v>80100000</v>
      </c>
      <c r="F15" s="12" t="s">
        <v>29</v>
      </c>
    </row>
    <row r="16" spans="1:8" s="5" customFormat="1" x14ac:dyDescent="0.2">
      <c r="A16" s="5" t="s">
        <v>82</v>
      </c>
      <c r="B16" s="11">
        <v>2018</v>
      </c>
      <c r="C16" s="7">
        <f>[1]HKG!$B$39</f>
        <v>0.3</v>
      </c>
      <c r="D16" s="9">
        <f>C16*E16</f>
        <v>22402200</v>
      </c>
      <c r="E16" s="9">
        <v>74674000</v>
      </c>
      <c r="F16" s="12" t="s">
        <v>43</v>
      </c>
    </row>
    <row r="17" spans="1:8" s="5" customFormat="1" x14ac:dyDescent="0.2">
      <c r="A17" s="5" t="s">
        <v>87</v>
      </c>
      <c r="B17" s="11">
        <v>2018</v>
      </c>
      <c r="C17" s="7">
        <f>[1]ZUR!$B$39</f>
        <v>0.28399999999999997</v>
      </c>
      <c r="D17" s="9">
        <f>C17*E17</f>
        <v>8836230.5919999983</v>
      </c>
      <c r="E17" s="9">
        <v>31113488</v>
      </c>
      <c r="F17" s="10" t="s">
        <v>48</v>
      </c>
    </row>
    <row r="18" spans="1:8" s="5" customFormat="1" x14ac:dyDescent="0.2">
      <c r="A18" s="5" t="s">
        <v>59</v>
      </c>
      <c r="B18" s="11">
        <v>2018</v>
      </c>
      <c r="C18" s="7">
        <f>D18/E18</f>
        <v>0.25795887393209899</v>
      </c>
      <c r="D18" s="9">
        <v>7356012</v>
      </c>
      <c r="E18" s="9">
        <v>28516220</v>
      </c>
      <c r="F18" s="10" t="s">
        <v>12</v>
      </c>
    </row>
    <row r="19" spans="1:8" s="5" customFormat="1" x14ac:dyDescent="0.2">
      <c r="A19" s="5" t="s">
        <v>86</v>
      </c>
      <c r="B19" s="11">
        <v>2018</v>
      </c>
      <c r="C19" s="7">
        <f>D19/E19</f>
        <v>0.2470402731161094</v>
      </c>
      <c r="D19" s="9">
        <v>6679300</v>
      </c>
      <c r="E19" s="15">
        <v>27037292</v>
      </c>
      <c r="F19" s="10" t="s">
        <v>47</v>
      </c>
    </row>
    <row r="20" spans="1:8" s="5" customFormat="1" x14ac:dyDescent="0.2">
      <c r="A20" s="5" t="s">
        <v>76</v>
      </c>
      <c r="B20" s="11">
        <v>2018</v>
      </c>
      <c r="C20" s="7">
        <f>[1]KUL!B39</f>
        <v>0.24</v>
      </c>
      <c r="D20" s="9">
        <f>E20*C20</f>
        <v>14390160</v>
      </c>
      <c r="E20" s="9">
        <v>59959000</v>
      </c>
      <c r="F20" s="12" t="s">
        <v>37</v>
      </c>
    </row>
    <row r="21" spans="1:8" s="5" customFormat="1" x14ac:dyDescent="0.2">
      <c r="A21" s="5" t="s">
        <v>75</v>
      </c>
      <c r="B21" s="11" t="s">
        <v>36</v>
      </c>
      <c r="C21" s="7">
        <v>0.23499999999999999</v>
      </c>
      <c r="D21" s="9">
        <f>E21*C21</f>
        <v>13559500</v>
      </c>
      <c r="E21" s="9">
        <v>57700000</v>
      </c>
      <c r="F21" s="10" t="s">
        <v>35</v>
      </c>
    </row>
    <row r="22" spans="1:8" s="5" customFormat="1" x14ac:dyDescent="0.2">
      <c r="A22" s="5" t="s">
        <v>20</v>
      </c>
      <c r="B22" s="16" t="s">
        <v>19</v>
      </c>
      <c r="C22" s="7">
        <f>D22/E22</f>
        <v>0.23203522369885773</v>
      </c>
      <c r="D22" s="9">
        <v>8267228</v>
      </c>
      <c r="E22" s="9">
        <f>27361966+D22</f>
        <v>35629194</v>
      </c>
      <c r="F22" s="10" t="s">
        <v>21</v>
      </c>
    </row>
    <row r="23" spans="1:8" s="5" customFormat="1" x14ac:dyDescent="0.2">
      <c r="A23" s="5" t="s">
        <v>70</v>
      </c>
      <c r="B23" s="11">
        <v>2018</v>
      </c>
      <c r="C23" s="7">
        <f>[1]SFO!B39</f>
        <v>0.22500000000000001</v>
      </c>
      <c r="D23" s="9">
        <f>C23*E23</f>
        <v>13003495.425000001</v>
      </c>
      <c r="E23" s="9">
        <v>57793313</v>
      </c>
      <c r="F23" s="12" t="s">
        <v>26</v>
      </c>
    </row>
    <row r="24" spans="1:8" s="5" customFormat="1" x14ac:dyDescent="0.2">
      <c r="A24" s="5" t="s">
        <v>77</v>
      </c>
      <c r="B24" s="11">
        <v>2018</v>
      </c>
      <c r="C24" s="7">
        <f>[1]JFK!B39</f>
        <v>0.224</v>
      </c>
      <c r="D24" s="9">
        <f>C24*E24</f>
        <v>13867649.152000001</v>
      </c>
      <c r="E24" s="9">
        <v>61909148</v>
      </c>
      <c r="F24" s="12" t="s">
        <v>38</v>
      </c>
    </row>
    <row r="25" spans="1:8" s="5" customFormat="1" x14ac:dyDescent="0.2">
      <c r="A25" s="5" t="s">
        <v>27</v>
      </c>
      <c r="B25" s="11">
        <v>2018</v>
      </c>
      <c r="C25" s="7">
        <f>D25/E25</f>
        <v>0.21649186209131721</v>
      </c>
      <c r="D25" s="9">
        <f>11403753*2</f>
        <v>22807506</v>
      </c>
      <c r="E25" s="17">
        <v>105350408</v>
      </c>
      <c r="F25" s="12" t="s">
        <v>28</v>
      </c>
    </row>
    <row r="26" spans="1:8" s="5" customFormat="1" x14ac:dyDescent="0.2">
      <c r="A26" s="5" t="s">
        <v>64</v>
      </c>
      <c r="B26" s="11">
        <v>2018</v>
      </c>
      <c r="C26" s="7">
        <f>[1]LAX!$B$39</f>
        <v>0.19400000000000001</v>
      </c>
      <c r="D26" s="9">
        <f>E26*C26</f>
        <v>16981670.495999999</v>
      </c>
      <c r="E26" s="9">
        <v>87534384</v>
      </c>
      <c r="F26" s="12" t="s">
        <v>17</v>
      </c>
    </row>
    <row r="27" spans="1:8" s="5" customFormat="1" x14ac:dyDescent="0.2">
      <c r="A27" s="5" t="s">
        <v>88</v>
      </c>
      <c r="B27" s="11">
        <v>2018</v>
      </c>
      <c r="C27" s="7">
        <f>D27/E27</f>
        <v>0.18974866793002867</v>
      </c>
      <c r="D27" s="9">
        <f>2874552*2</f>
        <v>5749104</v>
      </c>
      <c r="E27" s="9">
        <v>30298521</v>
      </c>
      <c r="F27" s="10" t="s">
        <v>49</v>
      </c>
    </row>
    <row r="28" spans="1:8" s="5" customFormat="1" x14ac:dyDescent="0.2">
      <c r="A28" s="5" t="s">
        <v>85</v>
      </c>
      <c r="B28" s="11">
        <v>2018</v>
      </c>
      <c r="C28" s="7">
        <f>[1]BRU!$B$39</f>
        <v>0.18</v>
      </c>
      <c r="D28" s="9">
        <f>C28*E28</f>
        <v>4621669.0199999996</v>
      </c>
      <c r="E28" s="9">
        <v>25675939</v>
      </c>
      <c r="F28" s="10" t="s">
        <v>46</v>
      </c>
    </row>
    <row r="29" spans="1:8" s="5" customFormat="1" x14ac:dyDescent="0.2">
      <c r="A29" s="5" t="s">
        <v>53</v>
      </c>
      <c r="B29" s="11">
        <v>2018</v>
      </c>
      <c r="C29" s="7">
        <f>[1]CAN!B39</f>
        <v>0.13</v>
      </c>
      <c r="D29" s="9">
        <f>C29*E29</f>
        <v>9063652.3900000006</v>
      </c>
      <c r="E29" s="9">
        <v>69720403</v>
      </c>
      <c r="F29" s="12" t="s">
        <v>8</v>
      </c>
    </row>
    <row r="30" spans="1:8" s="5" customFormat="1" x14ac:dyDescent="0.2">
      <c r="A30" s="5" t="s">
        <v>55</v>
      </c>
      <c r="B30" s="11">
        <v>2018</v>
      </c>
      <c r="C30" s="7">
        <f>[1]PVG!$B$39</f>
        <v>0.12</v>
      </c>
      <c r="D30" s="9">
        <f>C30*E30</f>
        <v>8880759.7199999988</v>
      </c>
      <c r="E30" s="17">
        <v>74006331</v>
      </c>
      <c r="F30" s="12" t="s">
        <v>8</v>
      </c>
    </row>
    <row r="31" spans="1:8" s="5" customFormat="1" x14ac:dyDescent="0.2">
      <c r="A31" s="5" t="s">
        <v>61</v>
      </c>
      <c r="B31" s="11" t="s">
        <v>14</v>
      </c>
      <c r="C31" s="7">
        <f>[1]FLL!$B$39</f>
        <v>0.11</v>
      </c>
      <c r="D31" s="9">
        <f>C31*E31</f>
        <v>3157539</v>
      </c>
      <c r="E31" s="9">
        <f>14352450*2</f>
        <v>28704900</v>
      </c>
      <c r="F31" s="10" t="s">
        <v>15</v>
      </c>
    </row>
    <row r="32" spans="1:8" s="5" customFormat="1" x14ac:dyDescent="0.2">
      <c r="A32" s="5" t="s">
        <v>66</v>
      </c>
      <c r="B32" s="11">
        <v>2018</v>
      </c>
      <c r="C32" s="18">
        <f>D32/E32</f>
        <v>0.10007872426981618</v>
      </c>
      <c r="D32" s="17">
        <v>6831350</v>
      </c>
      <c r="E32" s="17">
        <v>68259763</v>
      </c>
      <c r="F32" s="19" t="s">
        <v>22</v>
      </c>
      <c r="H32" s="5" t="s">
        <v>0</v>
      </c>
    </row>
    <row r="33" spans="1:6" s="5" customFormat="1" x14ac:dyDescent="0.2">
      <c r="A33" s="5" t="s">
        <v>67</v>
      </c>
      <c r="B33" s="11">
        <v>2018</v>
      </c>
      <c r="C33" s="7">
        <f>D33/E33</f>
        <v>9.0117610895469491E-2</v>
      </c>
      <c r="D33" s="9">
        <v>5711571</v>
      </c>
      <c r="E33" s="9">
        <v>63379077</v>
      </c>
      <c r="F33" s="12" t="s">
        <v>23</v>
      </c>
    </row>
    <row r="34" spans="1:6" s="5" customFormat="1" x14ac:dyDescent="0.2">
      <c r="A34" s="5" t="s">
        <v>54</v>
      </c>
      <c r="B34" s="11">
        <v>2018</v>
      </c>
      <c r="C34" s="7">
        <f>[1]PEK!B39</f>
        <v>0.09</v>
      </c>
      <c r="D34" s="9">
        <f>C34*E34</f>
        <v>9088496.0999999996</v>
      </c>
      <c r="E34" s="9">
        <v>100983290</v>
      </c>
      <c r="F34" s="12" t="s">
        <v>8</v>
      </c>
    </row>
    <row r="35" spans="1:6" s="5" customFormat="1" x14ac:dyDescent="0.2">
      <c r="A35" s="5" t="s">
        <v>84</v>
      </c>
      <c r="B35" s="11">
        <v>2016</v>
      </c>
      <c r="C35" s="7">
        <f>[1]TPE!$B$39</f>
        <v>0.09</v>
      </c>
      <c r="D35" s="9">
        <f>C35*E35</f>
        <v>4187700</v>
      </c>
      <c r="E35" s="9">
        <v>46530000</v>
      </c>
      <c r="F35" s="10" t="s">
        <v>45</v>
      </c>
    </row>
    <row r="36" spans="1:6" s="5" customFormat="1" x14ac:dyDescent="0.2">
      <c r="A36" s="5" t="s">
        <v>83</v>
      </c>
      <c r="B36" s="11">
        <v>2018</v>
      </c>
      <c r="C36" s="7">
        <f>D36/E36</f>
        <v>8.762725307990657E-2</v>
      </c>
      <c r="D36" s="9">
        <v>3733020</v>
      </c>
      <c r="E36" s="9">
        <v>42601130</v>
      </c>
      <c r="F36" s="20" t="s">
        <v>44</v>
      </c>
    </row>
    <row r="37" spans="1:6" s="5" customFormat="1" x14ac:dyDescent="0.2">
      <c r="A37" s="5" t="s">
        <v>78</v>
      </c>
      <c r="B37" s="11">
        <v>2017</v>
      </c>
      <c r="C37" s="7">
        <v>8.1000000000000003E-2</v>
      </c>
      <c r="D37" s="9">
        <v>1900000</v>
      </c>
      <c r="E37" s="9">
        <f>D37/C37*100%</f>
        <v>23456790.123456791</v>
      </c>
      <c r="F37" s="10" t="s">
        <v>39</v>
      </c>
    </row>
    <row r="38" spans="1:6" s="5" customFormat="1" x14ac:dyDescent="0.2">
      <c r="A38" s="5" t="s">
        <v>57</v>
      </c>
      <c r="B38" s="11">
        <v>2018</v>
      </c>
      <c r="C38" s="7">
        <f>D38/E38</f>
        <v>6.6666666666666666E-2</v>
      </c>
      <c r="D38" s="9">
        <v>2100000</v>
      </c>
      <c r="E38" s="9">
        <v>31500000</v>
      </c>
      <c r="F38" s="10" t="s">
        <v>10</v>
      </c>
    </row>
    <row r="39" spans="1:6" s="5" customFormat="1" x14ac:dyDescent="0.2">
      <c r="A39" s="5" t="s">
        <v>52</v>
      </c>
      <c r="B39" s="11">
        <v>2018</v>
      </c>
      <c r="C39" s="7">
        <f>D39/E39</f>
        <v>6.4845800732979034E-2</v>
      </c>
      <c r="D39" s="9">
        <f>3251902</f>
        <v>3251902</v>
      </c>
      <c r="E39" s="9">
        <v>50148228</v>
      </c>
      <c r="F39" s="13" t="s">
        <v>2</v>
      </c>
    </row>
    <row r="40" spans="1:6" s="5" customFormat="1" x14ac:dyDescent="0.2">
      <c r="A40" s="5" t="s">
        <v>81</v>
      </c>
      <c r="B40" s="11">
        <v>2018</v>
      </c>
      <c r="C40" s="7">
        <f>[1]LGW!$B$39</f>
        <v>0.05</v>
      </c>
      <c r="D40" s="9">
        <f>C40*E40</f>
        <v>2303700</v>
      </c>
      <c r="E40" s="9">
        <v>46074000</v>
      </c>
      <c r="F40" s="10" t="s">
        <v>42</v>
      </c>
    </row>
    <row r="41" spans="1:6" s="5" customFormat="1" x14ac:dyDescent="0.2">
      <c r="A41" s="5" t="s">
        <v>62</v>
      </c>
      <c r="B41" s="11">
        <v>2018</v>
      </c>
      <c r="C41" s="7">
        <f>[1]CKG!$B$39</f>
        <v>1.0999999999999999E-2</v>
      </c>
      <c r="D41" s="9">
        <f>C41*E41</f>
        <v>457490</v>
      </c>
      <c r="E41" s="9">
        <v>41590000</v>
      </c>
      <c r="F41" s="10" t="s">
        <v>16</v>
      </c>
    </row>
    <row r="42" spans="1:6" s="5" customFormat="1" x14ac:dyDescent="0.2">
      <c r="A42" s="5" t="s">
        <v>32</v>
      </c>
      <c r="B42" s="11">
        <v>2018</v>
      </c>
      <c r="C42" s="7">
        <f>[1]MAN!$B$39</f>
        <v>0.01</v>
      </c>
      <c r="D42" s="9">
        <f>C42*E42</f>
        <v>589000</v>
      </c>
      <c r="E42" s="9">
        <v>58900000</v>
      </c>
      <c r="F42" s="10" t="s">
        <v>31</v>
      </c>
    </row>
    <row r="43" spans="1:6" s="5" customFormat="1" x14ac:dyDescent="0.2">
      <c r="A43" s="5" t="s">
        <v>63</v>
      </c>
      <c r="B43" s="11">
        <v>2018</v>
      </c>
      <c r="C43" s="7">
        <f>[1]CTU!B39</f>
        <v>8.0000000000000002E-3</v>
      </c>
      <c r="D43" s="9">
        <f>C43*E43</f>
        <v>423604.23200000002</v>
      </c>
      <c r="E43" s="9">
        <v>52950529</v>
      </c>
      <c r="F43" s="10" t="s">
        <v>16</v>
      </c>
    </row>
    <row r="44" spans="1:6" s="5" customFormat="1" x14ac:dyDescent="0.2">
      <c r="B44" s="13"/>
      <c r="C44" s="13"/>
      <c r="D44" s="21"/>
      <c r="E44" s="21"/>
    </row>
    <row r="45" spans="1:6" s="5" customFormat="1" x14ac:dyDescent="0.2">
      <c r="B45" s="13"/>
      <c r="C45" s="13"/>
      <c r="D45" s="21"/>
      <c r="E45" s="21"/>
    </row>
  </sheetData>
  <sheetProtection algorithmName="SHA-512" hashValue="Cb9My087BuXPeBBA7biAC40B6BrPcfbvXvF4GdspwH4bPnikqu6p2NO+L+1bXjs1TEzlsPbkzUQ8uAG/PYBCqw==" saltValue="fJNeeadOIkb9Q6XfolI9jg==" spinCount="100000" sheet="1" objects="1" scenarios="1"/>
  <sortState xmlns:xlrd2="http://schemas.microsoft.com/office/spreadsheetml/2017/richdata2" ref="A2:F43">
    <sortCondition descending="1" ref="C2:C43"/>
  </sortState>
  <hyperlinks>
    <hyperlink ref="F32" r:id="rId1" xr:uid="{1A7055C2-324A-42E7-A192-9ED350F9707E}"/>
    <hyperlink ref="F35" r:id="rId2" xr:uid="{26E5DE72-AB6B-4C09-B5CE-B51F73964E5F}"/>
    <hyperlink ref="F29" r:id="rId3" xr:uid="{F1D43D3E-B3E2-4F21-8ABE-5AD54CCC7294}"/>
    <hyperlink ref="F5:F6" r:id="rId4" display="CAAC Research Centre" xr:uid="{5F27E689-06F1-43D4-8472-52C8A0FB9B6F}"/>
    <hyperlink ref="F14" r:id="rId5" xr:uid="{AD0ED386-4F58-4E3F-A837-E9E8756E3807}"/>
    <hyperlink ref="F38" r:id="rId6" xr:uid="{43849693-64BD-44FA-9446-2A1F2A356487}"/>
    <hyperlink ref="F8" r:id="rId7" xr:uid="{F18DF141-4960-481F-9403-21DEBA775BFB}"/>
    <hyperlink ref="F18" r:id="rId8" xr:uid="{935190B4-36EE-4699-BE37-4C3354C1B50F}"/>
    <hyperlink ref="F2" r:id="rId9" xr:uid="{34D3DBBD-3A86-49FE-9C41-59F9321C5C5D}"/>
    <hyperlink ref="F31" r:id="rId10" xr:uid="{4C0F50F0-990B-4327-83C5-CF19089AD741}"/>
    <hyperlink ref="F41" r:id="rId11" xr:uid="{B4FFF6B6-3171-4B92-BAE7-9E89A06DD089}"/>
    <hyperlink ref="F43" r:id="rId12" xr:uid="{C1EE3FAD-F0B6-4178-AE16-D007849D6A10}"/>
    <hyperlink ref="F26" r:id="rId13" xr:uid="{A6EEBCB1-43D0-45DD-B54E-2858F7250815}"/>
    <hyperlink ref="F9" r:id="rId14" xr:uid="{801884DD-5C09-4627-A093-C79CF7B5D069}"/>
    <hyperlink ref="F22" r:id="rId15" xr:uid="{079A0F02-BB4F-442A-A0C5-6F14C77B64A4}"/>
    <hyperlink ref="F33" r:id="rId16" xr:uid="{C8358402-1DDA-45BA-ABD8-34836CF0C823}"/>
    <hyperlink ref="F4" r:id="rId17" xr:uid="{E6D7B526-FFFF-4818-8DC6-815D9B39EDB0}"/>
    <hyperlink ref="F13" r:id="rId18" xr:uid="{EF97ED4A-60EF-47CA-98C3-C3A5E1319358}"/>
    <hyperlink ref="F23" r:id="rId19" xr:uid="{43270D9F-53FD-418B-9697-5EF3205F794B}"/>
    <hyperlink ref="F25" r:id="rId20" xr:uid="{E89C47A9-6DBC-4688-88FB-919C391E7AD8}"/>
    <hyperlink ref="F15" r:id="rId21" xr:uid="{06E1365F-518C-4AF6-B212-F09AB2EFC6B9}"/>
    <hyperlink ref="F3" r:id="rId22" xr:uid="{9556C1D7-660E-4091-9648-981AFB5CFD78}"/>
    <hyperlink ref="F42" r:id="rId23" xr:uid="{92DDA037-D48A-47BA-8A33-7F6452907044}"/>
    <hyperlink ref="F6" r:id="rId24" xr:uid="{7DCE91FD-9D79-407A-B363-1B9389449920}"/>
    <hyperlink ref="F10" r:id="rId25" xr:uid="{F2FF3927-6E93-4242-85E3-9FC114D25D8C}"/>
    <hyperlink ref="F21" r:id="rId26" xr:uid="{21B79CC8-7504-4789-84AA-686D53E7BD79}"/>
    <hyperlink ref="F20" r:id="rId27" xr:uid="{F0B00815-0CD0-4908-9A75-475E3031CD9D}"/>
    <hyperlink ref="F24" r:id="rId28" xr:uid="{48FF2808-D1EB-4122-8E04-7966C91CBD31}"/>
    <hyperlink ref="F37" r:id="rId29" xr:uid="{E9C5A9B6-4D5A-48BA-BF0B-DCB59743BD00}"/>
    <hyperlink ref="F11" r:id="rId30" xr:uid="{0EC3A137-FD11-48BD-B33F-D843091B7B40}"/>
    <hyperlink ref="F7" r:id="rId31" xr:uid="{A343E415-99DF-4D51-94CD-174459185411}"/>
    <hyperlink ref="F40" r:id="rId32" xr:uid="{7AA2E9C6-CEEA-4175-97D1-21D843E01E31}"/>
    <hyperlink ref="F16" r:id="rId33" xr:uid="{F3484D8C-0795-4A8D-94DE-50C35EFD141C}"/>
    <hyperlink ref="F36" r:id="rId34" xr:uid="{C9D1A489-403A-42F0-B215-1F94C9E98344}"/>
    <hyperlink ref="F28" r:id="rId35" xr:uid="{0B92585A-8BEB-42CD-9C53-3CD93AB2386E}"/>
    <hyperlink ref="F19" r:id="rId36" xr:uid="{D112C471-2665-48E8-8533-4FB7B8BF3A90}"/>
    <hyperlink ref="F17" r:id="rId37" xr:uid="{794ED59F-8A9D-486B-BBA1-BF71E35F3180}"/>
    <hyperlink ref="F27" r:id="rId38" xr:uid="{51DCFA48-20F2-4AAA-BC2E-E107A6BD64F8}"/>
    <hyperlink ref="F12" r:id="rId39" xr:uid="{0418710F-2F7B-4085-BA0C-A7E1239AF0E0}"/>
  </hyperlinks>
  <pageMargins left="0.7" right="0.7" top="0.75" bottom="0.75" header="0.3" footer="0.3"/>
  <pageSetup paperSize="9" orientation="portrait" horizontalDpi="4294967293" verticalDpi="0" r:id="rId40"/>
  <ignoredErrors>
    <ignoredError sqref="D7 C2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Disclaimer</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Lee</dc:creator>
  <cp:lastModifiedBy>Justin Lee</cp:lastModifiedBy>
  <dcterms:created xsi:type="dcterms:W3CDTF">2019-09-26T06:47:34Z</dcterms:created>
  <dcterms:modified xsi:type="dcterms:W3CDTF">2019-09-26T16:58:45Z</dcterms:modified>
</cp:coreProperties>
</file>